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5.xml"/>
  <Override ContentType="application/vnd.openxmlformats-officedocument.spreadsheetml.externalLink+xml" PartName="/xl/externalLinks/externalLink4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2010" sheetId="1" r:id="rId4"/>
    <sheet state="hidden" name="2011" sheetId="2" r:id="rId5"/>
    <sheet state="hidden" name="2012" sheetId="3" r:id="rId6"/>
    <sheet state="hidden" name="2013" sheetId="4" r:id="rId7"/>
    <sheet state="hidden" name="2014" sheetId="5" r:id="rId8"/>
    <sheet state="hidden" name="2015" sheetId="6" r:id="rId9"/>
    <sheet state="hidden" name="2016" sheetId="7" r:id="rId10"/>
    <sheet state="hidden" name="2017" sheetId="8" r:id="rId11"/>
    <sheet state="hidden" name="2018" sheetId="9" r:id="rId12"/>
    <sheet state="hidden" name="2019" sheetId="10" r:id="rId13"/>
    <sheet state="hidden" name="2020" sheetId="11" r:id="rId14"/>
    <sheet state="hidden" name="2021" sheetId="12" r:id="rId15"/>
    <sheet state="hidden" name="2022" sheetId="13" r:id="rId16"/>
    <sheet state="hidden" name="2023" sheetId="14" r:id="rId17"/>
    <sheet state="hidden" name="2024" sheetId="15" r:id="rId18"/>
    <sheet state="visible" name="25" sheetId="16" r:id="rId19"/>
    <sheet state="hidden" name="2025" sheetId="17" r:id="rId20"/>
  </sheets>
  <externalReferences>
    <externalReference r:id="rId21"/>
    <externalReference r:id="rId22"/>
    <externalReference r:id="rId23"/>
    <externalReference r:id="rId24"/>
    <externalReference r:id="rId25"/>
  </externalReferences>
  <definedNames/>
  <calcPr/>
  <extLst>
    <ext uri="GoogleSheetsCustomDataVersion2">
      <go:sheetsCustomData xmlns:go="http://customooxmlschemas.google.com/" r:id="rId26" roundtripDataChecksum="cmvgPMTLsPwwt//Vmpvkcatb2EF1JJL+GAt6XBDbbxA="/>
    </ext>
  </extLst>
</workbook>
</file>

<file path=xl/sharedStrings.xml><?xml version="1.0" encoding="utf-8"?>
<sst xmlns="http://schemas.openxmlformats.org/spreadsheetml/2006/main" count="10433" uniqueCount="144">
  <si>
    <t>STATISTIK TANAMAN PANGAN</t>
  </si>
  <si>
    <t>KABUPATEN  SLEMAN</t>
  </si>
  <si>
    <t>TAHUN 2010</t>
  </si>
  <si>
    <t>KOMODITAS : PADI SAWAH</t>
  </si>
  <si>
    <t>TNAMAN</t>
  </si>
  <si>
    <t>LUAS PANEN</t>
  </si>
  <si>
    <t>NO</t>
  </si>
  <si>
    <t>KECAMATAN</t>
  </si>
  <si>
    <t>AWAL</t>
  </si>
  <si>
    <t>TANAM</t>
  </si>
  <si>
    <t>KOTOR</t>
  </si>
  <si>
    <t>BERSIH</t>
  </si>
  <si>
    <t>PUSO</t>
  </si>
  <si>
    <t xml:space="preserve">AKHIR </t>
  </si>
  <si>
    <t>RATA-2</t>
  </si>
  <si>
    <t>PRODUKSI</t>
  </si>
  <si>
    <t>KET</t>
  </si>
  <si>
    <t>2010</t>
  </si>
  <si>
    <t>(HA)</t>
  </si>
  <si>
    <t>KW/HA</t>
  </si>
  <si>
    <t>(TON)</t>
  </si>
  <si>
    <t>Moyudan</t>
  </si>
  <si>
    <t>Gabah</t>
  </si>
  <si>
    <t>Minggir</t>
  </si>
  <si>
    <t>Kering</t>
  </si>
  <si>
    <t>Seyegan</t>
  </si>
  <si>
    <t>Giling</t>
  </si>
  <si>
    <t>Godean</t>
  </si>
  <si>
    <t>Gamping</t>
  </si>
  <si>
    <t>Mlati</t>
  </si>
  <si>
    <t>Depok</t>
  </si>
  <si>
    <t>Berbah</t>
  </si>
  <si>
    <t>Prambanan</t>
  </si>
  <si>
    <t>Kalasan</t>
  </si>
  <si>
    <t>Ngemplak</t>
  </si>
  <si>
    <t>Ngaglik</t>
  </si>
  <si>
    <t>Sleman</t>
  </si>
  <si>
    <t>Tempel</t>
  </si>
  <si>
    <t>Turi</t>
  </si>
  <si>
    <t>Pakem</t>
  </si>
  <si>
    <t>Cangkringan</t>
  </si>
  <si>
    <t>KAB.SLEMAN</t>
  </si>
  <si>
    <t>KOMODITAS : JAGUNG</t>
  </si>
  <si>
    <t>Pipilan Kering</t>
  </si>
  <si>
    <t>Keterangan ( ) Puso</t>
  </si>
  <si>
    <t>KOMODITAS :  KEDELAI</t>
  </si>
  <si>
    <t>Wose Kering</t>
  </si>
  <si>
    <t>KOMODITAS :  KACANG TANAH</t>
  </si>
  <si>
    <t>KOMODITAS :  KACANG HIJAU</t>
  </si>
  <si>
    <t>-</t>
  </si>
  <si>
    <t>KOMODITAS :   UBI KAYU</t>
  </si>
  <si>
    <t>Ubi Basah</t>
  </si>
  <si>
    <t>KOMODITAS :   UBI JALAR</t>
  </si>
  <si>
    <t>Ubi basah</t>
  </si>
  <si>
    <t>KOMODITAS :   PADI LADANG</t>
  </si>
  <si>
    <t>Gabah Kering</t>
  </si>
  <si>
    <t>KOMODITAS :   TALAS</t>
  </si>
  <si>
    <t>KOMODITAS : GANYONG</t>
  </si>
  <si>
    <t>KOMODITAS :  IRUT</t>
  </si>
  <si>
    <t>62,14</t>
  </si>
  <si>
    <t>TAHUN 2011</t>
  </si>
  <si>
    <t>2011</t>
  </si>
  <si>
    <t>TAHUN 2012</t>
  </si>
  <si>
    <t>2012</t>
  </si>
  <si>
    <t>TAHUN 2013</t>
  </si>
  <si>
    <t>PANEN</t>
  </si>
  <si>
    <t>2013</t>
  </si>
  <si>
    <t>TUA</t>
  </si>
  <si>
    <t>MUDA</t>
  </si>
  <si>
    <t>TAHUN 2014</t>
  </si>
  <si>
    <t>2014</t>
  </si>
  <si>
    <t>TAHUN 2015</t>
  </si>
  <si>
    <t>2015</t>
  </si>
  <si>
    <t>Hijauan</t>
  </si>
  <si>
    <t>Pakan</t>
  </si>
  <si>
    <t>Termak</t>
  </si>
  <si>
    <t>TAHUN 2016</t>
  </si>
  <si>
    <t>2016</t>
  </si>
  <si>
    <t>TAHUN 2017</t>
  </si>
  <si>
    <t>2017</t>
  </si>
  <si>
    <t>36.58</t>
  </si>
  <si>
    <t>TAHUN 2018</t>
  </si>
  <si>
    <t>2019</t>
  </si>
  <si>
    <t>2018</t>
  </si>
  <si>
    <t>TAHUN 2019</t>
  </si>
  <si>
    <t>TAHUN 2020</t>
  </si>
  <si>
    <t>Jenis Pupuk 2020</t>
  </si>
  <si>
    <t>2020</t>
  </si>
  <si>
    <t>Tahun 2020</t>
  </si>
  <si>
    <t>Urea</t>
  </si>
  <si>
    <t>ZA</t>
  </si>
  <si>
    <t>NPK</t>
  </si>
  <si>
    <t>Pupuk Organik</t>
  </si>
  <si>
    <t>SP36</t>
  </si>
  <si>
    <t>LP</t>
  </si>
  <si>
    <t>Ku/ha</t>
  </si>
  <si>
    <t>Produksi</t>
  </si>
  <si>
    <t>TAHUN 2021</t>
  </si>
  <si>
    <t>Jenis Pupuk 2021</t>
  </si>
  <si>
    <t>2021</t>
  </si>
  <si>
    <t>Beras</t>
  </si>
  <si>
    <t>Tahun 2021</t>
  </si>
  <si>
    <t>TAHUN 2022</t>
  </si>
  <si>
    <t>Jenis Pupuk 2022</t>
  </si>
  <si>
    <t>2022</t>
  </si>
  <si>
    <t>Tahun 2022</t>
  </si>
  <si>
    <t>47.4</t>
  </si>
  <si>
    <t>15.32</t>
  </si>
  <si>
    <t>TAHUN 2023</t>
  </si>
  <si>
    <t>N56*0,6302</t>
  </si>
  <si>
    <t>Jenis Pupuk 2023</t>
  </si>
  <si>
    <t>2023</t>
  </si>
  <si>
    <t>Tahun 2023</t>
  </si>
  <si>
    <t>No</t>
  </si>
  <si>
    <t>Komoditas</t>
  </si>
  <si>
    <t>Tahun 2024 ATAP</t>
  </si>
  <si>
    <t>Padi Sawah</t>
  </si>
  <si>
    <t>Padi Ladang</t>
  </si>
  <si>
    <t>Total Padi</t>
  </si>
  <si>
    <t>Jagung</t>
  </si>
  <si>
    <t>Kedelai</t>
  </si>
  <si>
    <t>Kacang Tanah</t>
  </si>
  <si>
    <t>Kacang Hijau</t>
  </si>
  <si>
    <t>Ubi Kayu</t>
  </si>
  <si>
    <t>Ubi Jalar</t>
  </si>
  <si>
    <t>Shorgum</t>
  </si>
  <si>
    <t>Talas</t>
  </si>
  <si>
    <t>Ganyong</t>
  </si>
  <si>
    <t>Irut</t>
  </si>
  <si>
    <t>Porang</t>
  </si>
  <si>
    <t>Jumlah</t>
  </si>
  <si>
    <t>TAHUN 2024</t>
  </si>
  <si>
    <t>TANAMAN</t>
  </si>
  <si>
    <t>PANEN KOTOR (HA)</t>
  </si>
  <si>
    <t>PANEN BERSIH (HA)</t>
  </si>
  <si>
    <t>2024</t>
  </si>
  <si>
    <t>LBS</t>
  </si>
  <si>
    <t>PRODUKSI (TON)</t>
  </si>
  <si>
    <t>q</t>
  </si>
  <si>
    <t>Tahun 2025</t>
  </si>
  <si>
    <t>Produksi (Ton)</t>
  </si>
  <si>
    <t>TAHUN 2025</t>
  </si>
  <si>
    <t>2025</t>
  </si>
  <si>
    <t>OK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</si>
</sst>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3">
    <numFmt numFmtId="164" formatCode="#.##0.00_);\(#.##0.00\)"/>
    <numFmt numFmtId="165" formatCode="_(* #,##0_);_(* \(#,##0\);_(* &quot;-&quot;_);_(@_)"/>
    <numFmt numFmtId="166" formatCode="_(* #,##0_);_(* \(#,##0\);_(* &quot;-&quot;??_);_(@_)"/>
    <numFmt numFmtId="167" formatCode="_(* #,##0.00_);_(* \(#,##0.00\);_(* &quot;-&quot;??_);_(@_)"/>
    <numFmt numFmtId="168" formatCode="_(* #,##0.0_);_(* \(#,##0.0\);_(* &quot;-&quot;_);_(@_)"/>
    <numFmt numFmtId="169" formatCode="#.##0_);\(#.##0\)"/>
    <numFmt numFmtId="170" formatCode="_(* #,##0.00_);_(* \(#,##0.00\);_(* &quot;-&quot;_);_(@_)"/>
    <numFmt numFmtId="171" formatCode="_(* #,##0.0_);_(* \(#,##0.0\);_(* &quot;-&quot;??_);_(@_)"/>
    <numFmt numFmtId="172" formatCode="#,##0.0"/>
    <numFmt numFmtId="173" formatCode="_(* #,##0.000_);_(* \(#,##0.000\);_(* &quot;-&quot;_);_(@_)"/>
    <numFmt numFmtId="174" formatCode="#.;\(#.\_x0001_;"/>
    <numFmt numFmtId="175" formatCode="#.;\(#.\븁;"/>
    <numFmt numFmtId="176" formatCode="_(* #,##0.000_);_(* \(#,##0.000\);_(* &quot;-&quot;??_);_(@_)"/>
  </numFmts>
  <fonts count="17">
    <font>
      <sz val="12.0"/>
      <color rgb="FF000000"/>
      <name val="Arial"/>
      <scheme val="minor"/>
    </font>
    <font>
      <sz val="11.0"/>
      <color theme="1"/>
      <name val="Arial"/>
    </font>
    <font/>
    <font>
      <sz val="11.0"/>
      <color theme="1"/>
      <name val="Arial Narrow"/>
    </font>
    <font>
      <sz val="11.0"/>
      <color rgb="FFFF0000"/>
      <name val="Arial"/>
    </font>
    <font>
      <sz val="12.0"/>
      <color theme="1"/>
      <name val="Arial Narrow"/>
    </font>
    <font>
      <sz val="11.0"/>
      <color theme="0"/>
      <name val="Arial"/>
    </font>
    <font>
      <sz val="12.0"/>
      <color theme="1"/>
      <name val="Times New Roman"/>
    </font>
    <font>
      <sz val="11.0"/>
      <color rgb="FF000000"/>
      <name val="Arial Narrow"/>
    </font>
    <font>
      <b/>
      <sz val="12.0"/>
      <color rgb="FF000000"/>
      <name val="Teko"/>
    </font>
    <font>
      <sz val="12.0"/>
      <color theme="1"/>
      <name val="Arial"/>
    </font>
    <font>
      <color theme="1"/>
      <name val="Arial"/>
      <scheme val="minor"/>
    </font>
    <font>
      <b/>
      <sz val="12.0"/>
      <color theme="1"/>
      <name val="Arial Narrow"/>
    </font>
    <font>
      <b/>
      <sz val="11.0"/>
      <color theme="1"/>
      <name val="Arial"/>
    </font>
    <font>
      <b/>
      <sz val="11.0"/>
      <color theme="1"/>
      <name val="Arial Narrow"/>
    </font>
    <font>
      <sz val="11.0"/>
      <color rgb="FF000000"/>
      <name val="Arial"/>
    </font>
    <font>
      <b/>
      <sz val="11.0"/>
      <color rgb="FF00000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DE9D9"/>
        <bgColor rgb="FFFDE9D9"/>
      </patternFill>
    </fill>
    <fill>
      <patternFill patternType="solid">
        <fgColor rgb="FFDDD9C3"/>
        <bgColor rgb="FFDDD9C3"/>
      </patternFill>
    </fill>
    <fill>
      <patternFill patternType="solid">
        <fgColor rgb="FFF2DBDB"/>
        <bgColor rgb="FFF2DBDB"/>
      </patternFill>
    </fill>
    <fill>
      <patternFill patternType="solid">
        <fgColor rgb="FFFFC000"/>
        <bgColor rgb="FFFFC000"/>
      </patternFill>
    </fill>
  </fills>
  <borders count="46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double">
        <color rgb="FF000000"/>
      </top>
      <bottom/>
    </border>
    <border>
      <left/>
      <right style="thin">
        <color rgb="FF000000"/>
      </right>
      <top style="double">
        <color rgb="FF000000"/>
      </top>
      <bottom/>
    </border>
    <border>
      <left/>
      <top style="double">
        <color rgb="FF000000"/>
      </top>
      <bottom style="thin">
        <color rgb="FF000000"/>
      </bottom>
    </border>
    <border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double">
        <color rgb="FF000000"/>
      </top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/>
      <right/>
      <top style="thin">
        <color rgb="FF000000"/>
      </top>
      <bottom/>
    </border>
    <border>
      <left style="thin">
        <color rgb="FF000000"/>
      </left>
      <top style="double">
        <color rgb="FF000000"/>
      </top>
      <bottom/>
    </border>
    <border>
      <top style="double">
        <color rgb="FF000000"/>
      </top>
      <bottom/>
    </border>
    <border>
      <right style="thin">
        <color rgb="FF000000"/>
      </right>
      <top style="double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/>
      <right/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double">
        <color rgb="FF000000"/>
      </top>
      <bottom style="thin">
        <color rgb="FF000000"/>
      </bottom>
    </border>
    <border>
      <left/>
      <right/>
      <top style="double">
        <color rgb="FF000000"/>
      </top>
      <bottom style="thin">
        <color rgb="FF000000"/>
      </bottom>
    </border>
    <border>
      <left/>
      <right style="thin">
        <color rgb="FF000000"/>
      </right>
      <top style="double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top/>
      <bottom/>
    </border>
    <border>
      <right style="thin">
        <color rgb="FF000000"/>
      </right>
      <top/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/>
      <top/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164" applyAlignment="1" applyFont="1" applyNumberFormat="1"/>
  </cellStyleXfs>
  <cellXfs count="371">
    <xf borderId="0" fillId="0" fontId="0" numFmtId="164" xfId="0" applyAlignment="1" applyFont="1" applyNumberFormat="1">
      <alignment readingOrder="0" shrinkToFit="0" vertical="bottom" wrapText="0"/>
    </xf>
    <xf borderId="1" fillId="2" fontId="1" numFmtId="1" xfId="0" applyAlignment="1" applyBorder="1" applyFill="1" applyFont="1" applyNumberFormat="1">
      <alignment horizontal="center"/>
    </xf>
    <xf borderId="2" fillId="0" fontId="2" numFmtId="0" xfId="0" applyBorder="1" applyFont="1"/>
    <xf borderId="3" fillId="0" fontId="2" numFmtId="0" xfId="0" applyBorder="1" applyFont="1"/>
    <xf borderId="4" fillId="2" fontId="1" numFmtId="0" xfId="0" applyBorder="1" applyFont="1"/>
    <xf borderId="4" fillId="2" fontId="1" numFmtId="1" xfId="0" applyAlignment="1" applyBorder="1" applyFont="1" applyNumberFormat="1">
      <alignment horizontal="center"/>
    </xf>
    <xf borderId="4" fillId="2" fontId="1" numFmtId="0" xfId="0" applyAlignment="1" applyBorder="1" applyFont="1">
      <alignment horizontal="center"/>
    </xf>
    <xf borderId="4" fillId="2" fontId="1" numFmtId="165" xfId="0" applyAlignment="1" applyBorder="1" applyFont="1" applyNumberFormat="1">
      <alignment horizontal="left"/>
    </xf>
    <xf borderId="4" fillId="2" fontId="1" numFmtId="166" xfId="0" applyAlignment="1" applyBorder="1" applyFont="1" applyNumberFormat="1">
      <alignment horizontal="left"/>
    </xf>
    <xf borderId="4" fillId="2" fontId="1" numFmtId="167" xfId="0" applyAlignment="1" applyBorder="1" applyFont="1" applyNumberFormat="1">
      <alignment horizontal="left"/>
    </xf>
    <xf borderId="5" fillId="2" fontId="1" numFmtId="1" xfId="0" applyAlignment="1" applyBorder="1" applyFont="1" applyNumberFormat="1">
      <alignment horizontal="center"/>
    </xf>
    <xf borderId="6" fillId="2" fontId="1" numFmtId="0" xfId="0" applyAlignment="1" applyBorder="1" applyFont="1">
      <alignment horizontal="center"/>
    </xf>
    <xf borderId="6" fillId="2" fontId="1" numFmtId="165" xfId="0" applyAlignment="1" applyBorder="1" applyFont="1" applyNumberFormat="1">
      <alignment horizontal="center"/>
    </xf>
    <xf borderId="7" fillId="2" fontId="1" numFmtId="165" xfId="0" applyAlignment="1" applyBorder="1" applyFont="1" applyNumberFormat="1">
      <alignment horizontal="center"/>
    </xf>
    <xf borderId="8" fillId="0" fontId="2" numFmtId="0" xfId="0" applyBorder="1" applyFont="1"/>
    <xf borderId="6" fillId="2" fontId="1" numFmtId="165" xfId="0" applyBorder="1" applyFont="1" applyNumberFormat="1"/>
    <xf borderId="6" fillId="2" fontId="1" numFmtId="167" xfId="0" applyBorder="1" applyFont="1" applyNumberFormat="1"/>
    <xf borderId="9" fillId="2" fontId="1" numFmtId="1" xfId="0" applyAlignment="1" applyBorder="1" applyFont="1" applyNumberFormat="1">
      <alignment horizontal="center"/>
    </xf>
    <xf borderId="10" fillId="2" fontId="1" numFmtId="0" xfId="0" applyAlignment="1" applyBorder="1" applyFont="1">
      <alignment horizontal="center"/>
    </xf>
    <xf borderId="10" fillId="2" fontId="1" numFmtId="165" xfId="0" applyAlignment="1" applyBorder="1" applyFont="1" applyNumberFormat="1">
      <alignment horizontal="center"/>
    </xf>
    <xf borderId="10" fillId="2" fontId="1" numFmtId="166" xfId="0" applyAlignment="1" applyBorder="1" applyFont="1" applyNumberFormat="1">
      <alignment horizontal="center"/>
    </xf>
    <xf borderId="10" fillId="2" fontId="1" numFmtId="168" xfId="0" applyAlignment="1" applyBorder="1" applyFont="1" applyNumberFormat="1">
      <alignment horizontal="center"/>
    </xf>
    <xf borderId="10" fillId="2" fontId="1" numFmtId="167" xfId="0" applyAlignment="1" applyBorder="1" applyFont="1" applyNumberFormat="1">
      <alignment horizontal="center"/>
    </xf>
    <xf quotePrefix="1" borderId="10" fillId="2" fontId="1" numFmtId="165" xfId="0" applyAlignment="1" applyBorder="1" applyFont="1" applyNumberFormat="1">
      <alignment horizontal="center"/>
    </xf>
    <xf borderId="11" fillId="2" fontId="1" numFmtId="1" xfId="0" applyAlignment="1" applyBorder="1" applyFont="1" applyNumberFormat="1">
      <alignment horizontal="center"/>
    </xf>
    <xf borderId="12" fillId="2" fontId="1" numFmtId="0" xfId="0" applyAlignment="1" applyBorder="1" applyFont="1">
      <alignment horizontal="center"/>
    </xf>
    <xf borderId="12" fillId="2" fontId="1" numFmtId="165" xfId="0" applyAlignment="1" applyBorder="1" applyFont="1" applyNumberFormat="1">
      <alignment horizontal="center"/>
    </xf>
    <xf borderId="12" fillId="2" fontId="1" numFmtId="165" xfId="0" applyBorder="1" applyFont="1" applyNumberFormat="1"/>
    <xf borderId="12" fillId="2" fontId="1" numFmtId="166" xfId="0" applyAlignment="1" applyBorder="1" applyFont="1" applyNumberFormat="1">
      <alignment horizontal="center"/>
    </xf>
    <xf borderId="12" fillId="2" fontId="1" numFmtId="167" xfId="0" applyBorder="1" applyFont="1" applyNumberFormat="1"/>
    <xf borderId="11" fillId="2" fontId="1" numFmtId="1" xfId="0" applyBorder="1" applyFont="1" applyNumberFormat="1"/>
    <xf borderId="12" fillId="2" fontId="1" numFmtId="0" xfId="0" applyBorder="1" applyFont="1"/>
    <xf borderId="13" fillId="2" fontId="3" numFmtId="165" xfId="0" applyAlignment="1" applyBorder="1" applyFont="1" applyNumberFormat="1">
      <alignment horizontal="left"/>
    </xf>
    <xf borderId="13" fillId="2" fontId="1" numFmtId="165" xfId="0" applyBorder="1" applyFont="1" applyNumberFormat="1"/>
    <xf borderId="12" fillId="2" fontId="1" numFmtId="165" xfId="0" applyAlignment="1" applyBorder="1" applyFont="1" applyNumberFormat="1">
      <alignment horizontal="right"/>
    </xf>
    <xf borderId="13" fillId="2" fontId="1" numFmtId="167" xfId="0" applyAlignment="1" applyBorder="1" applyFont="1" applyNumberFormat="1">
      <alignment horizontal="right" vertical="center"/>
    </xf>
    <xf borderId="14" fillId="2" fontId="1" numFmtId="165" xfId="0" applyBorder="1" applyFont="1" applyNumberFormat="1"/>
    <xf borderId="13" fillId="2" fontId="1" numFmtId="169" xfId="0" applyAlignment="1" applyBorder="1" applyFont="1" applyNumberFormat="1">
      <alignment horizontal="left"/>
    </xf>
    <xf borderId="13" fillId="2" fontId="1" numFmtId="169" xfId="0" applyAlignment="1" applyBorder="1" applyFont="1" applyNumberFormat="1">
      <alignment horizontal="center"/>
    </xf>
    <xf borderId="13" fillId="2" fontId="1" numFmtId="167" xfId="0" applyAlignment="1" applyBorder="1" applyFont="1" applyNumberFormat="1">
      <alignment horizontal="right"/>
    </xf>
    <xf borderId="13" fillId="2" fontId="1" numFmtId="166" xfId="0" applyAlignment="1" applyBorder="1" applyFont="1" applyNumberFormat="1">
      <alignment horizontal="center"/>
    </xf>
    <xf borderId="4" fillId="2" fontId="1" numFmtId="1" xfId="0" applyBorder="1" applyFont="1" applyNumberFormat="1"/>
    <xf borderId="4" fillId="2" fontId="1" numFmtId="165" xfId="0" applyBorder="1" applyFont="1" applyNumberFormat="1"/>
    <xf borderId="4" fillId="2" fontId="1" numFmtId="166" xfId="0" applyBorder="1" applyFont="1" applyNumberFormat="1"/>
    <xf borderId="4" fillId="2" fontId="1" numFmtId="165" xfId="0" applyAlignment="1" applyBorder="1" applyFont="1" applyNumberFormat="1">
      <alignment horizontal="right"/>
    </xf>
    <xf borderId="4" fillId="2" fontId="4" numFmtId="167" xfId="0" applyBorder="1" applyFont="1" applyNumberFormat="1"/>
    <xf borderId="4" fillId="2" fontId="4" numFmtId="165" xfId="0" applyBorder="1" applyFont="1" applyNumberFormat="1"/>
    <xf borderId="4" fillId="2" fontId="1" numFmtId="169" xfId="0" applyAlignment="1" applyBorder="1" applyFont="1" applyNumberFormat="1">
      <alignment horizontal="center"/>
    </xf>
    <xf borderId="1" fillId="2" fontId="1" numFmtId="0" xfId="0" applyAlignment="1" applyBorder="1" applyFont="1">
      <alignment horizontal="center"/>
    </xf>
    <xf borderId="4" fillId="2" fontId="1" numFmtId="165" xfId="0" applyAlignment="1" applyBorder="1" applyFont="1" applyNumberFormat="1">
      <alignment horizontal="center"/>
    </xf>
    <xf borderId="4" fillId="2" fontId="1" numFmtId="166" xfId="0" applyAlignment="1" applyBorder="1" applyFont="1" applyNumberFormat="1">
      <alignment horizontal="center"/>
    </xf>
    <xf borderId="4" fillId="2" fontId="1" numFmtId="167" xfId="0" applyAlignment="1" applyBorder="1" applyFont="1" applyNumberFormat="1">
      <alignment horizontal="center"/>
    </xf>
    <xf borderId="6" fillId="2" fontId="1" numFmtId="167" xfId="0" applyAlignment="1" applyBorder="1" applyFont="1" applyNumberFormat="1">
      <alignment horizontal="center"/>
    </xf>
    <xf borderId="6" fillId="2" fontId="1" numFmtId="166" xfId="0" applyAlignment="1" applyBorder="1" applyFont="1" applyNumberFormat="1">
      <alignment horizontal="center"/>
    </xf>
    <xf quotePrefix="1" borderId="10" fillId="2" fontId="1" numFmtId="167" xfId="0" applyAlignment="1" applyBorder="1" applyFont="1" applyNumberFormat="1">
      <alignment horizontal="center"/>
    </xf>
    <xf borderId="12" fillId="2" fontId="1" numFmtId="167" xfId="0" applyAlignment="1" applyBorder="1" applyFont="1" applyNumberFormat="1">
      <alignment horizontal="center"/>
    </xf>
    <xf borderId="12" fillId="2" fontId="1" numFmtId="167" xfId="0" applyAlignment="1" applyBorder="1" applyFont="1" applyNumberFormat="1">
      <alignment horizontal="right"/>
    </xf>
    <xf borderId="12" fillId="2" fontId="1" numFmtId="166" xfId="0" applyAlignment="1" applyBorder="1" applyFont="1" applyNumberFormat="1">
      <alignment horizontal="right"/>
    </xf>
    <xf borderId="4" fillId="2" fontId="1" numFmtId="166" xfId="0" applyAlignment="1" applyBorder="1" applyFont="1" applyNumberFormat="1">
      <alignment horizontal="right"/>
    </xf>
    <xf borderId="4" fillId="2" fontId="1" numFmtId="167" xfId="0" applyBorder="1" applyFont="1" applyNumberFormat="1"/>
    <xf borderId="4" fillId="2" fontId="1" numFmtId="167" xfId="0" applyAlignment="1" applyBorder="1" applyFont="1" applyNumberFormat="1">
      <alignment horizontal="right"/>
    </xf>
    <xf borderId="12" fillId="2" fontId="1" numFmtId="166" xfId="0" applyBorder="1" applyFont="1" applyNumberFormat="1"/>
    <xf borderId="13" fillId="2" fontId="1" numFmtId="0" xfId="0" applyAlignment="1" applyBorder="1" applyFont="1">
      <alignment horizontal="center"/>
    </xf>
    <xf borderId="13" fillId="2" fontId="1" numFmtId="1" xfId="0" applyBorder="1" applyFont="1" applyNumberFormat="1"/>
    <xf borderId="14" fillId="2" fontId="1" numFmtId="166" xfId="0" applyBorder="1" applyFont="1" applyNumberFormat="1"/>
    <xf borderId="14" fillId="2" fontId="1" numFmtId="167" xfId="0" applyBorder="1" applyFont="1" applyNumberFormat="1"/>
    <xf borderId="1" fillId="2" fontId="4" numFmtId="1" xfId="0" applyAlignment="1" applyBorder="1" applyFont="1" applyNumberFormat="1">
      <alignment horizontal="center"/>
    </xf>
    <xf borderId="14" fillId="2" fontId="1" numFmtId="165" xfId="0" applyAlignment="1" applyBorder="1" applyFont="1" applyNumberFormat="1">
      <alignment horizontal="right"/>
    </xf>
    <xf borderId="15" fillId="2" fontId="1" numFmtId="167" xfId="0" applyAlignment="1" applyBorder="1" applyFont="1" applyNumberFormat="1">
      <alignment horizontal="right" vertical="center"/>
    </xf>
    <xf borderId="9" fillId="2" fontId="1" numFmtId="167" xfId="0" applyAlignment="1" applyBorder="1" applyFont="1" applyNumberFormat="1">
      <alignment horizontal="right" vertical="center"/>
    </xf>
    <xf borderId="16" fillId="2" fontId="1" numFmtId="167" xfId="0" applyAlignment="1" applyBorder="1" applyFont="1" applyNumberFormat="1">
      <alignment horizontal="right" vertical="center"/>
    </xf>
    <xf borderId="17" fillId="2" fontId="1" numFmtId="3" xfId="0" applyAlignment="1" applyBorder="1" applyFont="1" applyNumberFormat="1">
      <alignment horizontal="right"/>
    </xf>
    <xf borderId="13" fillId="2" fontId="1" numFmtId="165" xfId="0" applyAlignment="1" applyBorder="1" applyFont="1" applyNumberFormat="1">
      <alignment horizontal="left"/>
    </xf>
    <xf borderId="13" fillId="0" fontId="1" numFmtId="165" xfId="0" applyAlignment="1" applyBorder="1" applyFont="1" applyNumberFormat="1">
      <alignment horizontal="left"/>
    </xf>
    <xf borderId="13" fillId="0" fontId="5" numFmtId="165" xfId="0" applyAlignment="1" applyBorder="1" applyFont="1" applyNumberFormat="1">
      <alignment horizontal="left"/>
    </xf>
    <xf borderId="18" fillId="2" fontId="1" numFmtId="0" xfId="0" applyAlignment="1" applyBorder="1" applyFont="1">
      <alignment horizontal="center"/>
    </xf>
    <xf borderId="5" fillId="2" fontId="1" numFmtId="165" xfId="0" applyAlignment="1" applyBorder="1" applyFont="1" applyNumberFormat="1">
      <alignment horizontal="center"/>
    </xf>
    <xf borderId="12" fillId="2" fontId="1" numFmtId="170" xfId="0" applyBorder="1" applyFont="1" applyNumberFormat="1"/>
    <xf borderId="13" fillId="2" fontId="1" numFmtId="165" xfId="0" applyAlignment="1" applyBorder="1" applyFont="1" applyNumberFormat="1">
      <alignment horizontal="center"/>
    </xf>
    <xf borderId="4" fillId="2" fontId="6" numFmtId="165" xfId="0" applyBorder="1" applyFont="1" applyNumberFormat="1"/>
    <xf borderId="13" fillId="0" fontId="6" numFmtId="165" xfId="0" applyAlignment="1" applyBorder="1" applyFont="1" applyNumberFormat="1">
      <alignment horizontal="left"/>
    </xf>
    <xf borderId="4" fillId="2" fontId="6" numFmtId="165" xfId="0" applyAlignment="1" applyBorder="1" applyFont="1" applyNumberFormat="1">
      <alignment horizontal="right"/>
    </xf>
    <xf borderId="13" fillId="2" fontId="6" numFmtId="167" xfId="0" applyAlignment="1" applyBorder="1" applyFont="1" applyNumberFormat="1">
      <alignment horizontal="right" vertical="center"/>
    </xf>
    <xf borderId="13" fillId="0" fontId="7" numFmtId="165" xfId="0" applyAlignment="1" applyBorder="1" applyFont="1" applyNumberFormat="1">
      <alignment horizontal="center" vertical="center"/>
    </xf>
    <xf borderId="10" fillId="2" fontId="1" numFmtId="1" xfId="0" applyAlignment="1" applyBorder="1" applyFont="1" applyNumberFormat="1">
      <alignment horizontal="center"/>
    </xf>
    <xf borderId="9" fillId="2" fontId="1" numFmtId="166" xfId="0" applyAlignment="1" applyBorder="1" applyFont="1" applyNumberFormat="1">
      <alignment horizontal="center"/>
    </xf>
    <xf borderId="10" fillId="2" fontId="1" numFmtId="165" xfId="0" applyBorder="1" applyFont="1" applyNumberFormat="1"/>
    <xf borderId="13" fillId="0" fontId="3" numFmtId="3" xfId="0" applyBorder="1" applyFont="1" applyNumberFormat="1"/>
    <xf borderId="13" fillId="2" fontId="1" numFmtId="165" xfId="0" applyAlignment="1" applyBorder="1" applyFont="1" applyNumberFormat="1">
      <alignment horizontal="right"/>
    </xf>
    <xf borderId="19" fillId="0" fontId="5" numFmtId="165" xfId="0" applyAlignment="1" applyBorder="1" applyFont="1" applyNumberFormat="1">
      <alignment horizontal="left"/>
    </xf>
    <xf borderId="19" fillId="0" fontId="1" numFmtId="165" xfId="0" applyAlignment="1" applyBorder="1" applyFont="1" applyNumberFormat="1">
      <alignment horizontal="left"/>
    </xf>
    <xf borderId="20" fillId="0" fontId="4" numFmtId="165" xfId="0" applyAlignment="1" applyBorder="1" applyFont="1" applyNumberFormat="1">
      <alignment horizontal="left"/>
    </xf>
    <xf borderId="21" fillId="2" fontId="6" numFmtId="167" xfId="0" applyAlignment="1" applyBorder="1" applyFont="1" applyNumberFormat="1">
      <alignment horizontal="right" vertical="center"/>
    </xf>
    <xf borderId="22" fillId="2" fontId="1" numFmtId="166" xfId="0" applyAlignment="1" applyBorder="1" applyFont="1" applyNumberFormat="1">
      <alignment horizontal="center"/>
    </xf>
    <xf borderId="23" fillId="0" fontId="2" numFmtId="0" xfId="0" applyBorder="1" applyFont="1"/>
    <xf borderId="24" fillId="0" fontId="2" numFmtId="0" xfId="0" applyBorder="1" applyFont="1"/>
    <xf borderId="15" fillId="2" fontId="1" numFmtId="166" xfId="0" applyAlignment="1" applyBorder="1" applyFont="1" applyNumberFormat="1">
      <alignment horizontal="center"/>
    </xf>
    <xf borderId="25" fillId="2" fontId="1" numFmtId="165" xfId="0" applyAlignment="1" applyBorder="1" applyFont="1" applyNumberFormat="1">
      <alignment horizontal="center"/>
    </xf>
    <xf borderId="25" fillId="2" fontId="1" numFmtId="165" xfId="0" applyBorder="1" applyFont="1" applyNumberFormat="1"/>
    <xf borderId="11" fillId="2" fontId="1" numFmtId="166" xfId="0" applyAlignment="1" applyBorder="1" applyFont="1" applyNumberFormat="1">
      <alignment horizontal="center"/>
    </xf>
    <xf borderId="26" fillId="2" fontId="1" numFmtId="165" xfId="0" applyAlignment="1" applyBorder="1" applyFont="1" applyNumberFormat="1">
      <alignment horizontal="center"/>
    </xf>
    <xf borderId="27" fillId="0" fontId="5" numFmtId="165" xfId="0" applyAlignment="1" applyBorder="1" applyFont="1" applyNumberFormat="1">
      <alignment horizontal="left"/>
    </xf>
    <xf borderId="28" fillId="2" fontId="1" numFmtId="166" xfId="0" applyBorder="1" applyFont="1" applyNumberFormat="1"/>
    <xf borderId="29" fillId="2" fontId="1" numFmtId="166" xfId="0" applyBorder="1" applyFont="1" applyNumberFormat="1"/>
    <xf borderId="21" fillId="2" fontId="1" numFmtId="166" xfId="0" applyBorder="1" applyFont="1" applyNumberFormat="1"/>
    <xf borderId="30" fillId="2" fontId="1" numFmtId="166" xfId="0" applyAlignment="1" applyBorder="1" applyFont="1" applyNumberFormat="1">
      <alignment horizontal="center"/>
    </xf>
    <xf borderId="4" fillId="2" fontId="6" numFmtId="169" xfId="0" applyAlignment="1" applyBorder="1" applyFont="1" applyNumberFormat="1">
      <alignment horizontal="center"/>
    </xf>
    <xf borderId="5" fillId="2" fontId="1" numFmtId="167" xfId="0" applyBorder="1" applyFont="1" applyNumberFormat="1"/>
    <xf borderId="9" fillId="2" fontId="1" numFmtId="167" xfId="0" applyBorder="1" applyFont="1" applyNumberFormat="1"/>
    <xf borderId="13" fillId="2" fontId="1" numFmtId="166" xfId="0" applyBorder="1" applyFont="1" applyNumberFormat="1"/>
    <xf borderId="4" fillId="2" fontId="6" numFmtId="170" xfId="0" applyBorder="1" applyFont="1" applyNumberFormat="1"/>
    <xf borderId="4" fillId="2" fontId="6" numFmtId="0" xfId="0" applyBorder="1" applyFont="1"/>
    <xf borderId="4" fillId="2" fontId="6" numFmtId="166" xfId="0" applyBorder="1" applyFont="1" applyNumberFormat="1"/>
    <xf borderId="4" fillId="2" fontId="1" numFmtId="170" xfId="0" applyBorder="1" applyFont="1" applyNumberFormat="1"/>
    <xf borderId="4" fillId="2" fontId="6" numFmtId="171" xfId="0" applyAlignment="1" applyBorder="1" applyFont="1" applyNumberFormat="1">
      <alignment horizontal="center"/>
    </xf>
    <xf borderId="4" fillId="2" fontId="4" numFmtId="170" xfId="0" applyBorder="1" applyFont="1" applyNumberFormat="1"/>
    <xf borderId="4" fillId="2" fontId="4" numFmtId="0" xfId="0" applyBorder="1" applyFont="1"/>
    <xf borderId="13" fillId="0" fontId="8" numFmtId="172" xfId="0" applyBorder="1" applyFont="1" applyNumberFormat="1"/>
    <xf borderId="31" fillId="2" fontId="1" numFmtId="165" xfId="0" applyBorder="1" applyFont="1" applyNumberFormat="1"/>
    <xf borderId="13" fillId="0" fontId="9" numFmtId="172" xfId="0" applyAlignment="1" applyBorder="1" applyFont="1" applyNumberFormat="1">
      <alignment vertical="center"/>
    </xf>
    <xf borderId="0" fillId="0" fontId="8" numFmtId="172" xfId="0" applyFont="1" applyNumberFormat="1"/>
    <xf borderId="4" fillId="2" fontId="3" numFmtId="165" xfId="0" applyAlignment="1" applyBorder="1" applyFont="1" applyNumberFormat="1">
      <alignment horizontal="left"/>
    </xf>
    <xf borderId="0" fillId="0" fontId="3" numFmtId="3" xfId="0" applyFont="1" applyNumberFormat="1"/>
    <xf borderId="13" fillId="2" fontId="1" numFmtId="0" xfId="0" applyBorder="1" applyFont="1"/>
    <xf borderId="6" fillId="2" fontId="4" numFmtId="165" xfId="0" applyBorder="1" applyFont="1" applyNumberFormat="1"/>
    <xf borderId="6" fillId="2" fontId="6" numFmtId="166" xfId="0" applyAlignment="1" applyBorder="1" applyFont="1" applyNumberFormat="1">
      <alignment horizontal="center"/>
    </xf>
    <xf borderId="10" fillId="2" fontId="6" numFmtId="166" xfId="0" applyAlignment="1" applyBorder="1" applyFont="1" applyNumberFormat="1">
      <alignment horizontal="center"/>
    </xf>
    <xf borderId="12" fillId="2" fontId="6" numFmtId="166" xfId="0" applyAlignment="1" applyBorder="1" applyFont="1" applyNumberFormat="1">
      <alignment horizontal="center"/>
    </xf>
    <xf borderId="13" fillId="2" fontId="6" numFmtId="166" xfId="0" applyAlignment="1" applyBorder="1" applyFont="1" applyNumberFormat="1">
      <alignment horizontal="center"/>
    </xf>
    <xf borderId="13" fillId="2" fontId="4" numFmtId="166" xfId="0" applyAlignment="1" applyBorder="1" applyFont="1" applyNumberFormat="1">
      <alignment horizontal="center"/>
    </xf>
    <xf borderId="4" fillId="2" fontId="6" numFmtId="167" xfId="0" applyBorder="1" applyFont="1" applyNumberFormat="1"/>
    <xf borderId="13" fillId="0" fontId="5" numFmtId="170" xfId="0" applyAlignment="1" applyBorder="1" applyFont="1" applyNumberFormat="1">
      <alignment horizontal="left"/>
    </xf>
    <xf borderId="32" fillId="2" fontId="1" numFmtId="0" xfId="0" applyBorder="1" applyFont="1"/>
    <xf borderId="21" fillId="2" fontId="1" numFmtId="0" xfId="0" applyBorder="1" applyFont="1"/>
    <xf borderId="25" fillId="2" fontId="1" numFmtId="0" xfId="0" applyBorder="1" applyFont="1"/>
    <xf borderId="33" fillId="2" fontId="1" numFmtId="0" xfId="0" applyAlignment="1" applyBorder="1" applyFont="1">
      <alignment horizontal="center"/>
    </xf>
    <xf borderId="34" fillId="0" fontId="2" numFmtId="0" xfId="0" applyBorder="1" applyFont="1"/>
    <xf borderId="26" fillId="2" fontId="1" numFmtId="0" xfId="0" applyBorder="1" applyFont="1"/>
    <xf borderId="4" fillId="2" fontId="1" numFmtId="173" xfId="0" applyBorder="1" applyFont="1" applyNumberFormat="1"/>
    <xf borderId="4" fillId="2" fontId="4" numFmtId="171" xfId="0" applyAlignment="1" applyBorder="1" applyFont="1" applyNumberFormat="1">
      <alignment horizontal="center"/>
    </xf>
    <xf borderId="10" fillId="2" fontId="4" numFmtId="165" xfId="0" applyAlignment="1" applyBorder="1" applyFont="1" applyNumberFormat="1">
      <alignment horizontal="center"/>
    </xf>
    <xf borderId="12" fillId="2" fontId="4" numFmtId="165" xfId="0" applyBorder="1" applyFont="1" applyNumberFormat="1"/>
    <xf borderId="12" fillId="2" fontId="4" numFmtId="165" xfId="0" applyAlignment="1" applyBorder="1" applyFont="1" applyNumberFormat="1">
      <alignment horizontal="right"/>
    </xf>
    <xf borderId="10" fillId="2" fontId="1" numFmtId="167" xfId="0" applyAlignment="1" applyBorder="1" applyFont="1" applyNumberFormat="1">
      <alignment horizontal="right"/>
    </xf>
    <xf borderId="13" fillId="2" fontId="1" numFmtId="2" xfId="0" applyBorder="1" applyFont="1" applyNumberFormat="1"/>
    <xf borderId="10" fillId="2" fontId="1" numFmtId="167" xfId="0" applyBorder="1" applyFont="1" applyNumberFormat="1"/>
    <xf borderId="13" fillId="2" fontId="1" numFmtId="170" xfId="0" applyBorder="1" applyFont="1" applyNumberFormat="1"/>
    <xf borderId="13" fillId="2" fontId="1" numFmtId="167" xfId="0" applyBorder="1" applyFont="1" applyNumberFormat="1"/>
    <xf borderId="4" fillId="3" fontId="1" numFmtId="165" xfId="0" applyBorder="1" applyFill="1" applyFont="1" applyNumberFormat="1"/>
    <xf borderId="17" fillId="4" fontId="5" numFmtId="172" xfId="0" applyAlignment="1" applyBorder="1" applyFill="1" applyFont="1" applyNumberFormat="1">
      <alignment horizontal="center" vertical="center"/>
    </xf>
    <xf borderId="13" fillId="2" fontId="6" numFmtId="0" xfId="0" applyBorder="1" applyFont="1"/>
    <xf borderId="13" fillId="4" fontId="5" numFmtId="172" xfId="0" applyAlignment="1" applyBorder="1" applyFont="1" applyNumberFormat="1">
      <alignment horizontal="center" vertical="center"/>
    </xf>
    <xf borderId="13" fillId="4" fontId="5" numFmtId="3" xfId="0" applyAlignment="1" applyBorder="1" applyFont="1" applyNumberFormat="1">
      <alignment horizontal="center" vertical="center"/>
    </xf>
    <xf borderId="26" fillId="2" fontId="1" numFmtId="166" xfId="0" applyAlignment="1" applyBorder="1" applyFont="1" applyNumberFormat="1">
      <alignment horizontal="center"/>
    </xf>
    <xf borderId="35" fillId="0" fontId="3" numFmtId="3" xfId="0" applyBorder="1" applyFont="1" applyNumberFormat="1"/>
    <xf borderId="10" fillId="4" fontId="1" numFmtId="165" xfId="0" applyAlignment="1" applyBorder="1" applyFont="1" applyNumberFormat="1">
      <alignment horizontal="center"/>
    </xf>
    <xf borderId="12" fillId="4" fontId="1" numFmtId="165" xfId="0" applyBorder="1" applyFont="1" applyNumberFormat="1"/>
    <xf borderId="12" fillId="4" fontId="1" numFmtId="165" xfId="0" applyAlignment="1" applyBorder="1" applyFont="1" applyNumberFormat="1">
      <alignment horizontal="right"/>
    </xf>
    <xf borderId="11" fillId="2" fontId="4" numFmtId="166" xfId="0" applyAlignment="1" applyBorder="1" applyFont="1" applyNumberFormat="1">
      <alignment horizontal="center"/>
    </xf>
    <xf borderId="26" fillId="2" fontId="1" numFmtId="167" xfId="0" applyBorder="1" applyFont="1" applyNumberFormat="1"/>
    <xf borderId="10" fillId="2" fontId="1" numFmtId="166" xfId="0" applyBorder="1" applyFont="1" applyNumberFormat="1"/>
    <xf borderId="14" fillId="2" fontId="1" numFmtId="0" xfId="0" applyAlignment="1" applyBorder="1" applyFont="1">
      <alignment horizontal="center"/>
    </xf>
    <xf borderId="13" fillId="0" fontId="5" numFmtId="165" xfId="0" applyAlignment="1" applyBorder="1" applyFont="1" applyNumberFormat="1">
      <alignment horizontal="right"/>
    </xf>
    <xf borderId="13" fillId="2" fontId="1" numFmtId="0" xfId="0" applyAlignment="1" applyBorder="1" applyFont="1">
      <alignment horizontal="right"/>
    </xf>
    <xf borderId="13" fillId="2" fontId="3" numFmtId="170" xfId="0" applyAlignment="1" applyBorder="1" applyFont="1" applyNumberFormat="1">
      <alignment horizontal="left"/>
    </xf>
    <xf borderId="15" fillId="2" fontId="6" numFmtId="0" xfId="0" applyBorder="1" applyFont="1"/>
    <xf borderId="9" fillId="2" fontId="6" numFmtId="0" xfId="0" applyBorder="1" applyFont="1"/>
    <xf borderId="9" fillId="2" fontId="1" numFmtId="0" xfId="0" applyBorder="1" applyFont="1"/>
    <xf borderId="11" fillId="2" fontId="1" numFmtId="0" xfId="0" applyBorder="1" applyFont="1"/>
    <xf borderId="13" fillId="0" fontId="3" numFmtId="165" xfId="0" applyBorder="1" applyFont="1" applyNumberFormat="1"/>
    <xf borderId="13" fillId="3" fontId="3" numFmtId="165" xfId="0" applyBorder="1" applyFont="1" applyNumberFormat="1"/>
    <xf borderId="13" fillId="3" fontId="1" numFmtId="165" xfId="0" applyBorder="1" applyFont="1" applyNumberFormat="1"/>
    <xf borderId="13" fillId="2" fontId="1" numFmtId="170" xfId="0" applyAlignment="1" applyBorder="1" applyFont="1" applyNumberFormat="1">
      <alignment horizontal="right"/>
    </xf>
    <xf borderId="36" fillId="0" fontId="5" numFmtId="0" xfId="0" applyAlignment="1" applyBorder="1" applyFont="1">
      <alignment horizontal="center" vertical="center"/>
    </xf>
    <xf borderId="27" fillId="5" fontId="5" numFmtId="0" xfId="0" applyAlignment="1" applyBorder="1" applyFill="1" applyFont="1">
      <alignment horizontal="center" vertical="center"/>
    </xf>
    <xf borderId="37" fillId="0" fontId="2" numFmtId="0" xfId="0" applyBorder="1" applyFont="1"/>
    <xf borderId="35" fillId="0" fontId="2" numFmtId="0" xfId="0" applyBorder="1" applyFont="1"/>
    <xf borderId="0" fillId="0" fontId="10" numFmtId="165" xfId="0" applyFont="1" applyNumberFormat="1"/>
    <xf borderId="0" fillId="0" fontId="10" numFmtId="164" xfId="0" applyAlignment="1" applyFont="1" applyNumberFormat="1">
      <alignment horizontal="center"/>
    </xf>
    <xf borderId="0" fillId="0" fontId="1" numFmtId="166" xfId="0" applyFont="1" applyNumberFormat="1"/>
    <xf borderId="19" fillId="0" fontId="2" numFmtId="0" xfId="0" applyBorder="1" applyFont="1"/>
    <xf borderId="13" fillId="5" fontId="5" numFmtId="3" xfId="0" applyAlignment="1" applyBorder="1" applyFont="1" applyNumberFormat="1">
      <alignment horizontal="center" vertical="center"/>
    </xf>
    <xf borderId="13" fillId="5" fontId="5" numFmtId="2" xfId="0" applyAlignment="1" applyBorder="1" applyFont="1" applyNumberFormat="1">
      <alignment horizontal="center" vertical="center"/>
    </xf>
    <xf borderId="13" fillId="5" fontId="5" numFmtId="4" xfId="0" applyAlignment="1" applyBorder="1" applyFont="1" applyNumberFormat="1">
      <alignment horizontal="center" vertical="center"/>
    </xf>
    <xf borderId="13" fillId="0" fontId="5" numFmtId="0" xfId="0" applyAlignment="1" applyBorder="1" applyFont="1">
      <alignment vertical="center"/>
    </xf>
    <xf borderId="13" fillId="5" fontId="5" numFmtId="3" xfId="0" applyAlignment="1" applyBorder="1" applyFont="1" applyNumberFormat="1">
      <alignment horizontal="right" vertical="center"/>
    </xf>
    <xf borderId="13" fillId="5" fontId="5" numFmtId="2" xfId="0" applyAlignment="1" applyBorder="1" applyFont="1" applyNumberFormat="1">
      <alignment horizontal="right" vertical="center"/>
    </xf>
    <xf borderId="13" fillId="5" fontId="5" numFmtId="4" xfId="0" applyAlignment="1" applyBorder="1" applyFont="1" applyNumberFormat="1">
      <alignment horizontal="right" vertical="center"/>
    </xf>
    <xf borderId="13" fillId="5" fontId="5" numFmtId="172" xfId="0" applyAlignment="1" applyBorder="1" applyFont="1" applyNumberFormat="1">
      <alignment horizontal="right" vertical="center"/>
    </xf>
    <xf borderId="13" fillId="6" fontId="5" numFmtId="0" xfId="0" applyAlignment="1" applyBorder="1" applyFill="1" applyFont="1">
      <alignment vertical="center"/>
    </xf>
    <xf borderId="13" fillId="6" fontId="5" numFmtId="3" xfId="0" applyAlignment="1" applyBorder="1" applyFont="1" applyNumberFormat="1">
      <alignment horizontal="right" vertical="center"/>
    </xf>
    <xf borderId="13" fillId="6" fontId="5" numFmtId="2" xfId="0" applyAlignment="1" applyBorder="1" applyFont="1" applyNumberFormat="1">
      <alignment horizontal="right" vertical="center"/>
    </xf>
    <xf borderId="13" fillId="6" fontId="5" numFmtId="4" xfId="0" applyAlignment="1" applyBorder="1" applyFont="1" applyNumberFormat="1">
      <alignment horizontal="right" vertical="center"/>
    </xf>
    <xf borderId="19" fillId="0" fontId="5" numFmtId="0" xfId="0" applyAlignment="1" applyBorder="1" applyFont="1">
      <alignment vertical="center"/>
    </xf>
    <xf borderId="13" fillId="5" fontId="5" numFmtId="168" xfId="0" applyAlignment="1" applyBorder="1" applyFont="1" applyNumberFormat="1">
      <alignment horizontal="right" vertical="center"/>
    </xf>
    <xf borderId="13" fillId="0" fontId="5" numFmtId="165" xfId="0" applyAlignment="1" applyBorder="1" applyFont="1" applyNumberFormat="1">
      <alignment vertical="center"/>
    </xf>
    <xf borderId="13" fillId="5" fontId="1" numFmtId="164" xfId="0" applyAlignment="1" applyBorder="1" applyFont="1" applyNumberFormat="1">
      <alignment horizontal="right"/>
    </xf>
    <xf borderId="13" fillId="0" fontId="10" numFmtId="165" xfId="0" applyAlignment="1" applyBorder="1" applyFont="1" applyNumberFormat="1">
      <alignment vertical="center"/>
    </xf>
    <xf borderId="13" fillId="5" fontId="3" numFmtId="165" xfId="0" applyAlignment="1" applyBorder="1" applyFont="1" applyNumberFormat="1">
      <alignment horizontal="right" vertical="center"/>
    </xf>
    <xf borderId="13" fillId="5" fontId="1" numFmtId="170" xfId="0" applyAlignment="1" applyBorder="1" applyFont="1" applyNumberFormat="1">
      <alignment horizontal="right"/>
    </xf>
    <xf borderId="13" fillId="5" fontId="3" numFmtId="170" xfId="0" applyAlignment="1" applyBorder="1" applyFont="1" applyNumberFormat="1">
      <alignment horizontal="right" vertical="center"/>
    </xf>
    <xf borderId="13" fillId="5" fontId="3" numFmtId="4" xfId="0" applyAlignment="1" applyBorder="1" applyFont="1" applyNumberFormat="1">
      <alignment horizontal="right" vertical="center"/>
    </xf>
    <xf borderId="0" fillId="0" fontId="10" numFmtId="4" xfId="0" applyFont="1" applyNumberFormat="1"/>
    <xf borderId="4" fillId="2" fontId="1" numFmtId="4" xfId="0" applyAlignment="1" applyBorder="1" applyFont="1" applyNumberFormat="1">
      <alignment horizontal="left"/>
    </xf>
    <xf borderId="38" fillId="2" fontId="1" numFmtId="4" xfId="0" applyAlignment="1" applyBorder="1" applyFont="1" applyNumberFormat="1">
      <alignment horizontal="center" shrinkToFit="0" wrapText="1"/>
    </xf>
    <xf borderId="38" fillId="2" fontId="1" numFmtId="165" xfId="0" applyAlignment="1" applyBorder="1" applyFont="1" applyNumberFormat="1">
      <alignment horizontal="center" shrinkToFit="0" wrapText="1"/>
    </xf>
    <xf borderId="39" fillId="0" fontId="2" numFmtId="0" xfId="0" applyBorder="1" applyFont="1"/>
    <xf borderId="40" fillId="0" fontId="2" numFmtId="0" xfId="0" applyBorder="1" applyFont="1"/>
    <xf borderId="0" fillId="0" fontId="8" numFmtId="3" xfId="0" applyFont="1" applyNumberFormat="1"/>
    <xf borderId="13" fillId="0" fontId="3" numFmtId="4" xfId="0" applyBorder="1" applyFont="1" applyNumberFormat="1"/>
    <xf borderId="13" fillId="0" fontId="3" numFmtId="170" xfId="0" applyBorder="1" applyFont="1" applyNumberFormat="1"/>
    <xf borderId="13" fillId="0" fontId="3" numFmtId="3" xfId="0" applyAlignment="1" applyBorder="1" applyFont="1" applyNumberFormat="1">
      <alignment horizontal="center"/>
    </xf>
    <xf borderId="0" fillId="0" fontId="11" numFmtId="0" xfId="0" applyFont="1"/>
    <xf borderId="13" fillId="0" fontId="8" numFmtId="3" xfId="0" applyBorder="1" applyFont="1" applyNumberFormat="1"/>
    <xf borderId="13" fillId="0" fontId="1" numFmtId="165" xfId="0" applyAlignment="1" applyBorder="1" applyFont="1" applyNumberFormat="1">
      <alignment horizontal="right"/>
    </xf>
    <xf borderId="13" fillId="3" fontId="3" numFmtId="4" xfId="0" applyBorder="1" applyFont="1" applyNumberFormat="1"/>
    <xf borderId="19" fillId="0" fontId="12" numFmtId="4" xfId="0" applyAlignment="1" applyBorder="1" applyFont="1" applyNumberFormat="1">
      <alignment horizontal="left"/>
    </xf>
    <xf borderId="12" fillId="2" fontId="13" numFmtId="165" xfId="0" applyAlignment="1" applyBorder="1" applyFont="1" applyNumberFormat="1">
      <alignment horizontal="right"/>
    </xf>
    <xf borderId="13" fillId="0" fontId="14" numFmtId="165" xfId="0" applyBorder="1" applyFont="1" applyNumberFormat="1"/>
    <xf borderId="13" fillId="0" fontId="14" numFmtId="3" xfId="0" applyAlignment="1" applyBorder="1" applyFont="1" applyNumberFormat="1">
      <alignment horizontal="center"/>
    </xf>
    <xf borderId="0" fillId="0" fontId="10" numFmtId="174" xfId="0" applyFont="1" applyNumberFormat="1"/>
    <xf borderId="20" fillId="0" fontId="4" numFmtId="4" xfId="0" applyAlignment="1" applyBorder="1" applyFont="1" applyNumberFormat="1">
      <alignment horizontal="left"/>
    </xf>
    <xf borderId="4" fillId="2" fontId="6" numFmtId="165" xfId="0" applyAlignment="1" applyBorder="1" applyFont="1" applyNumberFormat="1">
      <alignment horizontal="center"/>
    </xf>
    <xf borderId="4" fillId="2" fontId="1" numFmtId="4" xfId="0" applyAlignment="1" applyBorder="1" applyFont="1" applyNumberFormat="1">
      <alignment horizontal="center"/>
    </xf>
    <xf borderId="6" fillId="2" fontId="1" numFmtId="4" xfId="0" applyAlignment="1" applyBorder="1" applyFont="1" applyNumberFormat="1">
      <alignment horizontal="center"/>
    </xf>
    <xf borderId="18" fillId="2" fontId="1" numFmtId="165" xfId="0" applyBorder="1" applyFont="1" applyNumberFormat="1"/>
    <xf borderId="36" fillId="2" fontId="1" numFmtId="0" xfId="0" applyAlignment="1" applyBorder="1" applyFont="1">
      <alignment horizontal="center" vertical="center"/>
    </xf>
    <xf borderId="9" fillId="2" fontId="1" numFmtId="4" xfId="0" applyAlignment="1" applyBorder="1" applyFont="1" applyNumberFormat="1">
      <alignment horizontal="center"/>
    </xf>
    <xf borderId="10" fillId="2" fontId="1" numFmtId="4" xfId="0" applyAlignment="1" applyBorder="1" applyFont="1" applyNumberFormat="1">
      <alignment horizontal="center"/>
    </xf>
    <xf borderId="12" fillId="2" fontId="1" numFmtId="4" xfId="0" applyAlignment="1" applyBorder="1" applyFont="1" applyNumberFormat="1">
      <alignment horizontal="center"/>
    </xf>
    <xf borderId="26" fillId="2" fontId="1" numFmtId="165" xfId="0" applyBorder="1" applyFont="1" applyNumberFormat="1"/>
    <xf borderId="17" fillId="4" fontId="5" numFmtId="4" xfId="0" applyAlignment="1" applyBorder="1" applyFont="1" applyNumberFormat="1">
      <alignment horizontal="center" vertical="center"/>
    </xf>
    <xf borderId="13" fillId="4" fontId="5" numFmtId="172" xfId="0" applyAlignment="1" applyBorder="1" applyFont="1" applyNumberFormat="1">
      <alignment vertical="center"/>
    </xf>
    <xf borderId="17" fillId="4" fontId="5" numFmtId="3" xfId="0" applyAlignment="1" applyBorder="1" applyFont="1" applyNumberFormat="1">
      <alignment horizontal="center" vertical="center"/>
    </xf>
    <xf borderId="26" fillId="2" fontId="1" numFmtId="4" xfId="0" applyAlignment="1" applyBorder="1" applyFont="1" applyNumberFormat="1">
      <alignment horizontal="center"/>
    </xf>
    <xf borderId="35" fillId="0" fontId="3" numFmtId="165" xfId="0" applyBorder="1" applyFont="1" applyNumberFormat="1"/>
    <xf borderId="13" fillId="2" fontId="3" numFmtId="4" xfId="0" applyAlignment="1" applyBorder="1" applyFont="1" applyNumberFormat="1">
      <alignment horizontal="left"/>
    </xf>
    <xf borderId="13" fillId="2" fontId="3" numFmtId="168" xfId="0" applyBorder="1" applyFont="1" applyNumberFormat="1"/>
    <xf borderId="17" fillId="2" fontId="3" numFmtId="165" xfId="0" applyAlignment="1" applyBorder="1" applyFont="1" applyNumberFormat="1">
      <alignment horizontal="left"/>
    </xf>
    <xf borderId="4" fillId="2" fontId="1" numFmtId="4" xfId="0" applyBorder="1" applyFont="1" applyNumberFormat="1"/>
    <xf borderId="18" fillId="2" fontId="1" numFmtId="167" xfId="0" applyAlignment="1" applyBorder="1" applyFont="1" applyNumberFormat="1">
      <alignment horizontal="center"/>
    </xf>
    <xf borderId="36" fillId="0" fontId="1" numFmtId="166" xfId="0" applyAlignment="1" applyBorder="1" applyFont="1" applyNumberFormat="1">
      <alignment horizontal="center" shrinkToFit="0" vertical="top" wrapText="1"/>
    </xf>
    <xf borderId="0" fillId="0" fontId="1" numFmtId="166" xfId="0" applyAlignment="1" applyFont="1" applyNumberFormat="1">
      <alignment horizontal="center" shrinkToFit="0" vertical="top" wrapText="1"/>
    </xf>
    <xf borderId="0" fillId="0" fontId="10" numFmtId="164" xfId="0" applyFont="1" applyNumberFormat="1"/>
    <xf borderId="15" fillId="2" fontId="1" numFmtId="4" xfId="0" applyAlignment="1" applyBorder="1" applyFont="1" applyNumberFormat="1">
      <alignment horizontal="center"/>
    </xf>
    <xf borderId="11" fillId="2" fontId="1" numFmtId="4" xfId="0" applyAlignment="1" applyBorder="1" applyFont="1" applyNumberFormat="1">
      <alignment horizontal="center"/>
    </xf>
    <xf borderId="26" fillId="2" fontId="1" numFmtId="167" xfId="0" applyAlignment="1" applyBorder="1" applyFont="1" applyNumberFormat="1">
      <alignment horizontal="center"/>
    </xf>
    <xf borderId="19" fillId="0" fontId="5" numFmtId="4" xfId="0" applyAlignment="1" applyBorder="1" applyFont="1" applyNumberFormat="1">
      <alignment horizontal="left"/>
    </xf>
    <xf borderId="17" fillId="3" fontId="1" numFmtId="167" xfId="0" applyBorder="1" applyFont="1" applyNumberFormat="1"/>
    <xf borderId="13" fillId="0" fontId="1" numFmtId="166" xfId="0" applyBorder="1" applyFont="1" applyNumberFormat="1"/>
    <xf borderId="13" fillId="0" fontId="5" numFmtId="4" xfId="0" applyAlignment="1" applyBorder="1" applyFont="1" applyNumberFormat="1">
      <alignment horizontal="left"/>
    </xf>
    <xf borderId="26" fillId="3" fontId="1" numFmtId="167" xfId="0" applyAlignment="1" applyBorder="1" applyFont="1" applyNumberFormat="1">
      <alignment horizontal="right"/>
    </xf>
    <xf borderId="4" fillId="2" fontId="1" numFmtId="4" xfId="0" applyAlignment="1" applyBorder="1" applyFont="1" applyNumberFormat="1">
      <alignment horizontal="right"/>
    </xf>
    <xf borderId="28" fillId="2" fontId="1" numFmtId="4" xfId="0" applyBorder="1" applyFont="1" applyNumberFormat="1"/>
    <xf borderId="26" fillId="2" fontId="1" numFmtId="166" xfId="0" applyBorder="1" applyFont="1" applyNumberFormat="1"/>
    <xf borderId="17" fillId="2" fontId="1" numFmtId="170" xfId="0" applyBorder="1" applyFont="1" applyNumberFormat="1"/>
    <xf borderId="26" fillId="2" fontId="1" numFmtId="170" xfId="0" applyBorder="1" applyFont="1" applyNumberFormat="1"/>
    <xf borderId="13" fillId="2" fontId="1" numFmtId="4" xfId="0" applyBorder="1" applyFont="1" applyNumberFormat="1"/>
    <xf borderId="17" fillId="2" fontId="1" numFmtId="166" xfId="0" applyBorder="1" applyFont="1" applyNumberFormat="1"/>
    <xf borderId="30" fillId="2" fontId="1" numFmtId="4" xfId="0" applyAlignment="1" applyBorder="1" applyFont="1" applyNumberFormat="1">
      <alignment horizontal="center"/>
    </xf>
    <xf borderId="18" fillId="2" fontId="1" numFmtId="167" xfId="0" applyBorder="1" applyFont="1" applyNumberFormat="1"/>
    <xf borderId="17" fillId="2" fontId="1" numFmtId="167" xfId="0" applyBorder="1" applyFont="1" applyNumberFormat="1"/>
    <xf borderId="19" fillId="0" fontId="3" numFmtId="3" xfId="0" applyAlignment="1" applyBorder="1" applyFont="1" applyNumberFormat="1">
      <alignment horizontal="center"/>
    </xf>
    <xf borderId="41" fillId="2" fontId="1" numFmtId="166" xfId="0" applyBorder="1" applyFont="1" applyNumberFormat="1"/>
    <xf borderId="13" fillId="2" fontId="3" numFmtId="170" xfId="0" applyAlignment="1" applyBorder="1" applyFont="1" applyNumberFormat="1">
      <alignment horizontal="center"/>
    </xf>
    <xf borderId="15" fillId="2" fontId="1" numFmtId="0" xfId="0" applyAlignment="1" applyBorder="1" applyFont="1">
      <alignment horizontal="center"/>
    </xf>
    <xf borderId="9" fillId="2" fontId="1" numFmtId="0" xfId="0" applyAlignment="1" applyBorder="1" applyFont="1">
      <alignment horizontal="center"/>
    </xf>
    <xf borderId="11" fillId="2" fontId="1" numFmtId="0" xfId="0" applyAlignment="1" applyBorder="1" applyFont="1">
      <alignment horizontal="center"/>
    </xf>
    <xf borderId="11" fillId="2" fontId="1" numFmtId="165" xfId="0" applyBorder="1" applyFont="1" applyNumberFormat="1"/>
    <xf borderId="13" fillId="0" fontId="5" numFmtId="4" xfId="0" applyAlignment="1" applyBorder="1" applyFont="1" applyNumberFormat="1">
      <alignment horizontal="right"/>
    </xf>
    <xf borderId="13" fillId="2" fontId="5" numFmtId="170" xfId="0" applyBorder="1" applyFont="1" applyNumberFormat="1"/>
    <xf borderId="26" fillId="2" fontId="5" numFmtId="165" xfId="0" applyBorder="1" applyFont="1" applyNumberFormat="1"/>
    <xf borderId="13" fillId="2" fontId="5" numFmtId="0" xfId="0" applyAlignment="1" applyBorder="1" applyFont="1">
      <alignment horizontal="center"/>
    </xf>
    <xf borderId="4" fillId="2" fontId="5" numFmtId="0" xfId="0" applyAlignment="1" applyBorder="1" applyFont="1">
      <alignment horizontal="center"/>
    </xf>
    <xf borderId="13" fillId="2" fontId="5" numFmtId="165" xfId="0" applyBorder="1" applyFont="1" applyNumberFormat="1"/>
    <xf borderId="13" fillId="2" fontId="5" numFmtId="170" xfId="0" applyAlignment="1" applyBorder="1" applyFont="1" applyNumberFormat="1">
      <alignment horizontal="right"/>
    </xf>
    <xf borderId="13" fillId="2" fontId="5" numFmtId="170" xfId="0" applyAlignment="1" applyBorder="1" applyFont="1" applyNumberFormat="1">
      <alignment horizontal="left"/>
    </xf>
    <xf borderId="17" fillId="2" fontId="5" numFmtId="165" xfId="0" applyAlignment="1" applyBorder="1" applyFont="1" applyNumberFormat="1">
      <alignment horizontal="left"/>
    </xf>
    <xf borderId="13" fillId="2" fontId="5" numFmtId="165" xfId="0" applyAlignment="1" applyBorder="1" applyFont="1" applyNumberFormat="1">
      <alignment horizontal="left"/>
    </xf>
    <xf borderId="4" fillId="2" fontId="3" numFmtId="4" xfId="0" applyAlignment="1" applyBorder="1" applyFont="1" applyNumberFormat="1">
      <alignment horizontal="left"/>
    </xf>
    <xf borderId="0" fillId="0" fontId="3" numFmtId="165" xfId="0" applyFont="1" applyNumberFormat="1"/>
    <xf borderId="0" fillId="0" fontId="3" numFmtId="3" xfId="0" applyAlignment="1" applyFont="1" applyNumberFormat="1">
      <alignment horizontal="center"/>
    </xf>
    <xf borderId="13" fillId="2" fontId="3" numFmtId="2" xfId="0" applyBorder="1" applyFont="1" applyNumberFormat="1"/>
    <xf borderId="26" fillId="2" fontId="3" numFmtId="165" xfId="0" applyBorder="1" applyFont="1" applyNumberFormat="1"/>
    <xf borderId="13" fillId="2" fontId="3" numFmtId="0" xfId="0" applyAlignment="1" applyBorder="1" applyFont="1">
      <alignment horizontal="center"/>
    </xf>
    <xf borderId="4" fillId="2" fontId="3" numFmtId="0" xfId="0" applyAlignment="1" applyBorder="1" applyFont="1">
      <alignment horizontal="center"/>
    </xf>
    <xf borderId="0" fillId="0" fontId="10" numFmtId="175" xfId="0" applyFont="1" applyNumberFormat="1"/>
    <xf borderId="13" fillId="2" fontId="3" numFmtId="167" xfId="0" applyBorder="1" applyFont="1" applyNumberFormat="1"/>
    <xf borderId="13" fillId="0" fontId="8" numFmtId="4" xfId="0" applyBorder="1" applyFont="1" applyNumberFormat="1"/>
    <xf borderId="26" fillId="2" fontId="1" numFmtId="165" xfId="0" applyAlignment="1" applyBorder="1" applyFont="1" applyNumberFormat="1">
      <alignment horizontal="right"/>
    </xf>
    <xf borderId="31" fillId="2" fontId="1" numFmtId="165" xfId="0" applyAlignment="1" applyBorder="1" applyFont="1" applyNumberFormat="1">
      <alignment horizontal="right"/>
    </xf>
    <xf borderId="13" fillId="0" fontId="9" numFmtId="3" xfId="0" applyAlignment="1" applyBorder="1" applyFont="1" applyNumberFormat="1">
      <alignment vertical="center"/>
    </xf>
    <xf borderId="13" fillId="0" fontId="9" numFmtId="4" xfId="0" applyAlignment="1" applyBorder="1" applyFont="1" applyNumberFormat="1">
      <alignment vertical="center"/>
    </xf>
    <xf borderId="14" fillId="2" fontId="1" numFmtId="4" xfId="0" applyAlignment="1" applyBorder="1" applyFont="1" applyNumberFormat="1">
      <alignment horizontal="right"/>
    </xf>
    <xf borderId="36" fillId="2" fontId="1" numFmtId="165" xfId="0" applyAlignment="1" applyBorder="1" applyFont="1" applyNumberFormat="1">
      <alignment horizontal="center"/>
    </xf>
    <xf borderId="0" fillId="0" fontId="1" numFmtId="167" xfId="0" applyFont="1" applyNumberFormat="1"/>
    <xf borderId="13" fillId="7" fontId="5" numFmtId="3" xfId="0" applyAlignment="1" applyBorder="1" applyFill="1" applyFont="1" applyNumberFormat="1">
      <alignment horizontal="right" vertical="center"/>
    </xf>
    <xf borderId="13" fillId="7" fontId="5" numFmtId="2" xfId="0" applyAlignment="1" applyBorder="1" applyFont="1" applyNumberFormat="1">
      <alignment horizontal="right" vertical="center"/>
    </xf>
    <xf borderId="13" fillId="7" fontId="5" numFmtId="4" xfId="0" applyAlignment="1" applyBorder="1" applyFont="1" applyNumberFormat="1">
      <alignment horizontal="right" vertical="center"/>
    </xf>
    <xf borderId="0" fillId="0" fontId="5" numFmtId="3" xfId="0" applyAlignment="1" applyFont="1" applyNumberFormat="1">
      <alignment horizontal="right" vertical="center"/>
    </xf>
    <xf borderId="13" fillId="6" fontId="12" numFmtId="0" xfId="0" applyAlignment="1" applyBorder="1" applyFont="1">
      <alignment vertical="center"/>
    </xf>
    <xf borderId="13" fillId="8" fontId="12" numFmtId="3" xfId="0" applyAlignment="1" applyBorder="1" applyFill="1" applyFont="1" applyNumberFormat="1">
      <alignment horizontal="right" vertical="center"/>
    </xf>
    <xf borderId="13" fillId="8" fontId="12" numFmtId="2" xfId="0" applyAlignment="1" applyBorder="1" applyFont="1" applyNumberFormat="1">
      <alignment horizontal="right" vertical="center"/>
    </xf>
    <xf borderId="13" fillId="8" fontId="12" numFmtId="4" xfId="0" applyAlignment="1" applyBorder="1" applyFont="1" applyNumberFormat="1">
      <alignment horizontal="right" vertical="center"/>
    </xf>
    <xf borderId="13" fillId="8" fontId="5" numFmtId="3" xfId="0" applyAlignment="1" applyBorder="1" applyFont="1" applyNumberFormat="1">
      <alignment horizontal="right" vertical="center"/>
    </xf>
    <xf borderId="13" fillId="8" fontId="5" numFmtId="2" xfId="0" applyAlignment="1" applyBorder="1" applyFont="1" applyNumberFormat="1">
      <alignment horizontal="right" vertical="center"/>
    </xf>
    <xf borderId="13" fillId="8" fontId="5" numFmtId="4" xfId="0" applyAlignment="1" applyBorder="1" applyFont="1" applyNumberFormat="1">
      <alignment horizontal="right" vertical="center"/>
    </xf>
    <xf quotePrefix="1" borderId="13" fillId="5" fontId="5" numFmtId="2" xfId="0" applyAlignment="1" applyBorder="1" applyFont="1" applyNumberFormat="1">
      <alignment horizontal="right" vertical="center"/>
    </xf>
    <xf quotePrefix="1" borderId="13" fillId="5" fontId="5" numFmtId="4" xfId="0" applyAlignment="1" applyBorder="1" applyFont="1" applyNumberFormat="1">
      <alignment horizontal="right" vertical="center"/>
    </xf>
    <xf borderId="13" fillId="3" fontId="3" numFmtId="165" xfId="0" applyAlignment="1" applyBorder="1" applyFont="1" applyNumberFormat="1">
      <alignment horizontal="right" vertical="center"/>
    </xf>
    <xf borderId="38" fillId="2" fontId="1" numFmtId="165" xfId="0" applyAlignment="1" applyBorder="1" applyFont="1" applyNumberFormat="1">
      <alignment horizontal="center" shrinkToFit="0" vertical="center" wrapText="1"/>
    </xf>
    <xf borderId="13" fillId="0" fontId="3" numFmtId="3" xfId="0" applyAlignment="1" applyBorder="1" applyFont="1" applyNumberFormat="1">
      <alignment horizontal="right"/>
    </xf>
    <xf borderId="13" fillId="0" fontId="3" numFmtId="4" xfId="0" applyAlignment="1" applyBorder="1" applyFont="1" applyNumberFormat="1">
      <alignment horizontal="center"/>
    </xf>
    <xf borderId="13" fillId="0" fontId="1" numFmtId="167" xfId="0" applyAlignment="1" applyBorder="1" applyFont="1" applyNumberFormat="1">
      <alignment horizontal="right" vertical="center"/>
    </xf>
    <xf borderId="35" fillId="0" fontId="1" numFmtId="170" xfId="0" applyBorder="1" applyFont="1" applyNumberFormat="1"/>
    <xf borderId="19" fillId="0" fontId="12" numFmtId="3" xfId="0" applyAlignment="1" applyBorder="1" applyFont="1" applyNumberFormat="1">
      <alignment horizontal="right"/>
    </xf>
    <xf borderId="13" fillId="0" fontId="14" numFmtId="4" xfId="0" applyAlignment="1" applyBorder="1" applyFont="1" applyNumberFormat="1">
      <alignment horizontal="center"/>
    </xf>
    <xf borderId="26" fillId="2" fontId="1" numFmtId="170" xfId="0" applyAlignment="1" applyBorder="1" applyFont="1" applyNumberFormat="1">
      <alignment horizontal="center"/>
    </xf>
    <xf borderId="17" fillId="4" fontId="5" numFmtId="170" xfId="0" applyAlignment="1" applyBorder="1" applyFont="1" applyNumberFormat="1">
      <alignment horizontal="center" vertical="center"/>
    </xf>
    <xf borderId="13" fillId="2" fontId="3" numFmtId="4" xfId="0" applyAlignment="1" applyBorder="1" applyFont="1" applyNumberFormat="1">
      <alignment horizontal="center" vertical="center"/>
    </xf>
    <xf borderId="17" fillId="2" fontId="3" numFmtId="170" xfId="0" applyAlignment="1" applyBorder="1" applyFont="1" applyNumberFormat="1">
      <alignment horizontal="left"/>
    </xf>
    <xf borderId="19" fillId="0" fontId="5" numFmtId="4" xfId="0" applyAlignment="1" applyBorder="1" applyFont="1" applyNumberFormat="1">
      <alignment horizontal="right"/>
    </xf>
    <xf borderId="27" fillId="0" fontId="1" numFmtId="167" xfId="0" applyBorder="1" applyFont="1" applyNumberFormat="1"/>
    <xf borderId="13" fillId="0" fontId="1" numFmtId="167" xfId="0" applyBorder="1" applyFont="1" applyNumberFormat="1"/>
    <xf borderId="42" fillId="0" fontId="1" numFmtId="167" xfId="0" applyAlignment="1" applyBorder="1" applyFont="1" applyNumberFormat="1">
      <alignment horizontal="right"/>
    </xf>
    <xf borderId="13" fillId="0" fontId="5" numFmtId="4" xfId="0" applyAlignment="1" applyBorder="1" applyFont="1" applyNumberFormat="1">
      <alignment horizontal="center" vertical="center"/>
    </xf>
    <xf borderId="13" fillId="2" fontId="1" numFmtId="4" xfId="0" applyAlignment="1" applyBorder="1" applyFont="1" applyNumberFormat="1">
      <alignment horizontal="right"/>
    </xf>
    <xf borderId="13" fillId="2" fontId="3" numFmtId="168" xfId="0" applyAlignment="1" applyBorder="1" applyFont="1" applyNumberFormat="1">
      <alignment horizontal="left"/>
    </xf>
    <xf borderId="13" fillId="0" fontId="5" numFmtId="168" xfId="0" applyAlignment="1" applyBorder="1" applyFont="1" applyNumberFormat="1">
      <alignment horizontal="left"/>
    </xf>
    <xf borderId="12" fillId="2" fontId="1" numFmtId="168" xfId="0" applyAlignment="1" applyBorder="1" applyFont="1" applyNumberFormat="1">
      <alignment horizontal="right"/>
    </xf>
    <xf borderId="13" fillId="0" fontId="3" numFmtId="168" xfId="0" applyBorder="1" applyFont="1" applyNumberFormat="1"/>
    <xf borderId="13" fillId="0" fontId="3" numFmtId="168" xfId="0" applyAlignment="1" applyBorder="1" applyFont="1" applyNumberFormat="1">
      <alignment horizontal="center"/>
    </xf>
    <xf borderId="27" fillId="0" fontId="1" numFmtId="170" xfId="0" applyBorder="1" applyFont="1" applyNumberFormat="1"/>
    <xf borderId="19" fillId="0" fontId="3" numFmtId="168" xfId="0" applyAlignment="1" applyBorder="1" applyFont="1" applyNumberFormat="1">
      <alignment horizontal="center"/>
    </xf>
    <xf borderId="43" fillId="0" fontId="1" numFmtId="170" xfId="0" applyBorder="1" applyFont="1" applyNumberFormat="1"/>
    <xf borderId="13" fillId="0" fontId="3" numFmtId="170" xfId="0" applyAlignment="1" applyBorder="1" applyFont="1" applyNumberFormat="1">
      <alignment horizontal="center"/>
    </xf>
    <xf borderId="42" fillId="0" fontId="1" numFmtId="170" xfId="0" applyBorder="1" applyFont="1" applyNumberFormat="1"/>
    <xf borderId="13" fillId="0" fontId="5" numFmtId="170" xfId="0" applyBorder="1" applyFont="1" applyNumberFormat="1"/>
    <xf borderId="42" fillId="0" fontId="5" numFmtId="170" xfId="0" applyBorder="1" applyFont="1" applyNumberFormat="1"/>
    <xf borderId="13" fillId="0" fontId="5" numFmtId="170" xfId="0" applyAlignment="1" applyBorder="1" applyFont="1" applyNumberFormat="1">
      <alignment horizontal="right"/>
    </xf>
    <xf borderId="13" fillId="2" fontId="3" numFmtId="4" xfId="0" applyAlignment="1" applyBorder="1" applyFont="1" applyNumberFormat="1">
      <alignment horizontal="right"/>
    </xf>
    <xf borderId="27" fillId="0" fontId="5" numFmtId="170" xfId="0" applyAlignment="1" applyBorder="1" applyFont="1" applyNumberFormat="1">
      <alignment horizontal="left"/>
    </xf>
    <xf borderId="13" fillId="0" fontId="3" numFmtId="2" xfId="0" applyBorder="1" applyFont="1" applyNumberFormat="1"/>
    <xf borderId="42" fillId="0" fontId="3" numFmtId="170" xfId="0" applyBorder="1" applyFont="1" applyNumberFormat="1"/>
    <xf borderId="0" fillId="0" fontId="1" numFmtId="171" xfId="0" applyFont="1" applyNumberFormat="1"/>
    <xf borderId="13" fillId="0" fontId="3" numFmtId="176" xfId="0" applyBorder="1" applyFont="1" applyNumberFormat="1"/>
    <xf borderId="13" fillId="0" fontId="15" numFmtId="3" xfId="0" applyBorder="1" applyFont="1" applyNumberFormat="1"/>
    <xf borderId="13" fillId="0" fontId="15" numFmtId="4" xfId="0" applyBorder="1" applyFont="1" applyNumberFormat="1"/>
    <xf borderId="13" fillId="0" fontId="1" numFmtId="165" xfId="0" applyBorder="1" applyFont="1" applyNumberFormat="1"/>
    <xf borderId="44" fillId="0" fontId="1" numFmtId="167" xfId="0" applyAlignment="1" applyBorder="1" applyFont="1" applyNumberFormat="1">
      <alignment horizontal="center"/>
    </xf>
    <xf borderId="42" fillId="0" fontId="1" numFmtId="2" xfId="0" applyAlignment="1" applyBorder="1" applyFont="1" applyNumberFormat="1">
      <alignment horizontal="right"/>
    </xf>
    <xf borderId="13" fillId="0" fontId="16" numFmtId="3" xfId="0" applyAlignment="1" applyBorder="1" applyFont="1" applyNumberFormat="1">
      <alignment vertical="center"/>
    </xf>
    <xf borderId="13" fillId="0" fontId="16" numFmtId="4" xfId="0" applyAlignment="1" applyBorder="1" applyFont="1" applyNumberFormat="1">
      <alignment vertical="center"/>
    </xf>
    <xf borderId="13" fillId="0" fontId="16" numFmtId="172" xfId="0" applyAlignment="1" applyBorder="1" applyFont="1" applyNumberFormat="1">
      <alignment vertical="center"/>
    </xf>
    <xf borderId="35" fillId="0" fontId="1" numFmtId="167" xfId="0" applyBorder="1" applyFont="1" applyNumberFormat="1"/>
    <xf borderId="37" fillId="0" fontId="1" numFmtId="2" xfId="0" applyAlignment="1" applyBorder="1" applyFont="1" applyNumberFormat="1">
      <alignment horizontal="right"/>
    </xf>
    <xf borderId="45" fillId="0" fontId="1" numFmtId="167" xfId="0" applyAlignment="1" applyBorder="1" applyFont="1" applyNumberFormat="1">
      <alignment horizontal="center"/>
    </xf>
    <xf borderId="0" fillId="0" fontId="1" numFmtId="165" xfId="0" applyAlignment="1" applyFont="1" applyNumberFormat="1">
      <alignment horizontal="center"/>
    </xf>
    <xf borderId="44" fillId="0" fontId="1" numFmtId="167" xfId="0" applyBorder="1" applyFont="1" applyNumberFormat="1"/>
    <xf borderId="42" fillId="0" fontId="1" numFmtId="165" xfId="0" applyBorder="1" applyFont="1" applyNumberFormat="1"/>
    <xf borderId="13" fillId="0" fontId="15" numFmtId="172" xfId="0" applyBorder="1" applyFont="1" applyNumberFormat="1"/>
    <xf borderId="42" fillId="0" fontId="1" numFmtId="167" xfId="0" applyAlignment="1" applyBorder="1" applyFont="1" applyNumberFormat="1">
      <alignment horizontal="center"/>
    </xf>
    <xf borderId="37" fillId="0" fontId="1" numFmtId="167" xfId="0" applyAlignment="1" applyBorder="1" applyFont="1" applyNumberFormat="1">
      <alignment horizontal="right"/>
    </xf>
    <xf borderId="26" fillId="2" fontId="1" numFmtId="168" xfId="0" applyAlignment="1" applyBorder="1" applyFont="1" applyNumberFormat="1">
      <alignment horizontal="center"/>
    </xf>
    <xf borderId="13" fillId="2" fontId="1" numFmtId="168" xfId="0" applyBorder="1" applyFont="1" applyNumberFormat="1"/>
    <xf borderId="12" fillId="2" fontId="1" numFmtId="168" xfId="0" applyAlignment="1" applyBorder="1" applyFont="1" applyNumberFormat="1">
      <alignment horizontal="center"/>
    </xf>
    <xf borderId="13" fillId="0" fontId="1" numFmtId="168" xfId="0" applyBorder="1" applyFont="1" applyNumberFormat="1"/>
    <xf borderId="44" fillId="0" fontId="1" numFmtId="168" xfId="0" applyAlignment="1" applyBorder="1" applyFont="1" applyNumberFormat="1">
      <alignment horizontal="center"/>
    </xf>
    <xf borderId="42" fillId="0" fontId="1" numFmtId="168" xfId="0" applyAlignment="1" applyBorder="1" applyFont="1" applyNumberFormat="1">
      <alignment horizontal="center"/>
    </xf>
    <xf borderId="35" fillId="0" fontId="1" numFmtId="168" xfId="0" applyBorder="1" applyFont="1" applyNumberFormat="1"/>
    <xf borderId="0" fillId="0" fontId="1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externalLink" Target="externalLinks/externalLink2.xml"/><Relationship Id="rId2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4.xml"/><Relationship Id="rId23" Type="http://schemas.openxmlformats.org/officeDocument/2006/relationships/externalLink" Target="externalLinks/externalLink3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6" Type="http://customschemas.google.com/relationships/workbookmetadata" Target="metadata"/><Relationship Id="rId25" Type="http://schemas.openxmlformats.org/officeDocument/2006/relationships/externalLink" Target="externalLinks/externalLink5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E:\STATISTIK\EValu-08%202.xls" TargetMode="External"/></Relationships>
</file>

<file path=xl/externalLinks/_rels/externalLink2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E:\EValu-08%202.xls" TargetMode="External"/></Relationships>
</file>

<file path=xl/externalLinks/_rels/externalLink3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E:\Roso%20A\Removable%20Disk\RS%20UNGU%20(J)\padi%20palawija%2020110xls.xls" TargetMode="External"/></Relationships>
</file>

<file path=xl/externalLinks/_rels/externalLink4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E:\Roso%20A\Removable%20Disk\padi_palawija_10-11xls.xlsx" TargetMode="External"/></Relationships>
</file>

<file path=xl/externalLinks/_rels/externalLink5.xml.rels><?xml version="1.0" encoding="UTF-8" standalone="yes"?><Relationships xmlns="http://schemas.openxmlformats.org/package/2006/relationships"><Relationship Id="rId1" Type="http://schemas.openxmlformats.org/officeDocument/2006/relationships/externalLinkPath" Target="/Data%20Statisik%20TP/2025/SR%20Sleman%202025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erbandingan"/>
      <sheetName val="LAM-SPJ"/>
      <sheetName val="ARAM-ATAP"/>
      <sheetName val="LKPB PAN"/>
      <sheetName val="LKPB TAN"/>
      <sheetName val="PANEN"/>
      <sheetName val="TANAM"/>
      <sheetName val="produksi kec"/>
      <sheetName val="triwulan"/>
      <sheetName val="plagung"/>
      <sheetName val="PER-07DAN 08"/>
      <sheetName val="perband"/>
      <sheetName val="evaluasi 08"/>
      <sheetName val="asem BPS"/>
      <sheetName val="SPJ-BLOK"/>
      <sheetName val="perband kec"/>
      <sheetName val="ubinan k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erbandingan"/>
      <sheetName val="LAM-SPJ"/>
      <sheetName val="ARAM-ATAP"/>
      <sheetName val="PANEN"/>
      <sheetName val="TANAM"/>
      <sheetName val="produksi kec"/>
      <sheetName val="triwulan"/>
      <sheetName val="plagung"/>
      <sheetName val="PER-07DAN 08"/>
      <sheetName val="perband"/>
      <sheetName val="evaluasi 08"/>
      <sheetName val="asem BPS"/>
      <sheetName val="SPJ-BLOK"/>
      <sheetName val="perband kec"/>
      <sheetName val="ubinan k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2010"/>
      <sheetName val="11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2010"/>
      <sheetName val="11"/>
      <sheetName val="Sheet1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SR 1 2025"/>
      <sheetName val="SR 2 Sleman"/>
      <sheetName val="SR SP Sleman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4.6"/>
    <col customWidth="1" min="2" max="2" width="11.6"/>
    <col customWidth="1" min="3" max="3" width="7.6"/>
    <col customWidth="1" min="4" max="6" width="7.8"/>
    <col customWidth="1" hidden="1" min="7" max="7" width="7.9"/>
    <col customWidth="1" min="8" max="8" width="7.8"/>
    <col customWidth="1" min="9" max="9" width="8.9"/>
    <col customWidth="1" min="10" max="10" width="9.2"/>
    <col customWidth="1" min="11" max="11" width="10.4"/>
    <col customWidth="1" min="12" max="26" width="9.8"/>
  </cols>
  <sheetData>
    <row r="1" ht="13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3.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3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3.5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3.5" customHeight="1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3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3.5" customHeight="1">
      <c r="A5" s="5"/>
      <c r="B5" s="6"/>
      <c r="C5" s="7"/>
      <c r="D5" s="7"/>
      <c r="E5" s="7"/>
      <c r="F5" s="8"/>
      <c r="G5" s="7"/>
      <c r="H5" s="7"/>
      <c r="I5" s="9"/>
      <c r="J5" s="7"/>
      <c r="K5" s="6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1.75" customHeight="1">
      <c r="A6" s="10"/>
      <c r="B6" s="11"/>
      <c r="C6" s="12" t="s">
        <v>4</v>
      </c>
      <c r="D6" s="12"/>
      <c r="E6" s="13" t="s">
        <v>5</v>
      </c>
      <c r="F6" s="14"/>
      <c r="G6" s="15"/>
      <c r="H6" s="12" t="s">
        <v>4</v>
      </c>
      <c r="I6" s="16"/>
      <c r="J6" s="15"/>
      <c r="K6" s="11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3.5" customHeight="1">
      <c r="A7" s="17" t="s">
        <v>6</v>
      </c>
      <c r="B7" s="18" t="s">
        <v>7</v>
      </c>
      <c r="C7" s="19" t="s">
        <v>8</v>
      </c>
      <c r="D7" s="19" t="s">
        <v>9</v>
      </c>
      <c r="E7" s="19" t="s">
        <v>10</v>
      </c>
      <c r="F7" s="20" t="s">
        <v>11</v>
      </c>
      <c r="G7" s="19" t="s">
        <v>12</v>
      </c>
      <c r="H7" s="21" t="s">
        <v>13</v>
      </c>
      <c r="I7" s="22" t="s">
        <v>14</v>
      </c>
      <c r="J7" s="21" t="s">
        <v>15</v>
      </c>
      <c r="K7" s="18" t="s">
        <v>16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3.5" customHeight="1">
      <c r="A8" s="17"/>
      <c r="B8" s="18"/>
      <c r="C8" s="23" t="s">
        <v>17</v>
      </c>
      <c r="D8" s="19" t="s">
        <v>18</v>
      </c>
      <c r="E8" s="19" t="s">
        <v>18</v>
      </c>
      <c r="F8" s="20" t="s">
        <v>18</v>
      </c>
      <c r="G8" s="19" t="s">
        <v>18</v>
      </c>
      <c r="H8" s="23" t="s">
        <v>17</v>
      </c>
      <c r="I8" s="22" t="s">
        <v>19</v>
      </c>
      <c r="J8" s="19" t="s">
        <v>20</v>
      </c>
      <c r="K8" s="18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3.5" customHeight="1">
      <c r="A9" s="24"/>
      <c r="B9" s="25"/>
      <c r="C9" s="26" t="s">
        <v>18</v>
      </c>
      <c r="D9" s="27"/>
      <c r="E9" s="26"/>
      <c r="F9" s="28"/>
      <c r="G9" s="27"/>
      <c r="H9" s="26" t="s">
        <v>18</v>
      </c>
      <c r="I9" s="29"/>
      <c r="J9" s="27"/>
      <c r="K9" s="25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6.5" customHeight="1">
      <c r="A10" s="30">
        <v>1.0</v>
      </c>
      <c r="B10" s="31" t="s">
        <v>21</v>
      </c>
      <c r="C10" s="32">
        <v>1018.0</v>
      </c>
      <c r="D10" s="32">
        <v>3140.0</v>
      </c>
      <c r="E10" s="33">
        <v>3169.0</v>
      </c>
      <c r="F10" s="32">
        <v>2995.0</v>
      </c>
      <c r="G10" s="34">
        <v>19.0</v>
      </c>
      <c r="H10" s="32">
        <v>1164.0</v>
      </c>
      <c r="I10" s="35">
        <v>58.33</v>
      </c>
      <c r="J10" s="36">
        <f t="shared" ref="J10:J22" si="1">I10*F10/10</f>
        <v>17469.835</v>
      </c>
      <c r="K10" s="37" t="s">
        <v>22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6.5" customHeight="1">
      <c r="A11" s="30">
        <v>2.0</v>
      </c>
      <c r="B11" s="31" t="s">
        <v>23</v>
      </c>
      <c r="C11" s="32">
        <v>841.0</v>
      </c>
      <c r="D11" s="32">
        <v>3048.0</v>
      </c>
      <c r="E11" s="33">
        <v>2871.0</v>
      </c>
      <c r="F11" s="32">
        <v>2713.0</v>
      </c>
      <c r="G11" s="34">
        <v>23.0</v>
      </c>
      <c r="H11" s="32">
        <v>1194.0</v>
      </c>
      <c r="I11" s="35">
        <v>57.93</v>
      </c>
      <c r="J11" s="36">
        <f t="shared" si="1"/>
        <v>15716.409</v>
      </c>
      <c r="K11" s="37" t="s">
        <v>24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6.5" customHeight="1">
      <c r="A12" s="30">
        <v>3.0</v>
      </c>
      <c r="B12" s="31" t="s">
        <v>25</v>
      </c>
      <c r="C12" s="32">
        <v>1146.0</v>
      </c>
      <c r="D12" s="32">
        <v>3273.0</v>
      </c>
      <c r="E12" s="33">
        <v>3598.0</v>
      </c>
      <c r="F12" s="32">
        <v>3400.0</v>
      </c>
      <c r="G12" s="34">
        <v>18.0</v>
      </c>
      <c r="H12" s="32">
        <v>999.0</v>
      </c>
      <c r="I12" s="35">
        <v>58.67</v>
      </c>
      <c r="J12" s="36">
        <f t="shared" si="1"/>
        <v>19947.8</v>
      </c>
      <c r="K12" s="37" t="s">
        <v>26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6.5" customHeight="1">
      <c r="A13" s="30">
        <v>4.0</v>
      </c>
      <c r="B13" s="31" t="s">
        <v>27</v>
      </c>
      <c r="C13" s="32">
        <v>866.0</v>
      </c>
      <c r="D13" s="32">
        <v>3056.0</v>
      </c>
      <c r="E13" s="33">
        <v>3277.0</v>
      </c>
      <c r="F13" s="32">
        <v>3097.0</v>
      </c>
      <c r="G13" s="34">
        <v>15.0</v>
      </c>
      <c r="H13" s="32">
        <v>810.0</v>
      </c>
      <c r="I13" s="35">
        <v>59.93</v>
      </c>
      <c r="J13" s="36">
        <f t="shared" si="1"/>
        <v>18560.321</v>
      </c>
      <c r="K13" s="38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6.5" customHeight="1">
      <c r="A14" s="30">
        <v>5.0</v>
      </c>
      <c r="B14" s="31" t="s">
        <v>28</v>
      </c>
      <c r="C14" s="32">
        <v>945.0</v>
      </c>
      <c r="D14" s="32">
        <v>2760.0</v>
      </c>
      <c r="E14" s="33">
        <v>2843.0</v>
      </c>
      <c r="F14" s="32">
        <v>2687.0</v>
      </c>
      <c r="G14" s="34">
        <v>1.0</v>
      </c>
      <c r="H14" s="32">
        <v>1023.0</v>
      </c>
      <c r="I14" s="35">
        <v>57.7</v>
      </c>
      <c r="J14" s="36">
        <f t="shared" si="1"/>
        <v>15503.99</v>
      </c>
      <c r="K14" s="38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6.5" customHeight="1">
      <c r="A15" s="30">
        <v>6.0</v>
      </c>
      <c r="B15" s="31" t="s">
        <v>29</v>
      </c>
      <c r="C15" s="32">
        <v>454.0</v>
      </c>
      <c r="D15" s="32">
        <v>2592.0</v>
      </c>
      <c r="E15" s="33">
        <v>2302.0</v>
      </c>
      <c r="F15" s="32">
        <v>2175.0</v>
      </c>
      <c r="G15" s="34">
        <v>0.0</v>
      </c>
      <c r="H15" s="32">
        <v>896.0</v>
      </c>
      <c r="I15" s="35">
        <v>60.37</v>
      </c>
      <c r="J15" s="36">
        <f t="shared" si="1"/>
        <v>13130.475</v>
      </c>
      <c r="K15" s="38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6.5" customHeight="1">
      <c r="A16" s="30">
        <v>7.0</v>
      </c>
      <c r="B16" s="31" t="s">
        <v>30</v>
      </c>
      <c r="C16" s="32">
        <v>366.0</v>
      </c>
      <c r="D16" s="32">
        <v>1255.0</v>
      </c>
      <c r="E16" s="33">
        <v>1297.0</v>
      </c>
      <c r="F16" s="32">
        <v>1226.0</v>
      </c>
      <c r="G16" s="34">
        <v>1.0</v>
      </c>
      <c r="H16" s="32">
        <v>397.0</v>
      </c>
      <c r="I16" s="35">
        <v>58.93</v>
      </c>
      <c r="J16" s="36">
        <f t="shared" si="1"/>
        <v>7224.818</v>
      </c>
      <c r="K16" s="38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6.5" customHeight="1">
      <c r="A17" s="30">
        <v>8.0</v>
      </c>
      <c r="B17" s="31" t="s">
        <v>31</v>
      </c>
      <c r="C17" s="32">
        <v>912.0</v>
      </c>
      <c r="D17" s="32">
        <v>2804.0</v>
      </c>
      <c r="E17" s="33">
        <v>2712.0</v>
      </c>
      <c r="F17" s="32">
        <v>2563.0</v>
      </c>
      <c r="G17" s="34">
        <v>3.0</v>
      </c>
      <c r="H17" s="32">
        <v>1168.0</v>
      </c>
      <c r="I17" s="35">
        <v>58.36</v>
      </c>
      <c r="J17" s="36">
        <f t="shared" si="1"/>
        <v>14957.668</v>
      </c>
      <c r="K17" s="38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6.5" customHeight="1">
      <c r="A18" s="30">
        <v>9.0</v>
      </c>
      <c r="B18" s="31" t="s">
        <v>32</v>
      </c>
      <c r="C18" s="32">
        <v>1352.0</v>
      </c>
      <c r="D18" s="32">
        <v>2293.0</v>
      </c>
      <c r="E18" s="33">
        <v>2491.0</v>
      </c>
      <c r="F18" s="32">
        <v>2354.0</v>
      </c>
      <c r="G18" s="34">
        <v>0.0</v>
      </c>
      <c r="H18" s="32">
        <v>1286.0</v>
      </c>
      <c r="I18" s="35">
        <v>61.88</v>
      </c>
      <c r="J18" s="36">
        <f t="shared" si="1"/>
        <v>14566.552</v>
      </c>
      <c r="K18" s="38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6.5" customHeight="1">
      <c r="A19" s="30">
        <v>10.0</v>
      </c>
      <c r="B19" s="31" t="s">
        <v>33</v>
      </c>
      <c r="C19" s="32">
        <v>1088.0</v>
      </c>
      <c r="D19" s="32">
        <v>2913.0</v>
      </c>
      <c r="E19" s="33">
        <v>2904.0</v>
      </c>
      <c r="F19" s="32">
        <v>2744.0</v>
      </c>
      <c r="G19" s="34">
        <v>0.0</v>
      </c>
      <c r="H19" s="32">
        <v>1267.0</v>
      </c>
      <c r="I19" s="35">
        <v>58.32</v>
      </c>
      <c r="J19" s="36">
        <f t="shared" si="1"/>
        <v>16003.008</v>
      </c>
      <c r="K19" s="38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6.5" customHeight="1">
      <c r="A20" s="30">
        <v>11.0</v>
      </c>
      <c r="B20" s="31" t="s">
        <v>34</v>
      </c>
      <c r="C20" s="32">
        <v>1069.0</v>
      </c>
      <c r="D20" s="32">
        <v>3827.0</v>
      </c>
      <c r="E20" s="33">
        <v>3528.0</v>
      </c>
      <c r="F20" s="32">
        <v>3334.0</v>
      </c>
      <c r="G20" s="34">
        <v>0.0</v>
      </c>
      <c r="H20" s="32">
        <v>1577.0</v>
      </c>
      <c r="I20" s="35">
        <v>61.08</v>
      </c>
      <c r="J20" s="36">
        <f t="shared" si="1"/>
        <v>20364.072</v>
      </c>
      <c r="K20" s="38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6.5" customHeight="1">
      <c r="A21" s="30">
        <v>12.0</v>
      </c>
      <c r="B21" s="31" t="s">
        <v>35</v>
      </c>
      <c r="C21" s="32">
        <v>269.0</v>
      </c>
      <c r="D21" s="32">
        <v>4204.0</v>
      </c>
      <c r="E21" s="33">
        <v>3146.0</v>
      </c>
      <c r="F21" s="32">
        <v>2973.0</v>
      </c>
      <c r="G21" s="34">
        <v>0.0</v>
      </c>
      <c r="H21" s="32">
        <v>1579.0</v>
      </c>
      <c r="I21" s="35">
        <v>58.86</v>
      </c>
      <c r="J21" s="36">
        <f t="shared" si="1"/>
        <v>17499.078</v>
      </c>
      <c r="K21" s="38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6.5" customHeight="1">
      <c r="A22" s="30">
        <v>13.0</v>
      </c>
      <c r="B22" s="31" t="s">
        <v>36</v>
      </c>
      <c r="C22" s="32">
        <v>1102.0</v>
      </c>
      <c r="D22" s="32">
        <v>2813.0</v>
      </c>
      <c r="E22" s="33">
        <v>3084.0</v>
      </c>
      <c r="F22" s="32">
        <v>2914.0</v>
      </c>
      <c r="G22" s="34">
        <v>0.0</v>
      </c>
      <c r="H22" s="32">
        <v>995.0</v>
      </c>
      <c r="I22" s="35">
        <v>60.14</v>
      </c>
      <c r="J22" s="36">
        <f t="shared" si="1"/>
        <v>17524.796</v>
      </c>
      <c r="K22" s="38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6.5" customHeight="1">
      <c r="A23" s="30">
        <v>14.0</v>
      </c>
      <c r="B23" s="31" t="s">
        <v>37</v>
      </c>
      <c r="C23" s="32">
        <v>827.0</v>
      </c>
      <c r="D23" s="32">
        <v>3130.0</v>
      </c>
      <c r="E23" s="33">
        <v>2944.0</v>
      </c>
      <c r="F23" s="32">
        <v>2782.0</v>
      </c>
      <c r="G23" s="34">
        <v>0.0</v>
      </c>
      <c r="H23" s="32">
        <v>1198.0</v>
      </c>
      <c r="I23" s="35">
        <v>62.58</v>
      </c>
      <c r="J23" s="36">
        <v>17411.0</v>
      </c>
      <c r="K23" s="38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6.5" customHeight="1">
      <c r="A24" s="30">
        <v>15.0</v>
      </c>
      <c r="B24" s="31" t="s">
        <v>38</v>
      </c>
      <c r="C24" s="32">
        <v>389.0</v>
      </c>
      <c r="D24" s="32">
        <v>920.0</v>
      </c>
      <c r="E24" s="33">
        <v>907.0</v>
      </c>
      <c r="F24" s="32">
        <v>857.0</v>
      </c>
      <c r="G24" s="34">
        <v>0.0</v>
      </c>
      <c r="H24" s="32">
        <v>456.0</v>
      </c>
      <c r="I24" s="35">
        <v>59.52</v>
      </c>
      <c r="J24" s="36">
        <f t="shared" ref="J24:J26" si="2">I24*F24/10</f>
        <v>5100.864</v>
      </c>
      <c r="K24" s="38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6.5" customHeight="1">
      <c r="A25" s="30">
        <v>16.0</v>
      </c>
      <c r="B25" s="31" t="s">
        <v>39</v>
      </c>
      <c r="C25" s="32">
        <v>857.0</v>
      </c>
      <c r="D25" s="32">
        <v>3050.0</v>
      </c>
      <c r="E25" s="33">
        <v>3206.0</v>
      </c>
      <c r="F25" s="32">
        <v>3030.0</v>
      </c>
      <c r="G25" s="34">
        <v>0.0</v>
      </c>
      <c r="H25" s="32">
        <v>854.0</v>
      </c>
      <c r="I25" s="35">
        <v>60.18</v>
      </c>
      <c r="J25" s="36">
        <f t="shared" si="2"/>
        <v>18234.54</v>
      </c>
      <c r="K25" s="38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6.5" customHeight="1">
      <c r="A26" s="30">
        <v>17.0</v>
      </c>
      <c r="B26" s="31" t="s">
        <v>40</v>
      </c>
      <c r="C26" s="32">
        <v>791.0</v>
      </c>
      <c r="D26" s="32">
        <v>2472.0</v>
      </c>
      <c r="E26" s="33">
        <v>2703.0</v>
      </c>
      <c r="F26" s="32">
        <v>2554.0</v>
      </c>
      <c r="G26" s="34">
        <v>0.0</v>
      </c>
      <c r="H26" s="32">
        <v>641.0</v>
      </c>
      <c r="I26" s="35">
        <v>59.13</v>
      </c>
      <c r="J26" s="36">
        <f t="shared" si="2"/>
        <v>15101.802</v>
      </c>
      <c r="K26" s="38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6.5" customHeight="1">
      <c r="A27" s="30"/>
      <c r="B27" s="25" t="s">
        <v>41</v>
      </c>
      <c r="C27" s="32">
        <v>14292.0</v>
      </c>
      <c r="D27" s="32">
        <v>47550.0</v>
      </c>
      <c r="E27" s="33">
        <f t="shared" ref="E27:G27" si="3">SUM(E10:E26)</f>
        <v>46982</v>
      </c>
      <c r="F27" s="33">
        <f t="shared" si="3"/>
        <v>44398</v>
      </c>
      <c r="G27" s="34">
        <f t="shared" si="3"/>
        <v>80</v>
      </c>
      <c r="H27" s="32">
        <v>17504.0</v>
      </c>
      <c r="I27" s="39">
        <v>59.53</v>
      </c>
      <c r="J27" s="36">
        <v>264317.0</v>
      </c>
      <c r="K27" s="40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6.5" hidden="1" customHeight="1">
      <c r="A28" s="41"/>
      <c r="B28" s="6"/>
      <c r="C28" s="42"/>
      <c r="D28" s="42"/>
      <c r="E28" s="42"/>
      <c r="F28" s="43">
        <v>42450.0</v>
      </c>
      <c r="G28" s="44"/>
      <c r="H28" s="42"/>
      <c r="I28" s="45">
        <v>57.19</v>
      </c>
      <c r="J28" s="46">
        <v>242759.0</v>
      </c>
      <c r="K28" s="47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3.5" customHeight="1">
      <c r="A29" s="48" t="s">
        <v>0</v>
      </c>
      <c r="B29" s="2"/>
      <c r="C29" s="2"/>
      <c r="D29" s="2"/>
      <c r="E29" s="2"/>
      <c r="F29" s="2"/>
      <c r="G29" s="2"/>
      <c r="H29" s="2"/>
      <c r="I29" s="2"/>
      <c r="J29" s="2"/>
      <c r="K29" s="3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3.5" customHeight="1">
      <c r="A30" s="48" t="s">
        <v>1</v>
      </c>
      <c r="B30" s="2"/>
      <c r="C30" s="2"/>
      <c r="D30" s="2"/>
      <c r="E30" s="2"/>
      <c r="F30" s="2"/>
      <c r="G30" s="2"/>
      <c r="H30" s="2"/>
      <c r="I30" s="2"/>
      <c r="J30" s="2"/>
      <c r="K30" s="3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1" t="s">
        <v>2</v>
      </c>
      <c r="B31" s="2"/>
      <c r="C31" s="2"/>
      <c r="D31" s="2"/>
      <c r="E31" s="2"/>
      <c r="F31" s="2"/>
      <c r="G31" s="2"/>
      <c r="H31" s="2"/>
      <c r="I31" s="2"/>
      <c r="J31" s="2"/>
      <c r="K31" s="3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48" t="s">
        <v>42</v>
      </c>
      <c r="B32" s="2"/>
      <c r="C32" s="2"/>
      <c r="D32" s="2"/>
      <c r="E32" s="2"/>
      <c r="F32" s="2"/>
      <c r="G32" s="2"/>
      <c r="H32" s="2"/>
      <c r="I32" s="2"/>
      <c r="J32" s="2"/>
      <c r="K32" s="3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6"/>
      <c r="B33" s="6"/>
      <c r="C33" s="49"/>
      <c r="D33" s="49"/>
      <c r="E33" s="49"/>
      <c r="F33" s="50"/>
      <c r="G33" s="49"/>
      <c r="H33" s="49"/>
      <c r="I33" s="51"/>
      <c r="J33" s="49"/>
      <c r="K33" s="6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1.75" customHeight="1">
      <c r="A34" s="10"/>
      <c r="B34" s="11"/>
      <c r="C34" s="12" t="s">
        <v>4</v>
      </c>
      <c r="D34" s="12"/>
      <c r="E34" s="13" t="s">
        <v>5</v>
      </c>
      <c r="F34" s="14"/>
      <c r="G34" s="15"/>
      <c r="H34" s="52" t="s">
        <v>4</v>
      </c>
      <c r="I34" s="52"/>
      <c r="J34" s="15"/>
      <c r="K34" s="53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3.5" customHeight="1">
      <c r="A35" s="17" t="s">
        <v>6</v>
      </c>
      <c r="B35" s="18" t="s">
        <v>7</v>
      </c>
      <c r="C35" s="19" t="s">
        <v>8</v>
      </c>
      <c r="D35" s="19" t="s">
        <v>9</v>
      </c>
      <c r="E35" s="19" t="s">
        <v>10</v>
      </c>
      <c r="F35" s="20" t="s">
        <v>11</v>
      </c>
      <c r="G35" s="19" t="s">
        <v>12</v>
      </c>
      <c r="H35" s="22" t="s">
        <v>13</v>
      </c>
      <c r="I35" s="22" t="s">
        <v>14</v>
      </c>
      <c r="J35" s="19" t="s">
        <v>15</v>
      </c>
      <c r="K35" s="20" t="s">
        <v>16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17"/>
      <c r="B36" s="18"/>
      <c r="C36" s="23" t="s">
        <v>17</v>
      </c>
      <c r="D36" s="19" t="s">
        <v>18</v>
      </c>
      <c r="E36" s="19" t="s">
        <v>18</v>
      </c>
      <c r="F36" s="20" t="s">
        <v>18</v>
      </c>
      <c r="G36" s="19" t="s">
        <v>18</v>
      </c>
      <c r="H36" s="54" t="s">
        <v>17</v>
      </c>
      <c r="I36" s="22" t="s">
        <v>19</v>
      </c>
      <c r="J36" s="19" t="s">
        <v>20</v>
      </c>
      <c r="K36" s="20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24"/>
      <c r="B37" s="25"/>
      <c r="C37" s="26" t="s">
        <v>18</v>
      </c>
      <c r="D37" s="27"/>
      <c r="E37" s="26"/>
      <c r="F37" s="28"/>
      <c r="G37" s="27"/>
      <c r="H37" s="55" t="s">
        <v>18</v>
      </c>
      <c r="I37" s="55"/>
      <c r="J37" s="27"/>
      <c r="K37" s="28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6.5" customHeight="1">
      <c r="A38" s="30">
        <v>1.0</v>
      </c>
      <c r="B38" s="31" t="s">
        <v>21</v>
      </c>
      <c r="C38" s="32">
        <v>0.0</v>
      </c>
      <c r="D38" s="32">
        <v>2.0</v>
      </c>
      <c r="E38" s="34">
        <v>39.0</v>
      </c>
      <c r="F38" s="32">
        <v>2.0</v>
      </c>
      <c r="G38" s="34">
        <v>0.0</v>
      </c>
      <c r="H38" s="32">
        <v>0.0</v>
      </c>
      <c r="I38" s="56">
        <v>57.43</v>
      </c>
      <c r="J38" s="34">
        <v>11.0</v>
      </c>
      <c r="K38" s="40" t="s">
        <v>43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6.5" customHeight="1">
      <c r="A39" s="30">
        <v>2.0</v>
      </c>
      <c r="B39" s="31" t="s">
        <v>23</v>
      </c>
      <c r="C39" s="32">
        <v>0.0</v>
      </c>
      <c r="D39" s="32">
        <v>9.0</v>
      </c>
      <c r="E39" s="34">
        <v>8.0</v>
      </c>
      <c r="F39" s="32">
        <v>6.0</v>
      </c>
      <c r="G39" s="34">
        <v>0.0</v>
      </c>
      <c r="H39" s="32">
        <v>3.0</v>
      </c>
      <c r="I39" s="56">
        <v>57.32</v>
      </c>
      <c r="J39" s="34">
        <v>34.0</v>
      </c>
      <c r="K39" s="40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6.5" customHeight="1">
      <c r="A40" s="30">
        <v>3.0</v>
      </c>
      <c r="B40" s="31" t="s">
        <v>25</v>
      </c>
      <c r="C40" s="32">
        <v>0.0</v>
      </c>
      <c r="D40" s="32">
        <v>200.0</v>
      </c>
      <c r="E40" s="34">
        <v>146.0</v>
      </c>
      <c r="F40" s="32">
        <v>201.0</v>
      </c>
      <c r="G40" s="34">
        <v>0.0</v>
      </c>
      <c r="H40" s="32">
        <v>0.0</v>
      </c>
      <c r="I40" s="56">
        <v>59.63</v>
      </c>
      <c r="J40" s="34">
        <v>1199.0</v>
      </c>
      <c r="K40" s="40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6.5" customHeight="1">
      <c r="A41" s="30">
        <v>4.0</v>
      </c>
      <c r="B41" s="31" t="s">
        <v>27</v>
      </c>
      <c r="C41" s="32">
        <v>0.0</v>
      </c>
      <c r="D41" s="32">
        <v>5.0</v>
      </c>
      <c r="E41" s="34">
        <v>6.0</v>
      </c>
      <c r="F41" s="32">
        <v>5.0</v>
      </c>
      <c r="G41" s="34">
        <v>0.0</v>
      </c>
      <c r="H41" s="32">
        <v>0.0</v>
      </c>
      <c r="I41" s="56">
        <v>58.78</v>
      </c>
      <c r="J41" s="34">
        <v>29.0</v>
      </c>
      <c r="K41" s="40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6.5" customHeight="1">
      <c r="A42" s="30">
        <v>5.0</v>
      </c>
      <c r="B42" s="31" t="s">
        <v>28</v>
      </c>
      <c r="C42" s="32">
        <v>5.0</v>
      </c>
      <c r="D42" s="32">
        <v>9.0</v>
      </c>
      <c r="E42" s="34">
        <v>172.0</v>
      </c>
      <c r="F42" s="32">
        <v>9.0</v>
      </c>
      <c r="G42" s="34">
        <v>0.0</v>
      </c>
      <c r="H42" s="32">
        <v>5.0</v>
      </c>
      <c r="I42" s="56">
        <v>58.71</v>
      </c>
      <c r="J42" s="34">
        <v>53.0</v>
      </c>
      <c r="K42" s="40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6.5" customHeight="1">
      <c r="A43" s="30">
        <v>6.0</v>
      </c>
      <c r="B43" s="31" t="s">
        <v>29</v>
      </c>
      <c r="C43" s="32">
        <v>0.0</v>
      </c>
      <c r="D43" s="32">
        <v>42.0</v>
      </c>
      <c r="E43" s="34">
        <v>113.0</v>
      </c>
      <c r="F43" s="32">
        <v>42.0</v>
      </c>
      <c r="G43" s="34">
        <v>0.0</v>
      </c>
      <c r="H43" s="32">
        <v>0.0</v>
      </c>
      <c r="I43" s="56">
        <v>62.96</v>
      </c>
      <c r="J43" s="34">
        <v>264.0</v>
      </c>
      <c r="K43" s="40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6.5" customHeight="1">
      <c r="A44" s="30">
        <v>7.0</v>
      </c>
      <c r="B44" s="31" t="s">
        <v>30</v>
      </c>
      <c r="C44" s="32">
        <v>0.0</v>
      </c>
      <c r="D44" s="32">
        <v>16.0</v>
      </c>
      <c r="E44" s="34">
        <v>18.0</v>
      </c>
      <c r="F44" s="32">
        <v>16.0</v>
      </c>
      <c r="G44" s="34">
        <v>0.0</v>
      </c>
      <c r="H44" s="32">
        <v>0.0</v>
      </c>
      <c r="I44" s="56">
        <v>60.43</v>
      </c>
      <c r="J44" s="34">
        <v>97.0</v>
      </c>
      <c r="K44" s="40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6.5" customHeight="1">
      <c r="A45" s="30">
        <v>8.0</v>
      </c>
      <c r="B45" s="31" t="s">
        <v>31</v>
      </c>
      <c r="C45" s="32">
        <v>18.0</v>
      </c>
      <c r="D45" s="32">
        <v>499.0</v>
      </c>
      <c r="E45" s="34">
        <v>421.0</v>
      </c>
      <c r="F45" s="32">
        <v>498.0</v>
      </c>
      <c r="G45" s="34">
        <v>0.0</v>
      </c>
      <c r="H45" s="32">
        <v>20.0</v>
      </c>
      <c r="I45" s="56">
        <v>62.73</v>
      </c>
      <c r="J45" s="34">
        <v>3124.0</v>
      </c>
      <c r="K45" s="40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6.5" customHeight="1">
      <c r="A46" s="30">
        <v>9.0</v>
      </c>
      <c r="B46" s="31" t="s">
        <v>32</v>
      </c>
      <c r="C46" s="32">
        <v>412.0</v>
      </c>
      <c r="D46" s="32">
        <v>873.0</v>
      </c>
      <c r="E46" s="34">
        <v>542.0</v>
      </c>
      <c r="F46" s="32">
        <v>761.0</v>
      </c>
      <c r="G46" s="34">
        <v>52.0</v>
      </c>
      <c r="H46" s="32">
        <v>524.0</v>
      </c>
      <c r="I46" s="56">
        <v>62.74</v>
      </c>
      <c r="J46" s="34">
        <v>4775.0</v>
      </c>
      <c r="K46" s="40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6.5" customHeight="1">
      <c r="A47" s="30">
        <v>10.0</v>
      </c>
      <c r="B47" s="31" t="s">
        <v>33</v>
      </c>
      <c r="C47" s="32">
        <v>27.0</v>
      </c>
      <c r="D47" s="32">
        <v>333.0</v>
      </c>
      <c r="E47" s="34">
        <v>401.0</v>
      </c>
      <c r="F47" s="32">
        <v>349.0</v>
      </c>
      <c r="G47" s="34">
        <v>0.0</v>
      </c>
      <c r="H47" s="32">
        <v>10.0</v>
      </c>
      <c r="I47" s="56">
        <v>61.89</v>
      </c>
      <c r="J47" s="34">
        <v>2160.0</v>
      </c>
      <c r="K47" s="40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6.5" customHeight="1">
      <c r="A48" s="30">
        <v>11.0</v>
      </c>
      <c r="B48" s="31" t="s">
        <v>34</v>
      </c>
      <c r="C48" s="32">
        <v>27.0</v>
      </c>
      <c r="D48" s="32">
        <v>891.0</v>
      </c>
      <c r="E48" s="34">
        <v>1061.0</v>
      </c>
      <c r="F48" s="32">
        <v>897.0</v>
      </c>
      <c r="G48" s="34">
        <v>0.0</v>
      </c>
      <c r="H48" s="32">
        <v>23.0</v>
      </c>
      <c r="I48" s="56">
        <v>64.11</v>
      </c>
      <c r="J48" s="34">
        <v>5751.0</v>
      </c>
      <c r="K48" s="40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6.5" customHeight="1">
      <c r="A49" s="30">
        <v>12.0</v>
      </c>
      <c r="B49" s="31" t="s">
        <v>35</v>
      </c>
      <c r="C49" s="32">
        <v>7.0</v>
      </c>
      <c r="D49" s="32">
        <v>421.0</v>
      </c>
      <c r="E49" s="34">
        <v>535.0</v>
      </c>
      <c r="F49" s="32">
        <v>410.0</v>
      </c>
      <c r="G49" s="34">
        <v>4.0</v>
      </c>
      <c r="H49" s="32">
        <v>3.0</v>
      </c>
      <c r="I49" s="56">
        <v>63.39</v>
      </c>
      <c r="J49" s="34">
        <v>2599.0</v>
      </c>
      <c r="K49" s="40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6.5" customHeight="1">
      <c r="A50" s="30">
        <v>13.0</v>
      </c>
      <c r="B50" s="31" t="s">
        <v>36</v>
      </c>
      <c r="C50" s="32">
        <v>6.0</v>
      </c>
      <c r="D50" s="32">
        <v>665.0</v>
      </c>
      <c r="E50" s="34">
        <v>461.0</v>
      </c>
      <c r="F50" s="32">
        <v>667.0</v>
      </c>
      <c r="G50" s="34">
        <v>0.0</v>
      </c>
      <c r="H50" s="32">
        <v>5.0</v>
      </c>
      <c r="I50" s="56">
        <v>62.83</v>
      </c>
      <c r="J50" s="34">
        <v>4191.0</v>
      </c>
      <c r="K50" s="40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6.5" customHeight="1">
      <c r="A51" s="30">
        <v>14.0</v>
      </c>
      <c r="B51" s="31" t="s">
        <v>37</v>
      </c>
      <c r="C51" s="32">
        <v>5.0</v>
      </c>
      <c r="D51" s="32">
        <v>558.0</v>
      </c>
      <c r="E51" s="34">
        <v>571.0</v>
      </c>
      <c r="F51" s="32">
        <v>544.0</v>
      </c>
      <c r="G51" s="34">
        <v>0.0</v>
      </c>
      <c r="H51" s="32">
        <v>19.0</v>
      </c>
      <c r="I51" s="56">
        <v>59.53</v>
      </c>
      <c r="J51" s="34">
        <v>3238.0</v>
      </c>
      <c r="K51" s="40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6.5" customHeight="1">
      <c r="A52" s="30">
        <v>15.0</v>
      </c>
      <c r="B52" s="31" t="s">
        <v>38</v>
      </c>
      <c r="C52" s="32">
        <v>0.0</v>
      </c>
      <c r="D52" s="32">
        <v>118.0</v>
      </c>
      <c r="E52" s="34">
        <v>131.0</v>
      </c>
      <c r="F52" s="32">
        <v>118.0</v>
      </c>
      <c r="G52" s="34">
        <v>0.0</v>
      </c>
      <c r="H52" s="32">
        <v>2.0</v>
      </c>
      <c r="I52" s="56">
        <v>57.29</v>
      </c>
      <c r="J52" s="34">
        <v>676.0</v>
      </c>
      <c r="K52" s="40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6.5" customHeight="1">
      <c r="A53" s="30">
        <v>16.0</v>
      </c>
      <c r="B53" s="31" t="s">
        <v>39</v>
      </c>
      <c r="C53" s="32">
        <v>9.0</v>
      </c>
      <c r="D53" s="32">
        <v>530.0</v>
      </c>
      <c r="E53" s="34">
        <v>619.0</v>
      </c>
      <c r="F53" s="32">
        <v>511.0</v>
      </c>
      <c r="G53" s="34">
        <v>0.0</v>
      </c>
      <c r="H53" s="32">
        <v>29.0</v>
      </c>
      <c r="I53" s="56">
        <v>60.43</v>
      </c>
      <c r="J53" s="34">
        <v>3088.0</v>
      </c>
      <c r="K53" s="40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6.5" customHeight="1">
      <c r="A54" s="30">
        <v>17.0</v>
      </c>
      <c r="B54" s="31" t="s">
        <v>40</v>
      </c>
      <c r="C54" s="32">
        <v>3.0</v>
      </c>
      <c r="D54" s="32">
        <v>66.0</v>
      </c>
      <c r="E54" s="34">
        <v>80.0</v>
      </c>
      <c r="F54" s="32">
        <v>69.0</v>
      </c>
      <c r="G54" s="34">
        <v>0.0</v>
      </c>
      <c r="H54" s="32">
        <v>0.0</v>
      </c>
      <c r="I54" s="56">
        <v>59.97</v>
      </c>
      <c r="J54" s="34">
        <v>414.0</v>
      </c>
      <c r="K54" s="40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9.5" customHeight="1">
      <c r="A55" s="30"/>
      <c r="B55" s="25" t="s">
        <v>41</v>
      </c>
      <c r="C55" s="32">
        <v>519.0</v>
      </c>
      <c r="D55" s="32">
        <v>5237.0</v>
      </c>
      <c r="E55" s="34">
        <f>SUM(E38:E54)</f>
        <v>5324</v>
      </c>
      <c r="F55" s="32">
        <v>5105.0</v>
      </c>
      <c r="G55" s="57">
        <f>SUM(G38:G54)</f>
        <v>56</v>
      </c>
      <c r="H55" s="32">
        <v>643.0</v>
      </c>
      <c r="I55" s="56">
        <f>J55/F55*10</f>
        <v>62.10186092</v>
      </c>
      <c r="J55" s="34">
        <f>SUM(J38:J54)</f>
        <v>31703</v>
      </c>
      <c r="K55" s="40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9.5" hidden="1" customHeight="1">
      <c r="A56" s="41"/>
      <c r="B56" s="6" t="s">
        <v>44</v>
      </c>
      <c r="C56" s="44"/>
      <c r="D56" s="44"/>
      <c r="E56" s="44"/>
      <c r="F56" s="58">
        <v>4482.0</v>
      </c>
      <c r="G56" s="44"/>
      <c r="H56" s="59"/>
      <c r="I56" s="60">
        <v>59.41</v>
      </c>
      <c r="J56" s="44">
        <v>26629.0</v>
      </c>
      <c r="K56" s="43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1" t="s">
        <v>0</v>
      </c>
      <c r="B57" s="2"/>
      <c r="C57" s="2"/>
      <c r="D57" s="2"/>
      <c r="E57" s="2"/>
      <c r="F57" s="2"/>
      <c r="G57" s="2"/>
      <c r="H57" s="2"/>
      <c r="I57" s="2"/>
      <c r="J57" s="2"/>
      <c r="K57" s="3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1" t="s">
        <v>1</v>
      </c>
      <c r="B58" s="2"/>
      <c r="C58" s="2"/>
      <c r="D58" s="2"/>
      <c r="E58" s="2"/>
      <c r="F58" s="2"/>
      <c r="G58" s="2"/>
      <c r="H58" s="2"/>
      <c r="I58" s="2"/>
      <c r="J58" s="2"/>
      <c r="K58" s="3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1" t="s">
        <v>2</v>
      </c>
      <c r="B59" s="2"/>
      <c r="C59" s="2"/>
      <c r="D59" s="2"/>
      <c r="E59" s="2"/>
      <c r="F59" s="2"/>
      <c r="G59" s="2"/>
      <c r="H59" s="2"/>
      <c r="I59" s="2"/>
      <c r="J59" s="2"/>
      <c r="K59" s="3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1" t="s">
        <v>45</v>
      </c>
      <c r="B60" s="2"/>
      <c r="C60" s="2"/>
      <c r="D60" s="2"/>
      <c r="E60" s="2"/>
      <c r="F60" s="2"/>
      <c r="G60" s="2"/>
      <c r="H60" s="2"/>
      <c r="I60" s="2"/>
      <c r="J60" s="2"/>
      <c r="K60" s="3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5"/>
      <c r="B61" s="6"/>
      <c r="C61" s="49"/>
      <c r="D61" s="49"/>
      <c r="E61" s="49"/>
      <c r="F61" s="50"/>
      <c r="G61" s="49"/>
      <c r="H61" s="49"/>
      <c r="I61" s="51"/>
      <c r="J61" s="49"/>
      <c r="K61" s="6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21.75" customHeight="1">
      <c r="A62" s="10"/>
      <c r="B62" s="11"/>
      <c r="C62" s="12" t="s">
        <v>4</v>
      </c>
      <c r="D62" s="12"/>
      <c r="E62" s="13" t="s">
        <v>5</v>
      </c>
      <c r="F62" s="14"/>
      <c r="G62" s="15"/>
      <c r="H62" s="12" t="s">
        <v>4</v>
      </c>
      <c r="I62" s="16"/>
      <c r="J62" s="15"/>
      <c r="K62" s="11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17" t="s">
        <v>6</v>
      </c>
      <c r="B63" s="18" t="s">
        <v>7</v>
      </c>
      <c r="C63" s="19" t="s">
        <v>8</v>
      </c>
      <c r="D63" s="19" t="s">
        <v>9</v>
      </c>
      <c r="E63" s="19" t="s">
        <v>10</v>
      </c>
      <c r="F63" s="20" t="s">
        <v>11</v>
      </c>
      <c r="G63" s="19" t="s">
        <v>12</v>
      </c>
      <c r="H63" s="19" t="s">
        <v>13</v>
      </c>
      <c r="I63" s="22" t="s">
        <v>14</v>
      </c>
      <c r="J63" s="19" t="s">
        <v>15</v>
      </c>
      <c r="K63" s="18" t="s">
        <v>16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17"/>
      <c r="B64" s="18"/>
      <c r="C64" s="23" t="s">
        <v>17</v>
      </c>
      <c r="D64" s="19" t="s">
        <v>18</v>
      </c>
      <c r="E64" s="19" t="s">
        <v>18</v>
      </c>
      <c r="F64" s="20" t="s">
        <v>18</v>
      </c>
      <c r="G64" s="19" t="s">
        <v>18</v>
      </c>
      <c r="H64" s="23" t="s">
        <v>17</v>
      </c>
      <c r="I64" s="22" t="s">
        <v>19</v>
      </c>
      <c r="J64" s="19" t="s">
        <v>20</v>
      </c>
      <c r="K64" s="18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24"/>
      <c r="B65" s="25"/>
      <c r="C65" s="26" t="s">
        <v>18</v>
      </c>
      <c r="D65" s="27"/>
      <c r="E65" s="26"/>
      <c r="F65" s="28"/>
      <c r="G65" s="27"/>
      <c r="H65" s="26" t="s">
        <v>18</v>
      </c>
      <c r="I65" s="29"/>
      <c r="J65" s="27"/>
      <c r="K65" s="25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6.5" customHeight="1">
      <c r="A66" s="30">
        <v>1.0</v>
      </c>
      <c r="B66" s="31" t="s">
        <v>21</v>
      </c>
      <c r="C66" s="27">
        <v>0.0</v>
      </c>
      <c r="D66" s="27">
        <v>1.0</v>
      </c>
      <c r="E66" s="27">
        <v>1.0</v>
      </c>
      <c r="F66" s="32">
        <v>1.0</v>
      </c>
      <c r="G66" s="26">
        <v>0.0</v>
      </c>
      <c r="H66" s="27">
        <v>0.0</v>
      </c>
      <c r="I66" s="29">
        <v>14.12</v>
      </c>
      <c r="J66" s="61">
        <v>1.0</v>
      </c>
      <c r="K66" s="62" t="s">
        <v>46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6.5" customHeight="1">
      <c r="A67" s="30">
        <v>2.0</v>
      </c>
      <c r="B67" s="31" t="s">
        <v>23</v>
      </c>
      <c r="C67" s="27">
        <v>0.0</v>
      </c>
      <c r="D67" s="27">
        <v>0.0</v>
      </c>
      <c r="E67" s="27">
        <f>D67</f>
        <v>0</v>
      </c>
      <c r="F67" s="32">
        <v>0.0</v>
      </c>
      <c r="G67" s="26">
        <v>0.0</v>
      </c>
      <c r="H67" s="27">
        <v>0.0</v>
      </c>
      <c r="I67" s="29">
        <v>0.0</v>
      </c>
      <c r="J67" s="61">
        <f>I67*F67/10</f>
        <v>0</v>
      </c>
      <c r="K67" s="62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6.5" customHeight="1">
      <c r="A68" s="30">
        <v>3.0</v>
      </c>
      <c r="B68" s="31" t="s">
        <v>25</v>
      </c>
      <c r="C68" s="27">
        <v>0.0</v>
      </c>
      <c r="D68" s="27">
        <v>3.0</v>
      </c>
      <c r="E68" s="27">
        <v>3.0</v>
      </c>
      <c r="F68" s="32">
        <v>3.0</v>
      </c>
      <c r="G68" s="26">
        <v>0.0</v>
      </c>
      <c r="H68" s="27">
        <v>0.0</v>
      </c>
      <c r="I68" s="29">
        <v>14.24</v>
      </c>
      <c r="J68" s="61">
        <v>4.0</v>
      </c>
      <c r="K68" s="62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6.5" customHeight="1">
      <c r="A69" s="30">
        <v>4.0</v>
      </c>
      <c r="B69" s="31" t="s">
        <v>27</v>
      </c>
      <c r="C69" s="27">
        <v>0.0</v>
      </c>
      <c r="D69" s="27">
        <v>11.0</v>
      </c>
      <c r="E69" s="27">
        <v>11.0</v>
      </c>
      <c r="F69" s="32">
        <v>10.0</v>
      </c>
      <c r="G69" s="26">
        <v>0.0</v>
      </c>
      <c r="H69" s="27">
        <v>0.0</v>
      </c>
      <c r="I69" s="29">
        <v>14.23</v>
      </c>
      <c r="J69" s="61">
        <v>14.0</v>
      </c>
      <c r="K69" s="62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6.5" customHeight="1">
      <c r="A70" s="30">
        <v>5.0</v>
      </c>
      <c r="B70" s="31" t="s">
        <v>28</v>
      </c>
      <c r="C70" s="27">
        <v>0.0</v>
      </c>
      <c r="D70" s="27">
        <v>0.0</v>
      </c>
      <c r="E70" s="27">
        <f t="shared" ref="E70:E72" si="4">D70</f>
        <v>0</v>
      </c>
      <c r="F70" s="32">
        <v>0.0</v>
      </c>
      <c r="G70" s="26">
        <v>0.0</v>
      </c>
      <c r="H70" s="27">
        <v>0.0</v>
      </c>
      <c r="I70" s="29">
        <v>0.0</v>
      </c>
      <c r="J70" s="61">
        <f t="shared" ref="J70:J72" si="5">I70*F70/10</f>
        <v>0</v>
      </c>
      <c r="K70" s="62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6.5" customHeight="1">
      <c r="A71" s="30">
        <v>6.0</v>
      </c>
      <c r="B71" s="31" t="s">
        <v>29</v>
      </c>
      <c r="C71" s="27">
        <v>0.0</v>
      </c>
      <c r="D71" s="27">
        <v>0.0</v>
      </c>
      <c r="E71" s="27">
        <f t="shared" si="4"/>
        <v>0</v>
      </c>
      <c r="F71" s="32">
        <v>0.0</v>
      </c>
      <c r="G71" s="26">
        <v>0.0</v>
      </c>
      <c r="H71" s="27">
        <v>0.0</v>
      </c>
      <c r="I71" s="29">
        <v>0.0</v>
      </c>
      <c r="J71" s="61">
        <f t="shared" si="5"/>
        <v>0</v>
      </c>
      <c r="K71" s="62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6.5" customHeight="1">
      <c r="A72" s="30">
        <v>7.0</v>
      </c>
      <c r="B72" s="31" t="s">
        <v>30</v>
      </c>
      <c r="C72" s="27">
        <v>0.0</v>
      </c>
      <c r="D72" s="27">
        <v>0.0</v>
      </c>
      <c r="E72" s="27">
        <f t="shared" si="4"/>
        <v>0</v>
      </c>
      <c r="F72" s="32">
        <v>0.0</v>
      </c>
      <c r="G72" s="26">
        <v>0.0</v>
      </c>
      <c r="H72" s="27">
        <v>0.0</v>
      </c>
      <c r="I72" s="55">
        <v>0.0</v>
      </c>
      <c r="J72" s="61">
        <f t="shared" si="5"/>
        <v>0</v>
      </c>
      <c r="K72" s="62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6.5" customHeight="1">
      <c r="A73" s="30">
        <v>8.0</v>
      </c>
      <c r="B73" s="31" t="s">
        <v>31</v>
      </c>
      <c r="C73" s="27">
        <v>0.0</v>
      </c>
      <c r="D73" s="27">
        <v>25.0</v>
      </c>
      <c r="E73" s="27">
        <v>25.0</v>
      </c>
      <c r="F73" s="32">
        <v>24.0</v>
      </c>
      <c r="G73" s="26">
        <v>0.0</v>
      </c>
      <c r="H73" s="27">
        <v>0.0</v>
      </c>
      <c r="I73" s="29">
        <v>16.31</v>
      </c>
      <c r="J73" s="61">
        <v>39.0</v>
      </c>
      <c r="K73" s="62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6.5" customHeight="1">
      <c r="A74" s="30">
        <v>9.0</v>
      </c>
      <c r="B74" s="31" t="s">
        <v>32</v>
      </c>
      <c r="C74" s="27">
        <v>0.0</v>
      </c>
      <c r="D74" s="27">
        <v>333.0</v>
      </c>
      <c r="E74" s="27">
        <v>333.0</v>
      </c>
      <c r="F74" s="32">
        <v>315.0</v>
      </c>
      <c r="G74" s="26">
        <v>0.0</v>
      </c>
      <c r="H74" s="27">
        <v>0.0</v>
      </c>
      <c r="I74" s="55">
        <v>17.36</v>
      </c>
      <c r="J74" s="61">
        <v>547.0</v>
      </c>
      <c r="K74" s="62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6.5" customHeight="1">
      <c r="A75" s="30">
        <v>10.0</v>
      </c>
      <c r="B75" s="31" t="s">
        <v>33</v>
      </c>
      <c r="C75" s="27">
        <v>0.0</v>
      </c>
      <c r="D75" s="27">
        <v>10.0</v>
      </c>
      <c r="E75" s="27">
        <v>10.0</v>
      </c>
      <c r="F75" s="32">
        <v>9.0</v>
      </c>
      <c r="G75" s="26">
        <v>0.0</v>
      </c>
      <c r="H75" s="27">
        <v>0.0</v>
      </c>
      <c r="I75" s="29">
        <v>16.23</v>
      </c>
      <c r="J75" s="61">
        <v>15.0</v>
      </c>
      <c r="K75" s="62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6.5" customHeight="1">
      <c r="A76" s="30">
        <v>11.0</v>
      </c>
      <c r="B76" s="31" t="s">
        <v>34</v>
      </c>
      <c r="C76" s="27">
        <v>0.0</v>
      </c>
      <c r="D76" s="27">
        <v>5.0</v>
      </c>
      <c r="E76" s="27">
        <v>5.0</v>
      </c>
      <c r="F76" s="32">
        <v>5.0</v>
      </c>
      <c r="G76" s="26">
        <v>0.0</v>
      </c>
      <c r="H76" s="27">
        <v>0.0</v>
      </c>
      <c r="I76" s="55">
        <v>15.89</v>
      </c>
      <c r="J76" s="61">
        <v>8.0</v>
      </c>
      <c r="K76" s="62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6.5" customHeight="1">
      <c r="A77" s="30">
        <v>12.0</v>
      </c>
      <c r="B77" s="31" t="s">
        <v>35</v>
      </c>
      <c r="C77" s="27">
        <v>0.0</v>
      </c>
      <c r="D77" s="27">
        <v>1.0</v>
      </c>
      <c r="E77" s="27">
        <v>1.0</v>
      </c>
      <c r="F77" s="32">
        <v>1.0</v>
      </c>
      <c r="G77" s="26">
        <v>0.0</v>
      </c>
      <c r="H77" s="27">
        <v>0.0</v>
      </c>
      <c r="I77" s="55">
        <v>14.74</v>
      </c>
      <c r="J77" s="61">
        <v>1.0</v>
      </c>
      <c r="K77" s="62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6.5" customHeight="1">
      <c r="A78" s="30">
        <v>13.0</v>
      </c>
      <c r="B78" s="31" t="s">
        <v>36</v>
      </c>
      <c r="C78" s="27">
        <v>0.0</v>
      </c>
      <c r="D78" s="27">
        <v>21.0</v>
      </c>
      <c r="E78" s="27">
        <v>21.0</v>
      </c>
      <c r="F78" s="32">
        <v>20.0</v>
      </c>
      <c r="G78" s="26">
        <v>0.0</v>
      </c>
      <c r="H78" s="27">
        <v>0.0</v>
      </c>
      <c r="I78" s="29">
        <v>16.37</v>
      </c>
      <c r="J78" s="61">
        <v>33.0</v>
      </c>
      <c r="K78" s="62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6.5" customHeight="1">
      <c r="A79" s="30">
        <v>14.0</v>
      </c>
      <c r="B79" s="31" t="s">
        <v>37</v>
      </c>
      <c r="C79" s="27">
        <v>0.0</v>
      </c>
      <c r="D79" s="27">
        <v>0.0</v>
      </c>
      <c r="E79" s="27">
        <f t="shared" ref="E79:E81" si="6">D79</f>
        <v>0</v>
      </c>
      <c r="F79" s="32">
        <v>0.0</v>
      </c>
      <c r="G79" s="26">
        <v>0.0</v>
      </c>
      <c r="H79" s="27">
        <v>0.0</v>
      </c>
      <c r="I79" s="55"/>
      <c r="J79" s="61">
        <f t="shared" ref="J79:J81" si="7">I79*F79/10</f>
        <v>0</v>
      </c>
      <c r="K79" s="62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6.5" customHeight="1">
      <c r="A80" s="30">
        <v>15.0</v>
      </c>
      <c r="B80" s="31" t="s">
        <v>38</v>
      </c>
      <c r="C80" s="27">
        <v>0.0</v>
      </c>
      <c r="D80" s="27">
        <v>0.0</v>
      </c>
      <c r="E80" s="27">
        <f t="shared" si="6"/>
        <v>0</v>
      </c>
      <c r="F80" s="32">
        <v>0.0</v>
      </c>
      <c r="G80" s="26">
        <v>0.0</v>
      </c>
      <c r="H80" s="27">
        <v>0.0</v>
      </c>
      <c r="I80" s="55"/>
      <c r="J80" s="61">
        <f t="shared" si="7"/>
        <v>0</v>
      </c>
      <c r="K80" s="62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6.5" customHeight="1">
      <c r="A81" s="30">
        <v>16.0</v>
      </c>
      <c r="B81" s="31" t="s">
        <v>39</v>
      </c>
      <c r="C81" s="27">
        <v>0.0</v>
      </c>
      <c r="D81" s="27">
        <v>0.0</v>
      </c>
      <c r="E81" s="27">
        <f t="shared" si="6"/>
        <v>0</v>
      </c>
      <c r="F81" s="32">
        <v>0.0</v>
      </c>
      <c r="G81" s="26">
        <v>0.0</v>
      </c>
      <c r="H81" s="27">
        <v>0.0</v>
      </c>
      <c r="I81" s="55"/>
      <c r="J81" s="61">
        <f t="shared" si="7"/>
        <v>0</v>
      </c>
      <c r="K81" s="62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6.5" customHeight="1">
      <c r="A82" s="30">
        <v>17.0</v>
      </c>
      <c r="B82" s="31" t="s">
        <v>40</v>
      </c>
      <c r="C82" s="27">
        <v>0.0</v>
      </c>
      <c r="D82" s="27">
        <v>25.0</v>
      </c>
      <c r="E82" s="27">
        <v>25.0</v>
      </c>
      <c r="F82" s="32">
        <v>24.0</v>
      </c>
      <c r="G82" s="26">
        <v>0.0</v>
      </c>
      <c r="H82" s="27">
        <v>0.0</v>
      </c>
      <c r="I82" s="55">
        <v>14.16</v>
      </c>
      <c r="J82" s="61">
        <v>34.0</v>
      </c>
      <c r="K82" s="62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8.0" customHeight="1">
      <c r="A83" s="30"/>
      <c r="B83" s="25" t="s">
        <v>41</v>
      </c>
      <c r="C83" s="27">
        <f>SUM(C66:C82)</f>
        <v>0</v>
      </c>
      <c r="D83" s="27">
        <v>436.0</v>
      </c>
      <c r="E83" s="27">
        <v>436.0</v>
      </c>
      <c r="F83" s="32">
        <v>412.0</v>
      </c>
      <c r="G83" s="27">
        <v>0.0</v>
      </c>
      <c r="H83" s="27">
        <f>SUM(H66:H82)</f>
        <v>0</v>
      </c>
      <c r="I83" s="29">
        <f>J83/F83*10</f>
        <v>16.89320388</v>
      </c>
      <c r="J83" s="61">
        <f>SUM(J66:J82)</f>
        <v>696</v>
      </c>
      <c r="K83" s="62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8.0" hidden="1" customHeight="1">
      <c r="A84" s="41"/>
      <c r="B84" s="6"/>
      <c r="C84" s="42"/>
      <c r="D84" s="42"/>
      <c r="E84" s="44"/>
      <c r="F84" s="43">
        <v>433.0</v>
      </c>
      <c r="G84" s="42"/>
      <c r="H84" s="42"/>
      <c r="I84" s="59">
        <v>16.3</v>
      </c>
      <c r="J84" s="42">
        <v>705.0</v>
      </c>
      <c r="K84" s="6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1" t="s">
        <v>0</v>
      </c>
      <c r="B85" s="2"/>
      <c r="C85" s="2"/>
      <c r="D85" s="2"/>
      <c r="E85" s="2"/>
      <c r="F85" s="2"/>
      <c r="G85" s="2"/>
      <c r="H85" s="2"/>
      <c r="I85" s="2"/>
      <c r="J85" s="2"/>
      <c r="K85" s="3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1" t="s">
        <v>1</v>
      </c>
      <c r="B86" s="2"/>
      <c r="C86" s="2"/>
      <c r="D86" s="2"/>
      <c r="E86" s="2"/>
      <c r="F86" s="2"/>
      <c r="G86" s="2"/>
      <c r="H86" s="2"/>
      <c r="I86" s="2"/>
      <c r="J86" s="2"/>
      <c r="K86" s="3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1" t="s">
        <v>2</v>
      </c>
      <c r="B87" s="2"/>
      <c r="C87" s="2"/>
      <c r="D87" s="2"/>
      <c r="E87" s="2"/>
      <c r="F87" s="2"/>
      <c r="G87" s="2"/>
      <c r="H87" s="2"/>
      <c r="I87" s="2"/>
      <c r="J87" s="2"/>
      <c r="K87" s="3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1" t="s">
        <v>47</v>
      </c>
      <c r="B88" s="2"/>
      <c r="C88" s="2"/>
      <c r="D88" s="2"/>
      <c r="E88" s="2"/>
      <c r="F88" s="2"/>
      <c r="G88" s="2"/>
      <c r="H88" s="2"/>
      <c r="I88" s="2"/>
      <c r="J88" s="2"/>
      <c r="K88" s="3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5"/>
      <c r="B89" s="6"/>
      <c r="C89" s="49"/>
      <c r="D89" s="49"/>
      <c r="E89" s="49"/>
      <c r="F89" s="50"/>
      <c r="G89" s="49"/>
      <c r="H89" s="49"/>
      <c r="I89" s="51"/>
      <c r="J89" s="49"/>
      <c r="K89" s="6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21.75" customHeight="1">
      <c r="A90" s="10"/>
      <c r="B90" s="11"/>
      <c r="C90" s="12" t="s">
        <v>4</v>
      </c>
      <c r="D90" s="12"/>
      <c r="E90" s="13" t="s">
        <v>5</v>
      </c>
      <c r="F90" s="14"/>
      <c r="G90" s="15"/>
      <c r="H90" s="12" t="s">
        <v>4</v>
      </c>
      <c r="I90" s="16"/>
      <c r="J90" s="15"/>
      <c r="K90" s="11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17" t="s">
        <v>6</v>
      </c>
      <c r="B91" s="18" t="s">
        <v>7</v>
      </c>
      <c r="C91" s="19" t="s">
        <v>8</v>
      </c>
      <c r="D91" s="19" t="s">
        <v>9</v>
      </c>
      <c r="E91" s="19" t="s">
        <v>10</v>
      </c>
      <c r="F91" s="20" t="s">
        <v>11</v>
      </c>
      <c r="G91" s="19" t="s">
        <v>12</v>
      </c>
      <c r="H91" s="19" t="s">
        <v>13</v>
      </c>
      <c r="I91" s="22" t="s">
        <v>14</v>
      </c>
      <c r="J91" s="19" t="s">
        <v>15</v>
      </c>
      <c r="K91" s="18" t="s">
        <v>16</v>
      </c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17"/>
      <c r="B92" s="18"/>
      <c r="C92" s="23" t="s">
        <v>17</v>
      </c>
      <c r="D92" s="19" t="s">
        <v>18</v>
      </c>
      <c r="E92" s="19" t="s">
        <v>18</v>
      </c>
      <c r="F92" s="20" t="s">
        <v>18</v>
      </c>
      <c r="G92" s="19" t="s">
        <v>18</v>
      </c>
      <c r="H92" s="23" t="s">
        <v>17</v>
      </c>
      <c r="I92" s="22" t="s">
        <v>19</v>
      </c>
      <c r="J92" s="19" t="s">
        <v>20</v>
      </c>
      <c r="K92" s="18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24"/>
      <c r="B93" s="25"/>
      <c r="C93" s="26" t="s">
        <v>18</v>
      </c>
      <c r="D93" s="27"/>
      <c r="E93" s="26"/>
      <c r="F93" s="28"/>
      <c r="G93" s="27"/>
      <c r="H93" s="26" t="s">
        <v>18</v>
      </c>
      <c r="I93" s="29"/>
      <c r="J93" s="27"/>
      <c r="K93" s="25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6.5" customHeight="1">
      <c r="A94" s="30">
        <v>1.0</v>
      </c>
      <c r="B94" s="31" t="s">
        <v>21</v>
      </c>
      <c r="C94" s="32">
        <v>0.0</v>
      </c>
      <c r="D94" s="27">
        <v>5.0</v>
      </c>
      <c r="E94" s="33">
        <v>5.0</v>
      </c>
      <c r="F94" s="32">
        <v>5.0</v>
      </c>
      <c r="G94" s="34">
        <v>0.0</v>
      </c>
      <c r="H94" s="32">
        <v>0.0</v>
      </c>
      <c r="I94" s="29">
        <v>9.47</v>
      </c>
      <c r="J94" s="27">
        <v>5.0</v>
      </c>
      <c r="K94" s="62" t="s">
        <v>46</v>
      </c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6.5" customHeight="1">
      <c r="A95" s="30">
        <v>2.0</v>
      </c>
      <c r="B95" s="31" t="s">
        <v>23</v>
      </c>
      <c r="C95" s="32">
        <v>0.0</v>
      </c>
      <c r="D95" s="27">
        <v>0.0</v>
      </c>
      <c r="E95" s="33">
        <f>F95*105.82/100</f>
        <v>0</v>
      </c>
      <c r="F95" s="32">
        <v>0.0</v>
      </c>
      <c r="G95" s="34">
        <v>0.0</v>
      </c>
      <c r="H95" s="32">
        <v>0.0</v>
      </c>
      <c r="I95" s="29"/>
      <c r="J95" s="27">
        <f>I95*F95/10</f>
        <v>0</v>
      </c>
      <c r="K95" s="62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6.5" customHeight="1">
      <c r="A96" s="30">
        <v>3.0</v>
      </c>
      <c r="B96" s="31" t="s">
        <v>25</v>
      </c>
      <c r="C96" s="32">
        <v>4.0</v>
      </c>
      <c r="D96" s="27">
        <v>535.0</v>
      </c>
      <c r="E96" s="33">
        <v>539.0</v>
      </c>
      <c r="F96" s="32">
        <v>509.0</v>
      </c>
      <c r="G96" s="34"/>
      <c r="H96" s="32">
        <v>0.0</v>
      </c>
      <c r="I96" s="29">
        <v>9.67</v>
      </c>
      <c r="J96" s="27">
        <v>492.0</v>
      </c>
      <c r="K96" s="62"/>
      <c r="L96" s="4">
        <f>F96/E96</f>
        <v>0.9443413729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6.5" customHeight="1">
      <c r="A97" s="30">
        <v>4.0</v>
      </c>
      <c r="B97" s="31" t="s">
        <v>27</v>
      </c>
      <c r="C97" s="32">
        <v>0.0</v>
      </c>
      <c r="D97" s="27">
        <v>29.0</v>
      </c>
      <c r="E97" s="33">
        <v>28.0</v>
      </c>
      <c r="F97" s="32">
        <v>26.0</v>
      </c>
      <c r="G97" s="34"/>
      <c r="H97" s="32">
        <v>0.0</v>
      </c>
      <c r="I97" s="29">
        <v>9.54</v>
      </c>
      <c r="J97" s="27">
        <v>25.0</v>
      </c>
      <c r="K97" s="62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6.5" customHeight="1">
      <c r="A98" s="30">
        <v>5.0</v>
      </c>
      <c r="B98" s="31" t="s">
        <v>28</v>
      </c>
      <c r="C98" s="32">
        <v>0.0</v>
      </c>
      <c r="D98" s="27">
        <v>48.0</v>
      </c>
      <c r="E98" s="33">
        <v>47.0</v>
      </c>
      <c r="F98" s="32">
        <v>44.0</v>
      </c>
      <c r="G98" s="34"/>
      <c r="H98" s="32">
        <v>1.0</v>
      </c>
      <c r="I98" s="29">
        <v>9.71</v>
      </c>
      <c r="J98" s="27">
        <v>43.0</v>
      </c>
      <c r="K98" s="62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6.5" customHeight="1">
      <c r="A99" s="30">
        <v>6.0</v>
      </c>
      <c r="B99" s="31" t="s">
        <v>29</v>
      </c>
      <c r="C99" s="32">
        <v>0.0</v>
      </c>
      <c r="D99" s="27">
        <v>255.0</v>
      </c>
      <c r="E99" s="33">
        <v>255.0</v>
      </c>
      <c r="F99" s="32">
        <v>241.0</v>
      </c>
      <c r="G99" s="34"/>
      <c r="H99" s="32">
        <v>0.0</v>
      </c>
      <c r="I99" s="29">
        <v>10.87</v>
      </c>
      <c r="J99" s="27">
        <v>262.0</v>
      </c>
      <c r="K99" s="62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6.5" customHeight="1">
      <c r="A100" s="30">
        <v>7.0</v>
      </c>
      <c r="B100" s="31" t="s">
        <v>30</v>
      </c>
      <c r="C100" s="32">
        <v>0.0</v>
      </c>
      <c r="D100" s="27">
        <v>73.0</v>
      </c>
      <c r="E100" s="33">
        <v>73.0</v>
      </c>
      <c r="F100" s="32">
        <v>69.0</v>
      </c>
      <c r="G100" s="34">
        <v>0.0</v>
      </c>
      <c r="H100" s="32">
        <v>0.0</v>
      </c>
      <c r="I100" s="29">
        <v>9.76</v>
      </c>
      <c r="J100" s="27">
        <v>67.0</v>
      </c>
      <c r="K100" s="62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6.5" customHeight="1">
      <c r="A101" s="30">
        <v>8.0</v>
      </c>
      <c r="B101" s="31" t="s">
        <v>31</v>
      </c>
      <c r="C101" s="32">
        <v>6.0</v>
      </c>
      <c r="D101" s="27">
        <v>418.0</v>
      </c>
      <c r="E101" s="33">
        <v>417.0</v>
      </c>
      <c r="F101" s="32">
        <v>394.0</v>
      </c>
      <c r="G101" s="34">
        <v>0.0</v>
      </c>
      <c r="H101" s="32">
        <v>7.0</v>
      </c>
      <c r="I101" s="29">
        <v>10.37</v>
      </c>
      <c r="J101" s="27">
        <v>409.0</v>
      </c>
      <c r="K101" s="62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6.5" customHeight="1">
      <c r="A102" s="30">
        <v>9.0</v>
      </c>
      <c r="B102" s="31" t="s">
        <v>32</v>
      </c>
      <c r="C102" s="32">
        <v>153.0</v>
      </c>
      <c r="D102" s="27">
        <v>795.0</v>
      </c>
      <c r="E102" s="33">
        <v>746.0</v>
      </c>
      <c r="F102" s="32">
        <v>705.0</v>
      </c>
      <c r="G102" s="34">
        <v>0.0</v>
      </c>
      <c r="H102" s="32">
        <v>199.0</v>
      </c>
      <c r="I102" s="29">
        <v>9.87</v>
      </c>
      <c r="J102" s="27">
        <v>696.0</v>
      </c>
      <c r="K102" s="62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6.5" customHeight="1">
      <c r="A103" s="30">
        <v>10.0</v>
      </c>
      <c r="B103" s="31" t="s">
        <v>33</v>
      </c>
      <c r="C103" s="32">
        <v>17.0</v>
      </c>
      <c r="D103" s="27">
        <v>593.0</v>
      </c>
      <c r="E103" s="33">
        <v>595.0</v>
      </c>
      <c r="F103" s="32">
        <v>562.0</v>
      </c>
      <c r="G103" s="34">
        <v>0.0</v>
      </c>
      <c r="H103" s="32">
        <v>16.0</v>
      </c>
      <c r="I103" s="29">
        <v>10.14</v>
      </c>
      <c r="J103" s="27">
        <v>569.0</v>
      </c>
      <c r="K103" s="62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6.5" customHeight="1">
      <c r="A104" s="30">
        <v>11.0</v>
      </c>
      <c r="B104" s="31" t="s">
        <v>34</v>
      </c>
      <c r="C104" s="32">
        <v>6.0</v>
      </c>
      <c r="D104" s="27">
        <v>886.0</v>
      </c>
      <c r="E104" s="33">
        <v>872.0</v>
      </c>
      <c r="F104" s="32">
        <v>824.0</v>
      </c>
      <c r="G104" s="34">
        <v>0.0</v>
      </c>
      <c r="H104" s="32">
        <v>19.0</v>
      </c>
      <c r="I104" s="29">
        <v>11.21</v>
      </c>
      <c r="J104" s="27">
        <v>924.0</v>
      </c>
      <c r="K104" s="62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6.5" customHeight="1">
      <c r="A105" s="30">
        <v>12.0</v>
      </c>
      <c r="B105" s="31" t="s">
        <v>35</v>
      </c>
      <c r="C105" s="32">
        <v>2.0</v>
      </c>
      <c r="D105" s="27">
        <v>468.0</v>
      </c>
      <c r="E105" s="33">
        <v>463.0</v>
      </c>
      <c r="F105" s="32">
        <v>438.0</v>
      </c>
      <c r="G105" s="34">
        <v>14.0</v>
      </c>
      <c r="H105" s="32">
        <v>6.0</v>
      </c>
      <c r="I105" s="29">
        <v>10.56</v>
      </c>
      <c r="J105" s="27">
        <v>463.0</v>
      </c>
      <c r="K105" s="62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6.5" customHeight="1">
      <c r="A106" s="30">
        <v>13.0</v>
      </c>
      <c r="B106" s="31" t="s">
        <v>36</v>
      </c>
      <c r="C106" s="32">
        <v>7.0</v>
      </c>
      <c r="D106" s="27">
        <v>717.0</v>
      </c>
      <c r="E106" s="33">
        <v>721.0</v>
      </c>
      <c r="F106" s="32">
        <v>681.0</v>
      </c>
      <c r="G106" s="34">
        <v>0.0</v>
      </c>
      <c r="H106" s="32">
        <v>3.0</v>
      </c>
      <c r="I106" s="29">
        <v>10.72</v>
      </c>
      <c r="J106" s="27">
        <v>729.0</v>
      </c>
      <c r="K106" s="62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6.5" customHeight="1">
      <c r="A107" s="30">
        <v>14.0</v>
      </c>
      <c r="B107" s="31" t="s">
        <v>37</v>
      </c>
      <c r="C107" s="32">
        <v>6.0</v>
      </c>
      <c r="D107" s="27">
        <v>279.0</v>
      </c>
      <c r="E107" s="33">
        <v>274.0</v>
      </c>
      <c r="F107" s="32">
        <v>259.0</v>
      </c>
      <c r="G107" s="34">
        <v>0.0</v>
      </c>
      <c r="H107" s="32">
        <v>12.0</v>
      </c>
      <c r="I107" s="29">
        <v>9.79</v>
      </c>
      <c r="J107" s="27">
        <v>254.0</v>
      </c>
      <c r="K107" s="62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6.5" customHeight="1">
      <c r="A108" s="30">
        <v>15.0</v>
      </c>
      <c r="B108" s="31" t="s">
        <v>38</v>
      </c>
      <c r="C108" s="32">
        <v>0.0</v>
      </c>
      <c r="D108" s="27">
        <v>44.0</v>
      </c>
      <c r="E108" s="33">
        <v>44.0</v>
      </c>
      <c r="F108" s="32">
        <v>42.0</v>
      </c>
      <c r="G108" s="34">
        <v>0.0</v>
      </c>
      <c r="H108" s="32">
        <v>0.0</v>
      </c>
      <c r="I108" s="29">
        <v>9.46</v>
      </c>
      <c r="J108" s="27">
        <v>39.0</v>
      </c>
      <c r="K108" s="62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6.5" customHeight="1">
      <c r="A109" s="30">
        <v>16.0</v>
      </c>
      <c r="B109" s="31" t="s">
        <v>39</v>
      </c>
      <c r="C109" s="32">
        <v>0.0</v>
      </c>
      <c r="D109" s="27">
        <v>79.0</v>
      </c>
      <c r="E109" s="33">
        <v>72.0</v>
      </c>
      <c r="F109" s="32">
        <v>68.0</v>
      </c>
      <c r="G109" s="34">
        <v>0.0</v>
      </c>
      <c r="H109" s="32">
        <v>7.0</v>
      </c>
      <c r="I109" s="29">
        <v>10.13</v>
      </c>
      <c r="J109" s="27">
        <v>69.0</v>
      </c>
      <c r="K109" s="62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6.5" customHeight="1">
      <c r="A110" s="30">
        <v>17.0</v>
      </c>
      <c r="B110" s="31" t="s">
        <v>40</v>
      </c>
      <c r="C110" s="32">
        <v>0.0</v>
      </c>
      <c r="D110" s="27">
        <v>7.0</v>
      </c>
      <c r="E110" s="33">
        <v>7.0</v>
      </c>
      <c r="F110" s="32">
        <v>7.0</v>
      </c>
      <c r="G110" s="34">
        <v>0.0</v>
      </c>
      <c r="H110" s="32">
        <v>0.0</v>
      </c>
      <c r="I110" s="29">
        <v>9.52</v>
      </c>
      <c r="J110" s="27">
        <v>7.0</v>
      </c>
      <c r="K110" s="62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9.5" customHeight="1">
      <c r="A111" s="30"/>
      <c r="B111" s="25" t="s">
        <v>41</v>
      </c>
      <c r="C111" s="32">
        <v>201.0</v>
      </c>
      <c r="D111" s="27">
        <f>SUM(D94:D110)</f>
        <v>5231</v>
      </c>
      <c r="E111" s="33">
        <f>F111*105.82/100</f>
        <v>5157.6668</v>
      </c>
      <c r="F111" s="32">
        <v>4874.0</v>
      </c>
      <c r="G111" s="27">
        <f>SUM(G94:G110)</f>
        <v>14</v>
      </c>
      <c r="H111" s="32">
        <v>270.0</v>
      </c>
      <c r="I111" s="29">
        <f>J111/F111*10</f>
        <v>10.36725482</v>
      </c>
      <c r="J111" s="27">
        <f>SUM(J94:J110)</f>
        <v>5053</v>
      </c>
      <c r="K111" s="62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9.5" hidden="1" customHeight="1">
      <c r="A112" s="41"/>
      <c r="B112" s="6"/>
      <c r="C112" s="42"/>
      <c r="D112" s="42">
        <v>5642.0</v>
      </c>
      <c r="E112" s="42">
        <v>5511.0</v>
      </c>
      <c r="F112" s="43">
        <v>5206.0</v>
      </c>
      <c r="G112" s="42"/>
      <c r="H112" s="42"/>
      <c r="I112" s="59">
        <v>8.56</v>
      </c>
      <c r="J112" s="42">
        <v>4459.0</v>
      </c>
      <c r="K112" s="6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9.5" hidden="1" customHeight="1">
      <c r="A113" s="41"/>
      <c r="B113" s="6"/>
      <c r="C113" s="42"/>
      <c r="D113" s="42"/>
      <c r="E113" s="42"/>
      <c r="F113" s="43">
        <v>5399.0</v>
      </c>
      <c r="G113" s="42"/>
      <c r="H113" s="42"/>
      <c r="I113" s="59">
        <v>8.85</v>
      </c>
      <c r="J113" s="42">
        <v>4778.0</v>
      </c>
      <c r="K113" s="6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1" t="s">
        <v>0</v>
      </c>
      <c r="B114" s="2"/>
      <c r="C114" s="2"/>
      <c r="D114" s="2"/>
      <c r="E114" s="2"/>
      <c r="F114" s="2"/>
      <c r="G114" s="2"/>
      <c r="H114" s="2"/>
      <c r="I114" s="2"/>
      <c r="J114" s="2"/>
      <c r="K114" s="3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1" t="s">
        <v>1</v>
      </c>
      <c r="B115" s="2"/>
      <c r="C115" s="2"/>
      <c r="D115" s="2"/>
      <c r="E115" s="2"/>
      <c r="F115" s="2"/>
      <c r="G115" s="2"/>
      <c r="H115" s="2"/>
      <c r="I115" s="2"/>
      <c r="J115" s="2"/>
      <c r="K115" s="3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1" t="s">
        <v>2</v>
      </c>
      <c r="B116" s="2"/>
      <c r="C116" s="2"/>
      <c r="D116" s="2"/>
      <c r="E116" s="2"/>
      <c r="F116" s="2"/>
      <c r="G116" s="2"/>
      <c r="H116" s="2"/>
      <c r="I116" s="2"/>
      <c r="J116" s="2"/>
      <c r="K116" s="3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1" t="s">
        <v>48</v>
      </c>
      <c r="B117" s="2"/>
      <c r="C117" s="2"/>
      <c r="D117" s="2"/>
      <c r="E117" s="2"/>
      <c r="F117" s="2"/>
      <c r="G117" s="2"/>
      <c r="H117" s="2"/>
      <c r="I117" s="2"/>
      <c r="J117" s="2"/>
      <c r="K117" s="3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5"/>
      <c r="B118" s="6"/>
      <c r="C118" s="49"/>
      <c r="D118" s="49"/>
      <c r="E118" s="49"/>
      <c r="F118" s="50"/>
      <c r="G118" s="49"/>
      <c r="H118" s="49"/>
      <c r="I118" s="51"/>
      <c r="J118" s="49"/>
      <c r="K118" s="6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21.75" customHeight="1">
      <c r="A119" s="10"/>
      <c r="B119" s="11"/>
      <c r="C119" s="12" t="s">
        <v>4</v>
      </c>
      <c r="D119" s="12"/>
      <c r="E119" s="13" t="s">
        <v>5</v>
      </c>
      <c r="F119" s="14"/>
      <c r="G119" s="15"/>
      <c r="H119" s="12" t="s">
        <v>4</v>
      </c>
      <c r="I119" s="16"/>
      <c r="J119" s="15"/>
      <c r="K119" s="11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17" t="s">
        <v>6</v>
      </c>
      <c r="B120" s="18" t="s">
        <v>7</v>
      </c>
      <c r="C120" s="19" t="s">
        <v>8</v>
      </c>
      <c r="D120" s="19" t="s">
        <v>9</v>
      </c>
      <c r="E120" s="19" t="s">
        <v>10</v>
      </c>
      <c r="F120" s="20" t="s">
        <v>11</v>
      </c>
      <c r="G120" s="19" t="s">
        <v>12</v>
      </c>
      <c r="H120" s="19" t="s">
        <v>13</v>
      </c>
      <c r="I120" s="22" t="s">
        <v>14</v>
      </c>
      <c r="J120" s="19" t="s">
        <v>15</v>
      </c>
      <c r="K120" s="18" t="s">
        <v>16</v>
      </c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17"/>
      <c r="B121" s="18"/>
      <c r="C121" s="23" t="s">
        <v>17</v>
      </c>
      <c r="D121" s="19" t="s">
        <v>18</v>
      </c>
      <c r="E121" s="19" t="s">
        <v>18</v>
      </c>
      <c r="F121" s="20" t="s">
        <v>18</v>
      </c>
      <c r="G121" s="19" t="s">
        <v>18</v>
      </c>
      <c r="H121" s="23" t="s">
        <v>17</v>
      </c>
      <c r="I121" s="22" t="s">
        <v>19</v>
      </c>
      <c r="J121" s="19" t="s">
        <v>20</v>
      </c>
      <c r="K121" s="18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24"/>
      <c r="B122" s="25"/>
      <c r="C122" s="26" t="s">
        <v>18</v>
      </c>
      <c r="D122" s="27"/>
      <c r="E122" s="26"/>
      <c r="F122" s="28"/>
      <c r="G122" s="27"/>
      <c r="H122" s="26" t="s">
        <v>18</v>
      </c>
      <c r="I122" s="29"/>
      <c r="J122" s="27"/>
      <c r="K122" s="25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6.5" customHeight="1">
      <c r="A123" s="30">
        <v>1.0</v>
      </c>
      <c r="B123" s="31" t="s">
        <v>21</v>
      </c>
      <c r="C123" s="34">
        <v>0.0</v>
      </c>
      <c r="D123" s="34" t="str">
        <f>[1]TANAM!R162</f>
        <v>#ERROR!</v>
      </c>
      <c r="E123" s="34" t="str">
        <f>[1]PANEN!Z164</f>
        <v>#ERROR!</v>
      </c>
      <c r="F123" s="57" t="str">
        <f>(E123*0.9418)</f>
        <v>#ERROR!</v>
      </c>
      <c r="G123" s="34" t="s">
        <v>49</v>
      </c>
      <c r="H123" s="34">
        <v>0.0</v>
      </c>
      <c r="I123" s="56" t="s">
        <v>49</v>
      </c>
      <c r="J123" s="56" t="s">
        <v>49</v>
      </c>
      <c r="K123" s="62" t="s">
        <v>46</v>
      </c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6.5" customHeight="1">
      <c r="A124" s="30">
        <v>2.0</v>
      </c>
      <c r="B124" s="31" t="s">
        <v>23</v>
      </c>
      <c r="C124" s="34" t="s">
        <v>49</v>
      </c>
      <c r="D124" s="34" t="str">
        <f>[1]TANAM!R163</f>
        <v>#ERROR!</v>
      </c>
      <c r="E124" s="34">
        <v>0.0</v>
      </c>
      <c r="F124" s="57">
        <v>0.0</v>
      </c>
      <c r="G124" s="34" t="s">
        <v>49</v>
      </c>
      <c r="H124" s="34" t="s">
        <v>49</v>
      </c>
      <c r="I124" s="56">
        <v>0.0</v>
      </c>
      <c r="J124" s="27">
        <f>I124*F124/10</f>
        <v>0</v>
      </c>
      <c r="K124" s="62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6.5" customHeight="1">
      <c r="A125" s="30">
        <v>3.0</v>
      </c>
      <c r="B125" s="31" t="s">
        <v>25</v>
      </c>
      <c r="C125" s="34" t="s">
        <v>49</v>
      </c>
      <c r="D125" s="34" t="str">
        <f>[1]TANAM!R164</f>
        <v>#ERROR!</v>
      </c>
      <c r="E125" s="34" t="str">
        <f>[1]PANEN!Z166</f>
        <v>#ERROR!</v>
      </c>
      <c r="F125" s="57" t="str">
        <f t="shared" ref="F125:F130" si="8">(E125*0.9418)</f>
        <v>#ERROR!</v>
      </c>
      <c r="G125" s="34" t="s">
        <v>49</v>
      </c>
      <c r="H125" s="34" t="s">
        <v>49</v>
      </c>
      <c r="I125" s="56" t="s">
        <v>49</v>
      </c>
      <c r="J125" s="56" t="s">
        <v>49</v>
      </c>
      <c r="K125" s="62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6.5" customHeight="1">
      <c r="A126" s="30">
        <v>4.0</v>
      </c>
      <c r="B126" s="31" t="s">
        <v>27</v>
      </c>
      <c r="C126" s="34" t="s">
        <v>49</v>
      </c>
      <c r="D126" s="34" t="str">
        <f>[1]TANAM!R165</f>
        <v>#ERROR!</v>
      </c>
      <c r="E126" s="34" t="str">
        <f>[1]PANEN!Z167</f>
        <v>#ERROR!</v>
      </c>
      <c r="F126" s="57" t="str">
        <f t="shared" si="8"/>
        <v>#ERROR!</v>
      </c>
      <c r="G126" s="34" t="s">
        <v>49</v>
      </c>
      <c r="H126" s="34" t="s">
        <v>49</v>
      </c>
      <c r="I126" s="56" t="s">
        <v>49</v>
      </c>
      <c r="J126" s="56" t="s">
        <v>49</v>
      </c>
      <c r="K126" s="62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6.5" customHeight="1">
      <c r="A127" s="30">
        <v>5.0</v>
      </c>
      <c r="B127" s="31" t="s">
        <v>28</v>
      </c>
      <c r="C127" s="34" t="s">
        <v>49</v>
      </c>
      <c r="D127" s="34">
        <v>0.0</v>
      </c>
      <c r="E127" s="34">
        <v>0.0</v>
      </c>
      <c r="F127" s="57">
        <f t="shared" si="8"/>
        <v>0</v>
      </c>
      <c r="G127" s="34" t="s">
        <v>49</v>
      </c>
      <c r="H127" s="34" t="s">
        <v>49</v>
      </c>
      <c r="I127" s="56" t="s">
        <v>49</v>
      </c>
      <c r="J127" s="56" t="s">
        <v>49</v>
      </c>
      <c r="K127" s="27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6.5" customHeight="1">
      <c r="A128" s="30">
        <v>6.0</v>
      </c>
      <c r="B128" s="31" t="s">
        <v>29</v>
      </c>
      <c r="C128" s="34" t="s">
        <v>49</v>
      </c>
      <c r="D128" s="34">
        <v>0.0</v>
      </c>
      <c r="E128" s="34">
        <v>0.0</v>
      </c>
      <c r="F128" s="57">
        <f t="shared" si="8"/>
        <v>0</v>
      </c>
      <c r="G128" s="34" t="s">
        <v>49</v>
      </c>
      <c r="H128" s="34" t="s">
        <v>49</v>
      </c>
      <c r="I128" s="56" t="s">
        <v>49</v>
      </c>
      <c r="J128" s="56" t="s">
        <v>49</v>
      </c>
      <c r="K128" s="27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6.5" customHeight="1">
      <c r="A129" s="30">
        <v>7.0</v>
      </c>
      <c r="B129" s="31" t="s">
        <v>30</v>
      </c>
      <c r="C129" s="34" t="s">
        <v>49</v>
      </c>
      <c r="D129" s="34" t="str">
        <f>[1]TANAM!R168</f>
        <v>#ERROR!</v>
      </c>
      <c r="E129" s="34">
        <v>0.0</v>
      </c>
      <c r="F129" s="57">
        <f t="shared" si="8"/>
        <v>0</v>
      </c>
      <c r="G129" s="34" t="s">
        <v>49</v>
      </c>
      <c r="H129" s="34" t="s">
        <v>49</v>
      </c>
      <c r="I129" s="56" t="s">
        <v>49</v>
      </c>
      <c r="J129" s="56" t="s">
        <v>49</v>
      </c>
      <c r="K129" s="62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6.5" customHeight="1">
      <c r="A130" s="30">
        <v>8.0</v>
      </c>
      <c r="B130" s="31" t="s">
        <v>31</v>
      </c>
      <c r="C130" s="34" t="s">
        <v>49</v>
      </c>
      <c r="D130" s="34">
        <v>0.0</v>
      </c>
      <c r="E130" s="34">
        <v>0.0</v>
      </c>
      <c r="F130" s="57">
        <f t="shared" si="8"/>
        <v>0</v>
      </c>
      <c r="G130" s="34" t="s">
        <v>49</v>
      </c>
      <c r="H130" s="34" t="s">
        <v>49</v>
      </c>
      <c r="I130" s="56" t="s">
        <v>49</v>
      </c>
      <c r="J130" s="56" t="s">
        <v>49</v>
      </c>
      <c r="K130" s="62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6.5" customHeight="1">
      <c r="A131" s="30">
        <v>9.0</v>
      </c>
      <c r="B131" s="31" t="s">
        <v>32</v>
      </c>
      <c r="C131" s="34" t="s">
        <v>49</v>
      </c>
      <c r="D131" s="34">
        <v>2.0</v>
      </c>
      <c r="E131" s="34">
        <v>2.0</v>
      </c>
      <c r="F131" s="57">
        <v>2.0</v>
      </c>
      <c r="G131" s="34" t="s">
        <v>49</v>
      </c>
      <c r="H131" s="34" t="s">
        <v>49</v>
      </c>
      <c r="I131" s="56">
        <v>7.6</v>
      </c>
      <c r="J131" s="27">
        <v>2.0</v>
      </c>
      <c r="K131" s="62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6.5" customHeight="1">
      <c r="A132" s="30">
        <v>10.0</v>
      </c>
      <c r="B132" s="31" t="s">
        <v>33</v>
      </c>
      <c r="C132" s="34" t="s">
        <v>49</v>
      </c>
      <c r="D132" s="34" t="str">
        <f>[1]TANAM!R171</f>
        <v>#ERROR!</v>
      </c>
      <c r="E132" s="34">
        <v>0.0</v>
      </c>
      <c r="F132" s="57">
        <v>0.0</v>
      </c>
      <c r="G132" s="34" t="s">
        <v>49</v>
      </c>
      <c r="H132" s="34" t="s">
        <v>49</v>
      </c>
      <c r="I132" s="56">
        <v>0.0</v>
      </c>
      <c r="J132" s="27">
        <f t="shared" ref="J132:J134" si="9">I132*F132/10</f>
        <v>0</v>
      </c>
      <c r="K132" s="62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6.5" customHeight="1">
      <c r="A133" s="30">
        <v>11.0</v>
      </c>
      <c r="B133" s="31" t="s">
        <v>34</v>
      </c>
      <c r="C133" s="34" t="s">
        <v>49</v>
      </c>
      <c r="D133" s="34" t="str">
        <f>[1]TANAM!R172</f>
        <v>#ERROR!</v>
      </c>
      <c r="E133" s="34">
        <v>0.0</v>
      </c>
      <c r="F133" s="57">
        <v>0.0</v>
      </c>
      <c r="G133" s="34" t="s">
        <v>49</v>
      </c>
      <c r="H133" s="34" t="s">
        <v>49</v>
      </c>
      <c r="I133" s="56">
        <v>0.0</v>
      </c>
      <c r="J133" s="27">
        <f t="shared" si="9"/>
        <v>0</v>
      </c>
      <c r="K133" s="62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6.5" customHeight="1">
      <c r="A134" s="30">
        <v>12.0</v>
      </c>
      <c r="B134" s="31" t="s">
        <v>35</v>
      </c>
      <c r="C134" s="34" t="s">
        <v>49</v>
      </c>
      <c r="D134" s="34" t="str">
        <f>[1]TANAM!R173</f>
        <v>#ERROR!</v>
      </c>
      <c r="E134" s="34" t="str">
        <f>[1]PANEN!Z175</f>
        <v>#ERROR!</v>
      </c>
      <c r="F134" s="57" t="str">
        <f t="shared" ref="F134:F139" si="10">(E134*0.9418)</f>
        <v>#ERROR!</v>
      </c>
      <c r="G134" s="34" t="s">
        <v>49</v>
      </c>
      <c r="H134" s="34" t="s">
        <v>49</v>
      </c>
      <c r="I134" s="56">
        <v>0.0</v>
      </c>
      <c r="J134" s="27" t="str">
        <f t="shared" si="9"/>
        <v>#ERROR!</v>
      </c>
      <c r="K134" s="62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6.5" customHeight="1">
      <c r="A135" s="30">
        <v>13.0</v>
      </c>
      <c r="B135" s="31" t="s">
        <v>36</v>
      </c>
      <c r="C135" s="34" t="s">
        <v>49</v>
      </c>
      <c r="D135" s="34" t="str">
        <f>[1]TANAM!R174</f>
        <v>#ERROR!</v>
      </c>
      <c r="E135" s="34" t="str">
        <f>[1]PANEN!Z176</f>
        <v>#ERROR!</v>
      </c>
      <c r="F135" s="57" t="str">
        <f t="shared" si="10"/>
        <v>#ERROR!</v>
      </c>
      <c r="G135" s="34" t="s">
        <v>49</v>
      </c>
      <c r="H135" s="34" t="s">
        <v>49</v>
      </c>
      <c r="I135" s="56" t="s">
        <v>49</v>
      </c>
      <c r="J135" s="56" t="s">
        <v>49</v>
      </c>
      <c r="K135" s="62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6.5" customHeight="1">
      <c r="A136" s="30">
        <v>14.0</v>
      </c>
      <c r="B136" s="31" t="s">
        <v>37</v>
      </c>
      <c r="C136" s="34" t="s">
        <v>49</v>
      </c>
      <c r="D136" s="34" t="str">
        <f>[1]TANAM!R175</f>
        <v>#ERROR!</v>
      </c>
      <c r="E136" s="34" t="str">
        <f>[1]PANEN!Z177</f>
        <v>#ERROR!</v>
      </c>
      <c r="F136" s="57" t="str">
        <f t="shared" si="10"/>
        <v>#ERROR!</v>
      </c>
      <c r="G136" s="34" t="s">
        <v>49</v>
      </c>
      <c r="H136" s="34" t="s">
        <v>49</v>
      </c>
      <c r="I136" s="56">
        <v>0.0</v>
      </c>
      <c r="J136" s="27" t="str">
        <f>I136*F136/10</f>
        <v>#ERROR!</v>
      </c>
      <c r="K136" s="62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6.5" customHeight="1">
      <c r="A137" s="30">
        <v>15.0</v>
      </c>
      <c r="B137" s="31" t="s">
        <v>38</v>
      </c>
      <c r="C137" s="34" t="s">
        <v>49</v>
      </c>
      <c r="D137" s="34" t="str">
        <f>[1]TANAM!R176</f>
        <v>#ERROR!</v>
      </c>
      <c r="E137" s="34" t="str">
        <f>[1]PANEN!Z178</f>
        <v>#ERROR!</v>
      </c>
      <c r="F137" s="57" t="str">
        <f t="shared" si="10"/>
        <v>#ERROR!</v>
      </c>
      <c r="G137" s="34" t="s">
        <v>49</v>
      </c>
      <c r="H137" s="34" t="s">
        <v>49</v>
      </c>
      <c r="I137" s="56" t="s">
        <v>49</v>
      </c>
      <c r="J137" s="56" t="s">
        <v>49</v>
      </c>
      <c r="K137" s="62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6.5" customHeight="1">
      <c r="A138" s="30">
        <v>16.0</v>
      </c>
      <c r="B138" s="31" t="s">
        <v>39</v>
      </c>
      <c r="C138" s="34" t="s">
        <v>49</v>
      </c>
      <c r="D138" s="34" t="str">
        <f>[1]TANAM!R177</f>
        <v>#ERROR!</v>
      </c>
      <c r="E138" s="34" t="str">
        <f>[1]PANEN!Z179</f>
        <v>#ERROR!</v>
      </c>
      <c r="F138" s="57" t="str">
        <f t="shared" si="10"/>
        <v>#ERROR!</v>
      </c>
      <c r="G138" s="34" t="s">
        <v>49</v>
      </c>
      <c r="H138" s="34" t="s">
        <v>49</v>
      </c>
      <c r="I138" s="56" t="s">
        <v>49</v>
      </c>
      <c r="J138" s="56" t="s">
        <v>49</v>
      </c>
      <c r="K138" s="62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6.5" customHeight="1">
      <c r="A139" s="30">
        <v>17.0</v>
      </c>
      <c r="B139" s="31" t="s">
        <v>40</v>
      </c>
      <c r="C139" s="34" t="s">
        <v>49</v>
      </c>
      <c r="D139" s="34" t="str">
        <f>[1]TANAM!R178</f>
        <v>#ERROR!</v>
      </c>
      <c r="E139" s="34" t="str">
        <f>[1]PANEN!Z180</f>
        <v>#ERROR!</v>
      </c>
      <c r="F139" s="57" t="str">
        <f t="shared" si="10"/>
        <v>#ERROR!</v>
      </c>
      <c r="G139" s="34" t="s">
        <v>49</v>
      </c>
      <c r="H139" s="34" t="s">
        <v>49</v>
      </c>
      <c r="I139" s="56" t="s">
        <v>49</v>
      </c>
      <c r="J139" s="56" t="s">
        <v>49</v>
      </c>
      <c r="K139" s="62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9.5" customHeight="1">
      <c r="A140" s="30"/>
      <c r="B140" s="25" t="s">
        <v>41</v>
      </c>
      <c r="C140" s="34" t="s">
        <v>49</v>
      </c>
      <c r="D140" s="27" t="str">
        <f t="shared" ref="D140:F140" si="11">SUM(D123:D139)</f>
        <v>#ERROR!</v>
      </c>
      <c r="E140" s="27" t="str">
        <f t="shared" si="11"/>
        <v>#ERROR!</v>
      </c>
      <c r="F140" s="61" t="str">
        <f t="shared" si="11"/>
        <v>#ERROR!</v>
      </c>
      <c r="G140" s="34" t="s">
        <v>49</v>
      </c>
      <c r="H140" s="34" t="s">
        <v>49</v>
      </c>
      <c r="I140" s="29">
        <v>7.6</v>
      </c>
      <c r="J140" s="27" t="str">
        <f>SUM(J123:J139)</f>
        <v>#ERROR!</v>
      </c>
      <c r="K140" s="62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9.5" hidden="1" customHeight="1">
      <c r="A141" s="41"/>
      <c r="B141" s="6"/>
      <c r="C141" s="44"/>
      <c r="D141" s="42"/>
      <c r="E141" s="42"/>
      <c r="F141" s="43">
        <v>14.0</v>
      </c>
      <c r="G141" s="44"/>
      <c r="H141" s="44"/>
      <c r="I141" s="59">
        <v>7.45</v>
      </c>
      <c r="J141" s="42">
        <v>10.0</v>
      </c>
      <c r="K141" s="6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9.5" hidden="1" customHeight="1">
      <c r="A142" s="41"/>
      <c r="B142" s="6"/>
      <c r="C142" s="44"/>
      <c r="D142" s="42"/>
      <c r="E142" s="42"/>
      <c r="F142" s="43"/>
      <c r="G142" s="44"/>
      <c r="H142" s="44"/>
      <c r="I142" s="59">
        <v>7.13</v>
      </c>
      <c r="J142" s="42">
        <v>25.0</v>
      </c>
      <c r="K142" s="6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1" t="s">
        <v>0</v>
      </c>
      <c r="B143" s="2"/>
      <c r="C143" s="2"/>
      <c r="D143" s="2"/>
      <c r="E143" s="2"/>
      <c r="F143" s="2"/>
      <c r="G143" s="2"/>
      <c r="H143" s="2"/>
      <c r="I143" s="2"/>
      <c r="J143" s="2"/>
      <c r="K143" s="3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1" t="s">
        <v>1</v>
      </c>
      <c r="B144" s="2"/>
      <c r="C144" s="2"/>
      <c r="D144" s="2"/>
      <c r="E144" s="2"/>
      <c r="F144" s="2"/>
      <c r="G144" s="2"/>
      <c r="H144" s="2"/>
      <c r="I144" s="2"/>
      <c r="J144" s="2"/>
      <c r="K144" s="3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1" t="s">
        <v>2</v>
      </c>
      <c r="B145" s="2"/>
      <c r="C145" s="2"/>
      <c r="D145" s="2"/>
      <c r="E145" s="2"/>
      <c r="F145" s="2"/>
      <c r="G145" s="2"/>
      <c r="H145" s="2"/>
      <c r="I145" s="2"/>
      <c r="J145" s="2"/>
      <c r="K145" s="3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1" t="s">
        <v>50</v>
      </c>
      <c r="B146" s="2"/>
      <c r="C146" s="2"/>
      <c r="D146" s="2"/>
      <c r="E146" s="2"/>
      <c r="F146" s="2"/>
      <c r="G146" s="2"/>
      <c r="H146" s="2"/>
      <c r="I146" s="2"/>
      <c r="J146" s="2"/>
      <c r="K146" s="3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5"/>
      <c r="B147" s="6"/>
      <c r="C147" s="49"/>
      <c r="D147" s="49"/>
      <c r="E147" s="49"/>
      <c r="F147" s="50"/>
      <c r="G147" s="49"/>
      <c r="H147" s="49"/>
      <c r="I147" s="51"/>
      <c r="J147" s="49"/>
      <c r="K147" s="6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21.75" customHeight="1">
      <c r="A148" s="10"/>
      <c r="B148" s="11"/>
      <c r="C148" s="12" t="s">
        <v>4</v>
      </c>
      <c r="D148" s="12"/>
      <c r="E148" s="13" t="s">
        <v>5</v>
      </c>
      <c r="F148" s="14"/>
      <c r="G148" s="15"/>
      <c r="H148" s="12" t="s">
        <v>4</v>
      </c>
      <c r="I148" s="16"/>
      <c r="J148" s="15"/>
      <c r="K148" s="11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17" t="s">
        <v>6</v>
      </c>
      <c r="B149" s="18" t="s">
        <v>7</v>
      </c>
      <c r="C149" s="19" t="s">
        <v>8</v>
      </c>
      <c r="D149" s="19" t="s">
        <v>9</v>
      </c>
      <c r="E149" s="19" t="s">
        <v>10</v>
      </c>
      <c r="F149" s="20" t="s">
        <v>11</v>
      </c>
      <c r="G149" s="19" t="s">
        <v>12</v>
      </c>
      <c r="H149" s="19" t="s">
        <v>13</v>
      </c>
      <c r="I149" s="22" t="s">
        <v>14</v>
      </c>
      <c r="J149" s="19" t="s">
        <v>15</v>
      </c>
      <c r="K149" s="18" t="s">
        <v>16</v>
      </c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17"/>
      <c r="B150" s="18"/>
      <c r="C150" s="23" t="s">
        <v>17</v>
      </c>
      <c r="D150" s="19" t="s">
        <v>18</v>
      </c>
      <c r="E150" s="19" t="s">
        <v>18</v>
      </c>
      <c r="F150" s="20" t="s">
        <v>18</v>
      </c>
      <c r="G150" s="19" t="s">
        <v>18</v>
      </c>
      <c r="H150" s="23" t="s">
        <v>17</v>
      </c>
      <c r="I150" s="22" t="s">
        <v>19</v>
      </c>
      <c r="J150" s="19" t="s">
        <v>20</v>
      </c>
      <c r="K150" s="18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24"/>
      <c r="B151" s="25"/>
      <c r="C151" s="26" t="s">
        <v>18</v>
      </c>
      <c r="D151" s="27"/>
      <c r="E151" s="26"/>
      <c r="F151" s="28"/>
      <c r="G151" s="27"/>
      <c r="H151" s="26" t="s">
        <v>18</v>
      </c>
      <c r="I151" s="29"/>
      <c r="J151" s="27"/>
      <c r="K151" s="25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6.5" customHeight="1">
      <c r="A152" s="30">
        <v>1.0</v>
      </c>
      <c r="B152" s="31" t="s">
        <v>21</v>
      </c>
      <c r="C152" s="32">
        <v>8.0</v>
      </c>
      <c r="D152" s="34">
        <v>10.0</v>
      </c>
      <c r="E152" s="33">
        <v>8.0</v>
      </c>
      <c r="F152" s="32">
        <v>8.0</v>
      </c>
      <c r="G152" s="34">
        <v>0.0</v>
      </c>
      <c r="H152" s="32">
        <v>10.0</v>
      </c>
      <c r="I152" s="29">
        <v>176.06</v>
      </c>
      <c r="J152" s="27">
        <v>141.0</v>
      </c>
      <c r="K152" s="62" t="s">
        <v>51</v>
      </c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6.5" customHeight="1">
      <c r="A153" s="30">
        <v>2.0</v>
      </c>
      <c r="B153" s="31" t="s">
        <v>23</v>
      </c>
      <c r="C153" s="32">
        <v>0.0</v>
      </c>
      <c r="D153" s="34">
        <v>8.0</v>
      </c>
      <c r="E153" s="33">
        <v>0.0</v>
      </c>
      <c r="F153" s="32">
        <v>0.0</v>
      </c>
      <c r="G153" s="34">
        <v>0.0</v>
      </c>
      <c r="H153" s="32">
        <v>8.0</v>
      </c>
      <c r="I153" s="29">
        <v>0.0</v>
      </c>
      <c r="J153" s="27">
        <f t="shared" ref="J153:J154" si="12">I153*F153/10</f>
        <v>0</v>
      </c>
      <c r="K153" s="62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6.5" customHeight="1">
      <c r="A154" s="30">
        <v>3.0</v>
      </c>
      <c r="B154" s="31" t="s">
        <v>25</v>
      </c>
      <c r="C154" s="32">
        <v>0.0</v>
      </c>
      <c r="D154" s="34">
        <v>2.0</v>
      </c>
      <c r="E154" s="33">
        <v>0.0</v>
      </c>
      <c r="F154" s="32">
        <v>0.0</v>
      </c>
      <c r="G154" s="34">
        <v>0.0</v>
      </c>
      <c r="H154" s="32">
        <v>2.0</v>
      </c>
      <c r="I154" s="29">
        <v>0.0</v>
      </c>
      <c r="J154" s="27">
        <f t="shared" si="12"/>
        <v>0</v>
      </c>
      <c r="K154" s="62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6.5" customHeight="1">
      <c r="A155" s="30">
        <v>4.0</v>
      </c>
      <c r="B155" s="31" t="s">
        <v>27</v>
      </c>
      <c r="C155" s="32">
        <v>2.0</v>
      </c>
      <c r="D155" s="34">
        <v>4.0</v>
      </c>
      <c r="E155" s="33">
        <v>2.0</v>
      </c>
      <c r="F155" s="32">
        <v>2.0</v>
      </c>
      <c r="G155" s="34">
        <v>0.0</v>
      </c>
      <c r="H155" s="32">
        <v>4.0</v>
      </c>
      <c r="I155" s="29">
        <v>178.2</v>
      </c>
      <c r="J155" s="27">
        <v>36.0</v>
      </c>
      <c r="K155" s="62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6.5" customHeight="1">
      <c r="A156" s="30">
        <v>5.0</v>
      </c>
      <c r="B156" s="31" t="s">
        <v>28</v>
      </c>
      <c r="C156" s="32">
        <v>7.0</v>
      </c>
      <c r="D156" s="34">
        <v>6.0</v>
      </c>
      <c r="E156" s="33">
        <v>7.0</v>
      </c>
      <c r="F156" s="32">
        <v>7.0</v>
      </c>
      <c r="G156" s="34">
        <v>0.0</v>
      </c>
      <c r="H156" s="32">
        <v>6.0</v>
      </c>
      <c r="I156" s="29">
        <v>177.49</v>
      </c>
      <c r="J156" s="27">
        <v>124.0</v>
      </c>
      <c r="K156" s="62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6.5" customHeight="1">
      <c r="A157" s="30">
        <v>6.0</v>
      </c>
      <c r="B157" s="31" t="s">
        <v>29</v>
      </c>
      <c r="C157" s="32">
        <v>3.0</v>
      </c>
      <c r="D157" s="34">
        <v>0.0</v>
      </c>
      <c r="E157" s="33">
        <v>3.0</v>
      </c>
      <c r="F157" s="32">
        <v>3.0</v>
      </c>
      <c r="G157" s="34">
        <v>0.0</v>
      </c>
      <c r="H157" s="32">
        <v>0.0</v>
      </c>
      <c r="I157" s="29">
        <v>184.02</v>
      </c>
      <c r="J157" s="27">
        <v>55.0</v>
      </c>
      <c r="K157" s="62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6.5" customHeight="1">
      <c r="A158" s="30">
        <v>7.0</v>
      </c>
      <c r="B158" s="31" t="s">
        <v>30</v>
      </c>
      <c r="C158" s="32">
        <v>12.0</v>
      </c>
      <c r="D158" s="34">
        <v>25.0</v>
      </c>
      <c r="E158" s="33">
        <v>22.0</v>
      </c>
      <c r="F158" s="32">
        <v>21.0</v>
      </c>
      <c r="G158" s="34">
        <v>0.0</v>
      </c>
      <c r="H158" s="32">
        <v>15.0</v>
      </c>
      <c r="I158" s="29">
        <v>183.03</v>
      </c>
      <c r="J158" s="27">
        <v>384.0</v>
      </c>
      <c r="K158" s="62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6.5" customHeight="1">
      <c r="A159" s="30">
        <v>8.0</v>
      </c>
      <c r="B159" s="31" t="s">
        <v>31</v>
      </c>
      <c r="C159" s="32">
        <v>13.0</v>
      </c>
      <c r="D159" s="34">
        <v>5.0</v>
      </c>
      <c r="E159" s="33">
        <v>13.0</v>
      </c>
      <c r="F159" s="32">
        <v>12.0</v>
      </c>
      <c r="G159" s="34">
        <v>0.0</v>
      </c>
      <c r="H159" s="32">
        <v>5.0</v>
      </c>
      <c r="I159" s="29">
        <v>181.35</v>
      </c>
      <c r="J159" s="27">
        <v>218.0</v>
      </c>
      <c r="K159" s="62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6.5" customHeight="1">
      <c r="A160" s="30">
        <v>9.0</v>
      </c>
      <c r="B160" s="31" t="s">
        <v>32</v>
      </c>
      <c r="C160" s="32">
        <v>503.0</v>
      </c>
      <c r="D160" s="34">
        <v>522.0</v>
      </c>
      <c r="E160" s="33">
        <v>534.0</v>
      </c>
      <c r="F160" s="32">
        <v>505.0</v>
      </c>
      <c r="G160" s="34">
        <v>0.0</v>
      </c>
      <c r="H160" s="32">
        <v>491.0</v>
      </c>
      <c r="I160" s="29">
        <v>185.97</v>
      </c>
      <c r="J160" s="27">
        <v>9391.0</v>
      </c>
      <c r="K160" s="62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6.5" customHeight="1">
      <c r="A161" s="30">
        <v>10.0</v>
      </c>
      <c r="B161" s="31" t="s">
        <v>33</v>
      </c>
      <c r="C161" s="32">
        <v>18.0</v>
      </c>
      <c r="D161" s="34">
        <v>29.0</v>
      </c>
      <c r="E161" s="33">
        <v>31.0</v>
      </c>
      <c r="F161" s="32">
        <v>29.0</v>
      </c>
      <c r="G161" s="34">
        <v>0.0</v>
      </c>
      <c r="H161" s="32">
        <v>16.0</v>
      </c>
      <c r="I161" s="29">
        <v>182.33</v>
      </c>
      <c r="J161" s="27">
        <v>529.0</v>
      </c>
      <c r="K161" s="62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6.5" customHeight="1">
      <c r="A162" s="30">
        <v>11.0</v>
      </c>
      <c r="B162" s="31" t="s">
        <v>34</v>
      </c>
      <c r="C162" s="32">
        <v>33.0</v>
      </c>
      <c r="D162" s="34">
        <v>138.0</v>
      </c>
      <c r="E162" s="33">
        <v>113.0</v>
      </c>
      <c r="F162" s="32">
        <v>107.0</v>
      </c>
      <c r="G162" s="34">
        <v>0.0</v>
      </c>
      <c r="H162" s="32">
        <v>58.0</v>
      </c>
      <c r="I162" s="29">
        <v>182.64</v>
      </c>
      <c r="J162" s="27">
        <v>1954.0</v>
      </c>
      <c r="K162" s="62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6.5" customHeight="1">
      <c r="A163" s="30">
        <v>12.0</v>
      </c>
      <c r="B163" s="31" t="s">
        <v>35</v>
      </c>
      <c r="C163" s="32">
        <v>4.0</v>
      </c>
      <c r="D163" s="34">
        <v>4.0</v>
      </c>
      <c r="E163" s="33">
        <v>4.0</v>
      </c>
      <c r="F163" s="32">
        <v>4.0</v>
      </c>
      <c r="G163" s="34">
        <v>0.0</v>
      </c>
      <c r="H163" s="32">
        <v>4.0</v>
      </c>
      <c r="I163" s="29">
        <v>182.33</v>
      </c>
      <c r="J163" s="27">
        <v>73.0</v>
      </c>
      <c r="K163" s="62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6.5" customHeight="1">
      <c r="A164" s="30">
        <v>13.0</v>
      </c>
      <c r="B164" s="31" t="s">
        <v>36</v>
      </c>
      <c r="C164" s="32">
        <v>9.0</v>
      </c>
      <c r="D164" s="34">
        <v>36.0</v>
      </c>
      <c r="E164" s="33">
        <v>25.0</v>
      </c>
      <c r="F164" s="32">
        <v>24.0</v>
      </c>
      <c r="G164" s="34">
        <v>0.0</v>
      </c>
      <c r="H164" s="32">
        <v>19.0</v>
      </c>
      <c r="I164" s="29">
        <v>183.82</v>
      </c>
      <c r="J164" s="27">
        <v>442.0</v>
      </c>
      <c r="K164" s="62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6.5" customHeight="1">
      <c r="A165" s="30">
        <v>14.0</v>
      </c>
      <c r="B165" s="31" t="s">
        <v>37</v>
      </c>
      <c r="C165" s="32">
        <v>34.0</v>
      </c>
      <c r="D165" s="34">
        <v>70.0</v>
      </c>
      <c r="E165" s="33">
        <v>71.0</v>
      </c>
      <c r="F165" s="32">
        <v>67.0</v>
      </c>
      <c r="G165" s="34">
        <v>0.0</v>
      </c>
      <c r="H165" s="32">
        <v>32.0</v>
      </c>
      <c r="I165" s="29">
        <v>185.24</v>
      </c>
      <c r="J165" s="27">
        <v>1241.0</v>
      </c>
      <c r="K165" s="62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6.5" customHeight="1">
      <c r="A166" s="30">
        <v>15.0</v>
      </c>
      <c r="B166" s="31" t="s">
        <v>38</v>
      </c>
      <c r="C166" s="32">
        <v>76.0</v>
      </c>
      <c r="D166" s="34">
        <v>121.0</v>
      </c>
      <c r="E166" s="33">
        <v>134.0</v>
      </c>
      <c r="F166" s="32">
        <v>127.0</v>
      </c>
      <c r="G166" s="34">
        <v>0.0</v>
      </c>
      <c r="H166" s="32">
        <v>62.0</v>
      </c>
      <c r="I166" s="29">
        <v>186.73</v>
      </c>
      <c r="J166" s="27">
        <v>2371.0</v>
      </c>
      <c r="K166" s="62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6.5" customHeight="1">
      <c r="A167" s="30">
        <v>16.0</v>
      </c>
      <c r="B167" s="31" t="s">
        <v>39</v>
      </c>
      <c r="C167" s="32">
        <v>81.0</v>
      </c>
      <c r="D167" s="34">
        <v>174.0</v>
      </c>
      <c r="E167" s="33">
        <v>159.0</v>
      </c>
      <c r="F167" s="32">
        <v>150.0</v>
      </c>
      <c r="G167" s="34">
        <v>0.0</v>
      </c>
      <c r="H167" s="32">
        <v>96.0</v>
      </c>
      <c r="I167" s="29">
        <v>182.42</v>
      </c>
      <c r="J167" s="27">
        <v>2736.0</v>
      </c>
      <c r="K167" s="62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6.5" customHeight="1">
      <c r="A168" s="30">
        <v>17.0</v>
      </c>
      <c r="B168" s="31" t="s">
        <v>40</v>
      </c>
      <c r="C168" s="32">
        <v>24.0</v>
      </c>
      <c r="D168" s="34">
        <v>102.0</v>
      </c>
      <c r="E168" s="33">
        <v>68.0</v>
      </c>
      <c r="F168" s="32">
        <v>64.0</v>
      </c>
      <c r="G168" s="34">
        <v>0.0</v>
      </c>
      <c r="H168" s="32">
        <v>47.0</v>
      </c>
      <c r="I168" s="29">
        <v>183.29</v>
      </c>
      <c r="J168" s="27">
        <v>1173.0</v>
      </c>
      <c r="K168" s="62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9.5" customHeight="1">
      <c r="A169" s="30"/>
      <c r="B169" s="25" t="s">
        <v>41</v>
      </c>
      <c r="C169" s="32">
        <v>827.0</v>
      </c>
      <c r="D169" s="34">
        <f t="shared" ref="D169:E169" si="13">SUM(D152:D168)</f>
        <v>1256</v>
      </c>
      <c r="E169" s="33">
        <f t="shared" si="13"/>
        <v>1194</v>
      </c>
      <c r="F169" s="32">
        <v>1130.0</v>
      </c>
      <c r="G169" s="27">
        <f>SUM(G152:G168)</f>
        <v>0</v>
      </c>
      <c r="H169" s="32">
        <v>875.0</v>
      </c>
      <c r="I169" s="29">
        <f>J169/F169*10</f>
        <v>184.6725664</v>
      </c>
      <c r="J169" s="27">
        <f>SUM(J152:J168)</f>
        <v>20868</v>
      </c>
      <c r="K169" s="62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8.0" customHeight="1">
      <c r="A170" s="1" t="s">
        <v>0</v>
      </c>
      <c r="B170" s="2"/>
      <c r="C170" s="2"/>
      <c r="D170" s="2"/>
      <c r="E170" s="2"/>
      <c r="F170" s="2"/>
      <c r="G170" s="2"/>
      <c r="H170" s="2"/>
      <c r="I170" s="2"/>
      <c r="J170" s="2"/>
      <c r="K170" s="3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8.0" customHeight="1">
      <c r="A171" s="1" t="s">
        <v>1</v>
      </c>
      <c r="B171" s="2"/>
      <c r="C171" s="2"/>
      <c r="D171" s="2"/>
      <c r="E171" s="2"/>
      <c r="F171" s="2"/>
      <c r="G171" s="2"/>
      <c r="H171" s="2"/>
      <c r="I171" s="2"/>
      <c r="J171" s="2"/>
      <c r="K171" s="3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8.0" customHeight="1">
      <c r="A172" s="1" t="s">
        <v>2</v>
      </c>
      <c r="B172" s="2"/>
      <c r="C172" s="2"/>
      <c r="D172" s="2"/>
      <c r="E172" s="2"/>
      <c r="F172" s="2"/>
      <c r="G172" s="2"/>
      <c r="H172" s="2"/>
      <c r="I172" s="2"/>
      <c r="J172" s="2"/>
      <c r="K172" s="3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8.0" customHeight="1">
      <c r="A173" s="1" t="s">
        <v>52</v>
      </c>
      <c r="B173" s="2"/>
      <c r="C173" s="2"/>
      <c r="D173" s="2"/>
      <c r="E173" s="2"/>
      <c r="F173" s="2"/>
      <c r="G173" s="2"/>
      <c r="H173" s="2"/>
      <c r="I173" s="2"/>
      <c r="J173" s="2"/>
      <c r="K173" s="3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5"/>
      <c r="B174" s="6"/>
      <c r="C174" s="49"/>
      <c r="D174" s="49"/>
      <c r="E174" s="49"/>
      <c r="F174" s="50"/>
      <c r="G174" s="49"/>
      <c r="H174" s="49"/>
      <c r="I174" s="51"/>
      <c r="J174" s="49"/>
      <c r="K174" s="6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21.75" customHeight="1">
      <c r="A175" s="10"/>
      <c r="B175" s="11"/>
      <c r="C175" s="12" t="s">
        <v>4</v>
      </c>
      <c r="D175" s="12"/>
      <c r="E175" s="13" t="s">
        <v>5</v>
      </c>
      <c r="F175" s="14"/>
      <c r="G175" s="15"/>
      <c r="H175" s="12" t="s">
        <v>4</v>
      </c>
      <c r="I175" s="16"/>
      <c r="J175" s="15"/>
      <c r="K175" s="11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17" t="s">
        <v>6</v>
      </c>
      <c r="B176" s="18" t="s">
        <v>7</v>
      </c>
      <c r="C176" s="19" t="s">
        <v>8</v>
      </c>
      <c r="D176" s="19" t="s">
        <v>9</v>
      </c>
      <c r="E176" s="19" t="s">
        <v>10</v>
      </c>
      <c r="F176" s="20" t="s">
        <v>11</v>
      </c>
      <c r="G176" s="19" t="s">
        <v>12</v>
      </c>
      <c r="H176" s="19" t="s">
        <v>13</v>
      </c>
      <c r="I176" s="22" t="s">
        <v>14</v>
      </c>
      <c r="J176" s="19" t="s">
        <v>15</v>
      </c>
      <c r="K176" s="18" t="s">
        <v>16</v>
      </c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17"/>
      <c r="B177" s="18"/>
      <c r="C177" s="23" t="s">
        <v>17</v>
      </c>
      <c r="D177" s="19" t="s">
        <v>18</v>
      </c>
      <c r="E177" s="19" t="s">
        <v>18</v>
      </c>
      <c r="F177" s="20" t="s">
        <v>18</v>
      </c>
      <c r="G177" s="19" t="s">
        <v>18</v>
      </c>
      <c r="H177" s="23" t="s">
        <v>17</v>
      </c>
      <c r="I177" s="22" t="s">
        <v>19</v>
      </c>
      <c r="J177" s="19" t="s">
        <v>20</v>
      </c>
      <c r="K177" s="18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24"/>
      <c r="B178" s="25"/>
      <c r="C178" s="26" t="s">
        <v>18</v>
      </c>
      <c r="D178" s="27"/>
      <c r="E178" s="26"/>
      <c r="F178" s="28"/>
      <c r="G178" s="27"/>
      <c r="H178" s="26" t="s">
        <v>18</v>
      </c>
      <c r="I178" s="29"/>
      <c r="J178" s="27"/>
      <c r="K178" s="25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6.5" customHeight="1">
      <c r="A179" s="30">
        <v>1.0</v>
      </c>
      <c r="B179" s="31" t="s">
        <v>21</v>
      </c>
      <c r="C179" s="32">
        <v>0.0</v>
      </c>
      <c r="D179" s="34">
        <v>0.0</v>
      </c>
      <c r="E179" s="33">
        <f t="shared" ref="E179:E180" si="14">F179*105.82/100</f>
        <v>0</v>
      </c>
      <c r="F179" s="32">
        <v>0.0</v>
      </c>
      <c r="G179" s="34">
        <v>0.0</v>
      </c>
      <c r="H179" s="32">
        <v>0.0</v>
      </c>
      <c r="I179" s="29">
        <v>0.0</v>
      </c>
      <c r="J179" s="27">
        <f t="shared" ref="J179:J180" si="15">(I179*F179)/10</f>
        <v>0</v>
      </c>
      <c r="K179" s="62" t="s">
        <v>53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6.5" customHeight="1">
      <c r="A180" s="30">
        <v>2.0</v>
      </c>
      <c r="B180" s="31" t="s">
        <v>23</v>
      </c>
      <c r="C180" s="32">
        <v>0.0</v>
      </c>
      <c r="D180" s="34">
        <v>0.0</v>
      </c>
      <c r="E180" s="33">
        <f t="shared" si="14"/>
        <v>0</v>
      </c>
      <c r="F180" s="32">
        <v>0.0</v>
      </c>
      <c r="G180" s="34">
        <v>0.0</v>
      </c>
      <c r="H180" s="32">
        <v>0.0</v>
      </c>
      <c r="I180" s="29">
        <v>0.0</v>
      </c>
      <c r="J180" s="27">
        <f t="shared" si="15"/>
        <v>0</v>
      </c>
      <c r="K180" s="62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6.5" customHeight="1">
      <c r="A181" s="30">
        <v>3.0</v>
      </c>
      <c r="B181" s="31" t="s">
        <v>25</v>
      </c>
      <c r="C181" s="32">
        <v>0.0</v>
      </c>
      <c r="D181" s="34">
        <v>1.0</v>
      </c>
      <c r="E181" s="33">
        <v>1.0</v>
      </c>
      <c r="F181" s="32">
        <v>1.0</v>
      </c>
      <c r="G181" s="34">
        <v>0.0</v>
      </c>
      <c r="H181" s="32">
        <v>0.0</v>
      </c>
      <c r="I181" s="29">
        <v>112.41</v>
      </c>
      <c r="J181" s="27">
        <v>11.0</v>
      </c>
      <c r="K181" s="62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6.5" customHeight="1">
      <c r="A182" s="30">
        <v>4.0</v>
      </c>
      <c r="B182" s="31" t="s">
        <v>27</v>
      </c>
      <c r="C182" s="32">
        <v>0.0</v>
      </c>
      <c r="D182" s="34">
        <v>0.0</v>
      </c>
      <c r="E182" s="33">
        <f t="shared" ref="E182:E183" si="16">F182*105.82/100</f>
        <v>0</v>
      </c>
      <c r="F182" s="32">
        <v>0.0</v>
      </c>
      <c r="G182" s="34">
        <v>0.0</v>
      </c>
      <c r="H182" s="32">
        <v>0.0</v>
      </c>
      <c r="I182" s="29">
        <v>0.0</v>
      </c>
      <c r="J182" s="27">
        <f t="shared" ref="J182:J183" si="17">(I182*F182)/10</f>
        <v>0</v>
      </c>
      <c r="K182" s="62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6.5" customHeight="1">
      <c r="A183" s="30">
        <v>5.0</v>
      </c>
      <c r="B183" s="31" t="s">
        <v>28</v>
      </c>
      <c r="C183" s="32">
        <v>0.0</v>
      </c>
      <c r="D183" s="34">
        <v>0.0</v>
      </c>
      <c r="E183" s="33">
        <f t="shared" si="16"/>
        <v>0</v>
      </c>
      <c r="F183" s="32">
        <v>0.0</v>
      </c>
      <c r="G183" s="34">
        <v>0.0</v>
      </c>
      <c r="H183" s="32">
        <v>0.0</v>
      </c>
      <c r="I183" s="29">
        <v>0.0</v>
      </c>
      <c r="J183" s="27">
        <f t="shared" si="17"/>
        <v>0</v>
      </c>
      <c r="K183" s="62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6.5" customHeight="1">
      <c r="A184" s="30">
        <v>6.0</v>
      </c>
      <c r="B184" s="31" t="s">
        <v>29</v>
      </c>
      <c r="C184" s="32">
        <v>1.0</v>
      </c>
      <c r="D184" s="34">
        <v>3.0</v>
      </c>
      <c r="E184" s="33">
        <v>4.0</v>
      </c>
      <c r="F184" s="32">
        <v>4.0</v>
      </c>
      <c r="G184" s="34">
        <v>0.0</v>
      </c>
      <c r="H184" s="32">
        <v>0.0</v>
      </c>
      <c r="I184" s="29">
        <v>114.71</v>
      </c>
      <c r="J184" s="27">
        <v>46.0</v>
      </c>
      <c r="K184" s="62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6.5" customHeight="1">
      <c r="A185" s="30">
        <v>7.0</v>
      </c>
      <c r="B185" s="31" t="s">
        <v>30</v>
      </c>
      <c r="C185" s="32">
        <v>10.0</v>
      </c>
      <c r="D185" s="34">
        <v>23.0</v>
      </c>
      <c r="E185" s="33">
        <v>24.0</v>
      </c>
      <c r="F185" s="32">
        <v>23.0</v>
      </c>
      <c r="G185" s="34">
        <v>0.0</v>
      </c>
      <c r="H185" s="32">
        <v>8.0</v>
      </c>
      <c r="I185" s="29">
        <v>114.05</v>
      </c>
      <c r="J185" s="27">
        <v>262.0</v>
      </c>
      <c r="K185" s="62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6.5" customHeight="1">
      <c r="A186" s="30">
        <v>8.0</v>
      </c>
      <c r="B186" s="31" t="s">
        <v>31</v>
      </c>
      <c r="C186" s="32">
        <v>1.0</v>
      </c>
      <c r="D186" s="34">
        <v>0.0</v>
      </c>
      <c r="E186" s="33">
        <v>1.0</v>
      </c>
      <c r="F186" s="32">
        <v>1.0</v>
      </c>
      <c r="G186" s="34">
        <v>0.0</v>
      </c>
      <c r="H186" s="32">
        <v>0.0</v>
      </c>
      <c r="I186" s="29">
        <v>112.38</v>
      </c>
      <c r="J186" s="27">
        <v>11.0</v>
      </c>
      <c r="K186" s="62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6.5" customHeight="1">
      <c r="A187" s="30">
        <v>9.0</v>
      </c>
      <c r="B187" s="31" t="s">
        <v>32</v>
      </c>
      <c r="C187" s="32">
        <v>0.0</v>
      </c>
      <c r="D187" s="34">
        <v>14.0</v>
      </c>
      <c r="E187" s="33">
        <v>14.0</v>
      </c>
      <c r="F187" s="32">
        <v>13.0</v>
      </c>
      <c r="G187" s="34">
        <v>0.0</v>
      </c>
      <c r="H187" s="32">
        <v>0.0</v>
      </c>
      <c r="I187" s="29">
        <v>113.39</v>
      </c>
      <c r="J187" s="27">
        <v>147.0</v>
      </c>
      <c r="K187" s="62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6.5" customHeight="1">
      <c r="A188" s="30">
        <v>10.0</v>
      </c>
      <c r="B188" s="31" t="s">
        <v>33</v>
      </c>
      <c r="C188" s="32">
        <v>3.0</v>
      </c>
      <c r="D188" s="34">
        <v>14.0</v>
      </c>
      <c r="E188" s="33">
        <v>14.0</v>
      </c>
      <c r="F188" s="32">
        <v>13.0</v>
      </c>
      <c r="G188" s="34">
        <v>0.0</v>
      </c>
      <c r="H188" s="32">
        <v>3.0</v>
      </c>
      <c r="I188" s="29">
        <v>115.41</v>
      </c>
      <c r="J188" s="27">
        <v>150.0</v>
      </c>
      <c r="K188" s="62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6.5" customHeight="1">
      <c r="A189" s="30">
        <v>11.0</v>
      </c>
      <c r="B189" s="31" t="s">
        <v>34</v>
      </c>
      <c r="C189" s="32">
        <v>11.0</v>
      </c>
      <c r="D189" s="34">
        <v>63.0</v>
      </c>
      <c r="E189" s="33">
        <v>65.0</v>
      </c>
      <c r="F189" s="32">
        <v>61.0</v>
      </c>
      <c r="G189" s="34">
        <v>0.0</v>
      </c>
      <c r="H189" s="32">
        <v>14.0</v>
      </c>
      <c r="I189" s="29">
        <v>115.69</v>
      </c>
      <c r="J189" s="27">
        <v>706.0</v>
      </c>
      <c r="K189" s="62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6.5" customHeight="1">
      <c r="A190" s="30">
        <v>12.0</v>
      </c>
      <c r="B190" s="31" t="s">
        <v>35</v>
      </c>
      <c r="C190" s="32">
        <v>1.0</v>
      </c>
      <c r="D190" s="34">
        <v>20.0</v>
      </c>
      <c r="E190" s="33">
        <v>15.0</v>
      </c>
      <c r="F190" s="32">
        <v>14.0</v>
      </c>
      <c r="G190" s="34">
        <v>0.0</v>
      </c>
      <c r="H190" s="32">
        <v>7.0</v>
      </c>
      <c r="I190" s="29">
        <v>116.03</v>
      </c>
      <c r="J190" s="27">
        <v>162.0</v>
      </c>
      <c r="K190" s="62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6.5" customHeight="1">
      <c r="A191" s="30">
        <v>13.0</v>
      </c>
      <c r="B191" s="31" t="s">
        <v>36</v>
      </c>
      <c r="C191" s="32">
        <v>1.0</v>
      </c>
      <c r="D191" s="34">
        <v>39.0</v>
      </c>
      <c r="E191" s="33">
        <v>28.0</v>
      </c>
      <c r="F191" s="32">
        <v>26.0</v>
      </c>
      <c r="G191" s="34">
        <v>0.0</v>
      </c>
      <c r="H191" s="32">
        <v>12.0</v>
      </c>
      <c r="I191" s="29">
        <v>114.16</v>
      </c>
      <c r="J191" s="27">
        <v>297.0</v>
      </c>
      <c r="K191" s="62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6.5" customHeight="1">
      <c r="A192" s="30">
        <v>14.0</v>
      </c>
      <c r="B192" s="31" t="s">
        <v>37</v>
      </c>
      <c r="C192" s="32">
        <v>7.0</v>
      </c>
      <c r="D192" s="34">
        <v>46.0</v>
      </c>
      <c r="E192" s="33">
        <v>38.0</v>
      </c>
      <c r="F192" s="32">
        <v>36.0</v>
      </c>
      <c r="G192" s="34">
        <v>0.0</v>
      </c>
      <c r="H192" s="32">
        <v>22.0</v>
      </c>
      <c r="I192" s="29">
        <v>115.38</v>
      </c>
      <c r="J192" s="27">
        <v>415.0</v>
      </c>
      <c r="K192" s="62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6.5" customHeight="1">
      <c r="A193" s="30">
        <v>15.0</v>
      </c>
      <c r="B193" s="31" t="s">
        <v>38</v>
      </c>
      <c r="C193" s="32">
        <v>14.0</v>
      </c>
      <c r="D193" s="34">
        <v>113.0</v>
      </c>
      <c r="E193" s="33">
        <v>105.0</v>
      </c>
      <c r="F193" s="32">
        <v>99.0</v>
      </c>
      <c r="G193" s="34">
        <v>0.0</v>
      </c>
      <c r="H193" s="32">
        <v>31.0</v>
      </c>
      <c r="I193" s="29">
        <v>115.04</v>
      </c>
      <c r="J193" s="27">
        <v>1139.0</v>
      </c>
      <c r="K193" s="62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6.5" customHeight="1">
      <c r="A194" s="30">
        <v>16.0</v>
      </c>
      <c r="B194" s="31" t="s">
        <v>39</v>
      </c>
      <c r="C194" s="32">
        <v>9.0</v>
      </c>
      <c r="D194" s="34">
        <v>65.0</v>
      </c>
      <c r="E194" s="33">
        <v>57.0</v>
      </c>
      <c r="F194" s="32">
        <v>54.0</v>
      </c>
      <c r="G194" s="34">
        <v>0.0</v>
      </c>
      <c r="H194" s="32">
        <v>20.0</v>
      </c>
      <c r="I194" s="29">
        <v>115.23</v>
      </c>
      <c r="J194" s="27">
        <v>622.0</v>
      </c>
      <c r="K194" s="62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6.5" customHeight="1">
      <c r="A195" s="30">
        <v>17.0</v>
      </c>
      <c r="B195" s="31" t="s">
        <v>40</v>
      </c>
      <c r="C195" s="32">
        <v>5.0</v>
      </c>
      <c r="D195" s="34">
        <v>43.0</v>
      </c>
      <c r="E195" s="33">
        <v>39.0</v>
      </c>
      <c r="F195" s="32">
        <v>37.0</v>
      </c>
      <c r="G195" s="34">
        <v>0.0</v>
      </c>
      <c r="H195" s="32">
        <v>5.0</v>
      </c>
      <c r="I195" s="29">
        <v>113.44</v>
      </c>
      <c r="J195" s="27">
        <v>421.0</v>
      </c>
      <c r="K195" s="62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6.5" customHeight="1">
      <c r="A196" s="30"/>
      <c r="B196" s="25" t="s">
        <v>41</v>
      </c>
      <c r="C196" s="32">
        <v>63.0</v>
      </c>
      <c r="D196" s="34">
        <f t="shared" ref="D196:E196" si="18">SUM(D179:D195)</f>
        <v>444</v>
      </c>
      <c r="E196" s="33">
        <f t="shared" si="18"/>
        <v>405</v>
      </c>
      <c r="F196" s="32">
        <v>382.0</v>
      </c>
      <c r="G196" s="34">
        <f>SUM(G179:G195)</f>
        <v>0</v>
      </c>
      <c r="H196" s="32">
        <v>122.0</v>
      </c>
      <c r="I196" s="29">
        <f>J196/F196*10</f>
        <v>114.895288</v>
      </c>
      <c r="J196" s="27">
        <f>SUM(J179:J195)</f>
        <v>4389</v>
      </c>
      <c r="K196" s="62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6.5" hidden="1" customHeight="1">
      <c r="A197" s="41"/>
      <c r="B197" s="6"/>
      <c r="C197" s="44"/>
      <c r="D197" s="44">
        <f>SUM(D195:D196)</f>
        <v>487</v>
      </c>
      <c r="E197" s="44"/>
      <c r="F197" s="58">
        <v>341.0</v>
      </c>
      <c r="G197" s="44"/>
      <c r="H197" s="44"/>
      <c r="I197" s="59"/>
      <c r="J197" s="42"/>
      <c r="K197" s="6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8.0" customHeight="1">
      <c r="A198" s="1" t="s">
        <v>0</v>
      </c>
      <c r="B198" s="2"/>
      <c r="C198" s="2"/>
      <c r="D198" s="2"/>
      <c r="E198" s="2"/>
      <c r="F198" s="2"/>
      <c r="G198" s="2"/>
      <c r="H198" s="2"/>
      <c r="I198" s="2"/>
      <c r="J198" s="2"/>
      <c r="K198" s="3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8.0" customHeight="1">
      <c r="A199" s="1" t="s">
        <v>1</v>
      </c>
      <c r="B199" s="2"/>
      <c r="C199" s="2"/>
      <c r="D199" s="2"/>
      <c r="E199" s="2"/>
      <c r="F199" s="2"/>
      <c r="G199" s="2"/>
      <c r="H199" s="2"/>
      <c r="I199" s="2"/>
      <c r="J199" s="2"/>
      <c r="K199" s="3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8.0" customHeight="1">
      <c r="A200" s="1" t="s">
        <v>2</v>
      </c>
      <c r="B200" s="2"/>
      <c r="C200" s="2"/>
      <c r="D200" s="2"/>
      <c r="E200" s="2"/>
      <c r="F200" s="2"/>
      <c r="G200" s="2"/>
      <c r="H200" s="2"/>
      <c r="I200" s="2"/>
      <c r="J200" s="2"/>
      <c r="K200" s="3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8.0" customHeight="1">
      <c r="A201" s="1" t="s">
        <v>54</v>
      </c>
      <c r="B201" s="2"/>
      <c r="C201" s="2"/>
      <c r="D201" s="2"/>
      <c r="E201" s="2"/>
      <c r="F201" s="2"/>
      <c r="G201" s="2"/>
      <c r="H201" s="2"/>
      <c r="I201" s="2"/>
      <c r="J201" s="2"/>
      <c r="K201" s="3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8.0" customHeight="1">
      <c r="A202" s="5"/>
      <c r="B202" s="6"/>
      <c r="C202" s="49"/>
      <c r="D202" s="49"/>
      <c r="E202" s="49"/>
      <c r="F202" s="50"/>
      <c r="G202" s="49"/>
      <c r="H202" s="49"/>
      <c r="I202" s="51"/>
      <c r="J202" s="49"/>
      <c r="K202" s="6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21.75" customHeight="1">
      <c r="A203" s="10"/>
      <c r="B203" s="11"/>
      <c r="C203" s="12" t="s">
        <v>4</v>
      </c>
      <c r="D203" s="12"/>
      <c r="E203" s="13" t="s">
        <v>5</v>
      </c>
      <c r="F203" s="14"/>
      <c r="G203" s="15"/>
      <c r="H203" s="12" t="s">
        <v>4</v>
      </c>
      <c r="I203" s="16"/>
      <c r="J203" s="15"/>
      <c r="K203" s="11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17" t="s">
        <v>6</v>
      </c>
      <c r="B204" s="18" t="s">
        <v>7</v>
      </c>
      <c r="C204" s="19" t="s">
        <v>8</v>
      </c>
      <c r="D204" s="19" t="s">
        <v>9</v>
      </c>
      <c r="E204" s="19" t="s">
        <v>10</v>
      </c>
      <c r="F204" s="20" t="s">
        <v>11</v>
      </c>
      <c r="G204" s="19" t="s">
        <v>12</v>
      </c>
      <c r="H204" s="19" t="s">
        <v>13</v>
      </c>
      <c r="I204" s="22" t="s">
        <v>14</v>
      </c>
      <c r="J204" s="19" t="s">
        <v>15</v>
      </c>
      <c r="K204" s="18" t="s">
        <v>16</v>
      </c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17"/>
      <c r="B205" s="18"/>
      <c r="C205" s="23" t="s">
        <v>17</v>
      </c>
      <c r="D205" s="19" t="s">
        <v>18</v>
      </c>
      <c r="E205" s="19" t="s">
        <v>18</v>
      </c>
      <c r="F205" s="20" t="s">
        <v>18</v>
      </c>
      <c r="G205" s="19" t="s">
        <v>18</v>
      </c>
      <c r="H205" s="23" t="s">
        <v>17</v>
      </c>
      <c r="I205" s="22" t="s">
        <v>19</v>
      </c>
      <c r="J205" s="19" t="s">
        <v>20</v>
      </c>
      <c r="K205" s="18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24"/>
      <c r="B206" s="25"/>
      <c r="C206" s="26" t="s">
        <v>18</v>
      </c>
      <c r="D206" s="27"/>
      <c r="E206" s="26"/>
      <c r="F206" s="28"/>
      <c r="G206" s="27"/>
      <c r="H206" s="26" t="s">
        <v>18</v>
      </c>
      <c r="I206" s="29"/>
      <c r="J206" s="27"/>
      <c r="K206" s="25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6.5" customHeight="1">
      <c r="A207" s="30">
        <v>1.0</v>
      </c>
      <c r="B207" s="31" t="s">
        <v>21</v>
      </c>
      <c r="C207" s="26" t="s">
        <v>49</v>
      </c>
      <c r="D207" s="26" t="s">
        <v>49</v>
      </c>
      <c r="E207" s="26" t="s">
        <v>49</v>
      </c>
      <c r="F207" s="28" t="s">
        <v>49</v>
      </c>
      <c r="G207" s="26" t="s">
        <v>49</v>
      </c>
      <c r="H207" s="26" t="s">
        <v>49</v>
      </c>
      <c r="I207" s="55" t="s">
        <v>49</v>
      </c>
      <c r="J207" s="26" t="s">
        <v>49</v>
      </c>
      <c r="K207" s="62" t="s">
        <v>55</v>
      </c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6.5" customHeight="1">
      <c r="A208" s="30">
        <v>2.0</v>
      </c>
      <c r="B208" s="31" t="s">
        <v>23</v>
      </c>
      <c r="C208" s="26" t="s">
        <v>49</v>
      </c>
      <c r="D208" s="26" t="s">
        <v>49</v>
      </c>
      <c r="E208" s="26" t="s">
        <v>49</v>
      </c>
      <c r="F208" s="28" t="s">
        <v>49</v>
      </c>
      <c r="G208" s="26" t="s">
        <v>49</v>
      </c>
      <c r="H208" s="26" t="s">
        <v>49</v>
      </c>
      <c r="I208" s="55" t="s">
        <v>49</v>
      </c>
      <c r="J208" s="26" t="s">
        <v>49</v>
      </c>
      <c r="K208" s="62" t="s">
        <v>26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6.5" customHeight="1">
      <c r="A209" s="30">
        <v>3.0</v>
      </c>
      <c r="B209" s="31" t="s">
        <v>25</v>
      </c>
      <c r="C209" s="26" t="s">
        <v>49</v>
      </c>
      <c r="D209" s="26" t="s">
        <v>49</v>
      </c>
      <c r="E209" s="26" t="s">
        <v>49</v>
      </c>
      <c r="F209" s="28" t="s">
        <v>49</v>
      </c>
      <c r="G209" s="26" t="s">
        <v>49</v>
      </c>
      <c r="H209" s="26" t="s">
        <v>49</v>
      </c>
      <c r="I209" s="55" t="s">
        <v>49</v>
      </c>
      <c r="J209" s="26" t="s">
        <v>49</v>
      </c>
      <c r="K209" s="62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6.5" customHeight="1">
      <c r="A210" s="30">
        <v>4.0</v>
      </c>
      <c r="B210" s="31" t="s">
        <v>27</v>
      </c>
      <c r="C210" s="26" t="s">
        <v>49</v>
      </c>
      <c r="D210" s="26" t="s">
        <v>49</v>
      </c>
      <c r="E210" s="26" t="s">
        <v>49</v>
      </c>
      <c r="F210" s="28" t="s">
        <v>49</v>
      </c>
      <c r="G210" s="26" t="s">
        <v>49</v>
      </c>
      <c r="H210" s="26" t="s">
        <v>49</v>
      </c>
      <c r="I210" s="55" t="s">
        <v>49</v>
      </c>
      <c r="J210" s="26" t="s">
        <v>49</v>
      </c>
      <c r="K210" s="62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6.5" customHeight="1">
      <c r="A211" s="30">
        <v>5.0</v>
      </c>
      <c r="B211" s="31" t="s">
        <v>28</v>
      </c>
      <c r="C211" s="26" t="s">
        <v>49</v>
      </c>
      <c r="D211" s="26" t="s">
        <v>49</v>
      </c>
      <c r="E211" s="26" t="s">
        <v>49</v>
      </c>
      <c r="F211" s="28" t="s">
        <v>49</v>
      </c>
      <c r="G211" s="26" t="s">
        <v>49</v>
      </c>
      <c r="H211" s="26" t="s">
        <v>49</v>
      </c>
      <c r="I211" s="55" t="s">
        <v>49</v>
      </c>
      <c r="J211" s="26" t="s">
        <v>49</v>
      </c>
      <c r="K211" s="62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6.5" customHeight="1">
      <c r="A212" s="30">
        <v>6.0</v>
      </c>
      <c r="B212" s="31" t="s">
        <v>29</v>
      </c>
      <c r="C212" s="26" t="s">
        <v>49</v>
      </c>
      <c r="D212" s="26" t="s">
        <v>49</v>
      </c>
      <c r="E212" s="26" t="s">
        <v>49</v>
      </c>
      <c r="F212" s="28" t="s">
        <v>49</v>
      </c>
      <c r="G212" s="26" t="s">
        <v>49</v>
      </c>
      <c r="H212" s="26" t="s">
        <v>49</v>
      </c>
      <c r="I212" s="55" t="s">
        <v>49</v>
      </c>
      <c r="J212" s="26" t="s">
        <v>49</v>
      </c>
      <c r="K212" s="62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6.5" customHeight="1">
      <c r="A213" s="30">
        <v>7.0</v>
      </c>
      <c r="B213" s="31" t="s">
        <v>30</v>
      </c>
      <c r="C213" s="26" t="s">
        <v>49</v>
      </c>
      <c r="D213" s="26" t="s">
        <v>49</v>
      </c>
      <c r="E213" s="26" t="s">
        <v>49</v>
      </c>
      <c r="F213" s="28" t="s">
        <v>49</v>
      </c>
      <c r="G213" s="26" t="s">
        <v>49</v>
      </c>
      <c r="H213" s="26" t="s">
        <v>49</v>
      </c>
      <c r="I213" s="55" t="s">
        <v>49</v>
      </c>
      <c r="J213" s="26" t="s">
        <v>49</v>
      </c>
      <c r="K213" s="62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6.5" customHeight="1">
      <c r="A214" s="30">
        <v>8.0</v>
      </c>
      <c r="B214" s="31" t="s">
        <v>31</v>
      </c>
      <c r="C214" s="26" t="s">
        <v>49</v>
      </c>
      <c r="D214" s="26" t="s">
        <v>49</v>
      </c>
      <c r="E214" s="26" t="s">
        <v>49</v>
      </c>
      <c r="F214" s="28" t="s">
        <v>49</v>
      </c>
      <c r="G214" s="26" t="s">
        <v>49</v>
      </c>
      <c r="H214" s="26" t="s">
        <v>49</v>
      </c>
      <c r="I214" s="55" t="s">
        <v>49</v>
      </c>
      <c r="J214" s="26" t="s">
        <v>49</v>
      </c>
      <c r="K214" s="62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6.5" customHeight="1">
      <c r="A215" s="30">
        <v>9.0</v>
      </c>
      <c r="B215" s="31" t="s">
        <v>32</v>
      </c>
      <c r="C215" s="26">
        <v>440.0</v>
      </c>
      <c r="D215" s="27">
        <v>439.0</v>
      </c>
      <c r="E215" s="27">
        <v>440.0</v>
      </c>
      <c r="F215" s="61">
        <v>440.0</v>
      </c>
      <c r="G215" s="26" t="s">
        <v>49</v>
      </c>
      <c r="H215" s="26">
        <v>439.0</v>
      </c>
      <c r="I215" s="29">
        <v>39.91</v>
      </c>
      <c r="J215" s="27">
        <v>1756.0</v>
      </c>
      <c r="K215" s="62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6.5" customHeight="1">
      <c r="A216" s="30">
        <v>10.0</v>
      </c>
      <c r="B216" s="31" t="s">
        <v>33</v>
      </c>
      <c r="C216" s="26" t="s">
        <v>49</v>
      </c>
      <c r="D216" s="26" t="s">
        <v>49</v>
      </c>
      <c r="E216" s="26" t="s">
        <v>49</v>
      </c>
      <c r="F216" s="28" t="s">
        <v>49</v>
      </c>
      <c r="G216" s="26" t="s">
        <v>49</v>
      </c>
      <c r="H216" s="26" t="s">
        <v>49</v>
      </c>
      <c r="I216" s="55" t="s">
        <v>49</v>
      </c>
      <c r="J216" s="26" t="s">
        <v>49</v>
      </c>
      <c r="K216" s="62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6.5" customHeight="1">
      <c r="A217" s="30">
        <v>11.0</v>
      </c>
      <c r="B217" s="31" t="s">
        <v>34</v>
      </c>
      <c r="C217" s="26" t="s">
        <v>49</v>
      </c>
      <c r="D217" s="26" t="s">
        <v>49</v>
      </c>
      <c r="E217" s="26" t="s">
        <v>49</v>
      </c>
      <c r="F217" s="28" t="s">
        <v>49</v>
      </c>
      <c r="G217" s="26" t="s">
        <v>49</v>
      </c>
      <c r="H217" s="26" t="s">
        <v>49</v>
      </c>
      <c r="I217" s="55" t="s">
        <v>49</v>
      </c>
      <c r="J217" s="26" t="s">
        <v>49</v>
      </c>
      <c r="K217" s="62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6.5" customHeight="1">
      <c r="A218" s="30">
        <v>12.0</v>
      </c>
      <c r="B218" s="31" t="s">
        <v>35</v>
      </c>
      <c r="C218" s="26" t="s">
        <v>49</v>
      </c>
      <c r="D218" s="26" t="s">
        <v>49</v>
      </c>
      <c r="E218" s="26" t="s">
        <v>49</v>
      </c>
      <c r="F218" s="28" t="s">
        <v>49</v>
      </c>
      <c r="G218" s="26" t="s">
        <v>49</v>
      </c>
      <c r="H218" s="26" t="s">
        <v>49</v>
      </c>
      <c r="I218" s="55" t="s">
        <v>49</v>
      </c>
      <c r="J218" s="26" t="s">
        <v>49</v>
      </c>
      <c r="K218" s="62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6.5" customHeight="1">
      <c r="A219" s="30">
        <v>13.0</v>
      </c>
      <c r="B219" s="31" t="s">
        <v>36</v>
      </c>
      <c r="C219" s="26" t="s">
        <v>49</v>
      </c>
      <c r="D219" s="26" t="s">
        <v>49</v>
      </c>
      <c r="E219" s="26" t="s">
        <v>49</v>
      </c>
      <c r="F219" s="28" t="s">
        <v>49</v>
      </c>
      <c r="G219" s="26" t="s">
        <v>49</v>
      </c>
      <c r="H219" s="26" t="s">
        <v>49</v>
      </c>
      <c r="I219" s="55" t="s">
        <v>49</v>
      </c>
      <c r="J219" s="26" t="s">
        <v>49</v>
      </c>
      <c r="K219" s="62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6.5" customHeight="1">
      <c r="A220" s="30">
        <v>14.0</v>
      </c>
      <c r="B220" s="31" t="s">
        <v>37</v>
      </c>
      <c r="C220" s="26" t="s">
        <v>49</v>
      </c>
      <c r="D220" s="26" t="s">
        <v>49</v>
      </c>
      <c r="E220" s="26" t="s">
        <v>49</v>
      </c>
      <c r="F220" s="28" t="s">
        <v>49</v>
      </c>
      <c r="G220" s="26" t="s">
        <v>49</v>
      </c>
      <c r="H220" s="26" t="s">
        <v>49</v>
      </c>
      <c r="I220" s="55" t="s">
        <v>49</v>
      </c>
      <c r="J220" s="26" t="s">
        <v>49</v>
      </c>
      <c r="K220" s="62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6.5" customHeight="1">
      <c r="A221" s="30">
        <v>15.0</v>
      </c>
      <c r="B221" s="31" t="s">
        <v>38</v>
      </c>
      <c r="C221" s="26" t="s">
        <v>49</v>
      </c>
      <c r="D221" s="26" t="s">
        <v>49</v>
      </c>
      <c r="E221" s="26" t="s">
        <v>49</v>
      </c>
      <c r="F221" s="28" t="s">
        <v>49</v>
      </c>
      <c r="G221" s="26" t="s">
        <v>49</v>
      </c>
      <c r="H221" s="26" t="s">
        <v>49</v>
      </c>
      <c r="I221" s="55" t="s">
        <v>49</v>
      </c>
      <c r="J221" s="26" t="s">
        <v>49</v>
      </c>
      <c r="K221" s="62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6.5" customHeight="1">
      <c r="A222" s="30">
        <v>16.0</v>
      </c>
      <c r="B222" s="31" t="s">
        <v>39</v>
      </c>
      <c r="C222" s="26" t="s">
        <v>49</v>
      </c>
      <c r="D222" s="26" t="s">
        <v>49</v>
      </c>
      <c r="E222" s="26" t="s">
        <v>49</v>
      </c>
      <c r="F222" s="28" t="s">
        <v>49</v>
      </c>
      <c r="G222" s="26" t="s">
        <v>49</v>
      </c>
      <c r="H222" s="26" t="s">
        <v>49</v>
      </c>
      <c r="I222" s="55" t="s">
        <v>49</v>
      </c>
      <c r="J222" s="26" t="s">
        <v>49</v>
      </c>
      <c r="K222" s="62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6.5" customHeight="1">
      <c r="A223" s="30">
        <v>17.0</v>
      </c>
      <c r="B223" s="31" t="s">
        <v>40</v>
      </c>
      <c r="C223" s="26" t="s">
        <v>49</v>
      </c>
      <c r="D223" s="26" t="s">
        <v>49</v>
      </c>
      <c r="E223" s="26" t="s">
        <v>49</v>
      </c>
      <c r="F223" s="28" t="s">
        <v>49</v>
      </c>
      <c r="G223" s="26" t="s">
        <v>49</v>
      </c>
      <c r="H223" s="26" t="s">
        <v>49</v>
      </c>
      <c r="I223" s="55" t="s">
        <v>49</v>
      </c>
      <c r="J223" s="26" t="s">
        <v>49</v>
      </c>
      <c r="K223" s="62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6.5" customHeight="1">
      <c r="A224" s="63"/>
      <c r="B224" s="25" t="s">
        <v>41</v>
      </c>
      <c r="C224" s="36">
        <f t="shared" ref="C224:J224" si="19">SUM(C207:C223)</f>
        <v>440</v>
      </c>
      <c r="D224" s="36">
        <f t="shared" si="19"/>
        <v>439</v>
      </c>
      <c r="E224" s="36">
        <f t="shared" si="19"/>
        <v>440</v>
      </c>
      <c r="F224" s="64">
        <f t="shared" si="19"/>
        <v>440</v>
      </c>
      <c r="G224" s="36">
        <f t="shared" si="19"/>
        <v>0</v>
      </c>
      <c r="H224" s="36">
        <f t="shared" si="19"/>
        <v>439</v>
      </c>
      <c r="I224" s="65">
        <f t="shared" si="19"/>
        <v>39.91</v>
      </c>
      <c r="J224" s="36">
        <f t="shared" si="19"/>
        <v>1756</v>
      </c>
      <c r="K224" s="62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6.5" hidden="1" customHeight="1">
      <c r="A225" s="41"/>
      <c r="B225" s="6"/>
      <c r="C225" s="42"/>
      <c r="D225" s="42"/>
      <c r="E225" s="42"/>
      <c r="F225" s="43">
        <v>436.0</v>
      </c>
      <c r="G225" s="42"/>
      <c r="H225" s="42"/>
      <c r="I225" s="59">
        <v>29.21</v>
      </c>
      <c r="J225" s="42">
        <v>1274.0</v>
      </c>
      <c r="K225" s="6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6.5" hidden="1" customHeight="1">
      <c r="A226" s="1" t="s">
        <v>0</v>
      </c>
      <c r="B226" s="2"/>
      <c r="C226" s="2"/>
      <c r="D226" s="2"/>
      <c r="E226" s="2"/>
      <c r="F226" s="2"/>
      <c r="G226" s="2"/>
      <c r="H226" s="2"/>
      <c r="I226" s="2"/>
      <c r="J226" s="3"/>
      <c r="K226" s="6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6.5" hidden="1" customHeight="1">
      <c r="A227" s="1" t="s">
        <v>1</v>
      </c>
      <c r="B227" s="2"/>
      <c r="C227" s="2"/>
      <c r="D227" s="2"/>
      <c r="E227" s="2"/>
      <c r="F227" s="2"/>
      <c r="G227" s="2"/>
      <c r="H227" s="2"/>
      <c r="I227" s="2"/>
      <c r="J227" s="3"/>
      <c r="K227" s="6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6.5" hidden="1" customHeight="1">
      <c r="A228" s="1" t="s">
        <v>2</v>
      </c>
      <c r="B228" s="2"/>
      <c r="C228" s="2"/>
      <c r="D228" s="2"/>
      <c r="E228" s="2"/>
      <c r="F228" s="2"/>
      <c r="G228" s="2"/>
      <c r="H228" s="2"/>
      <c r="I228" s="2"/>
      <c r="J228" s="3"/>
      <c r="K228" s="6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6.5" hidden="1" customHeight="1">
      <c r="A229" s="66" t="s">
        <v>56</v>
      </c>
      <c r="B229" s="2"/>
      <c r="C229" s="2"/>
      <c r="D229" s="2"/>
      <c r="E229" s="2"/>
      <c r="F229" s="2"/>
      <c r="G229" s="2"/>
      <c r="H229" s="2"/>
      <c r="I229" s="2"/>
      <c r="J229" s="3"/>
      <c r="K229" s="6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6.5" hidden="1" customHeight="1">
      <c r="A230" s="5"/>
      <c r="B230" s="6"/>
      <c r="C230" s="49"/>
      <c r="D230" s="49"/>
      <c r="E230" s="49"/>
      <c r="F230" s="50"/>
      <c r="G230" s="49"/>
      <c r="H230" s="49"/>
      <c r="I230" s="51"/>
      <c r="J230" s="49"/>
      <c r="K230" s="6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21.75" hidden="1" customHeight="1">
      <c r="A231" s="10"/>
      <c r="B231" s="11"/>
      <c r="C231" s="12" t="s">
        <v>4</v>
      </c>
      <c r="D231" s="12"/>
      <c r="E231" s="13" t="s">
        <v>5</v>
      </c>
      <c r="F231" s="14"/>
      <c r="G231" s="15"/>
      <c r="H231" s="12" t="s">
        <v>4</v>
      </c>
      <c r="I231" s="16"/>
      <c r="J231" s="15"/>
      <c r="K231" s="11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hidden="1" customHeight="1">
      <c r="A232" s="17" t="s">
        <v>6</v>
      </c>
      <c r="B232" s="18" t="s">
        <v>7</v>
      </c>
      <c r="C232" s="19" t="s">
        <v>8</v>
      </c>
      <c r="D232" s="19" t="s">
        <v>9</v>
      </c>
      <c r="E232" s="19" t="s">
        <v>10</v>
      </c>
      <c r="F232" s="20" t="s">
        <v>11</v>
      </c>
      <c r="G232" s="19" t="s">
        <v>12</v>
      </c>
      <c r="H232" s="19" t="s">
        <v>13</v>
      </c>
      <c r="I232" s="22" t="s">
        <v>14</v>
      </c>
      <c r="J232" s="19" t="s">
        <v>15</v>
      </c>
      <c r="K232" s="18" t="s">
        <v>16</v>
      </c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hidden="1" customHeight="1">
      <c r="A233" s="17"/>
      <c r="B233" s="18"/>
      <c r="C233" s="23" t="s">
        <v>17</v>
      </c>
      <c r="D233" s="19" t="s">
        <v>18</v>
      </c>
      <c r="E233" s="19" t="s">
        <v>18</v>
      </c>
      <c r="F233" s="20" t="s">
        <v>18</v>
      </c>
      <c r="G233" s="19" t="s">
        <v>18</v>
      </c>
      <c r="H233" s="23" t="s">
        <v>17</v>
      </c>
      <c r="I233" s="22" t="s">
        <v>19</v>
      </c>
      <c r="J233" s="19" t="s">
        <v>20</v>
      </c>
      <c r="K233" s="18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hidden="1" customHeight="1">
      <c r="A234" s="24"/>
      <c r="B234" s="25"/>
      <c r="C234" s="26" t="s">
        <v>18</v>
      </c>
      <c r="D234" s="27"/>
      <c r="E234" s="26"/>
      <c r="F234" s="28"/>
      <c r="G234" s="27"/>
      <c r="H234" s="26" t="s">
        <v>18</v>
      </c>
      <c r="I234" s="29"/>
      <c r="J234" s="27"/>
      <c r="K234" s="25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6.5" hidden="1" customHeight="1">
      <c r="A235" s="30">
        <v>1.0</v>
      </c>
      <c r="B235" s="31" t="s">
        <v>21</v>
      </c>
      <c r="C235" s="26" t="s">
        <v>49</v>
      </c>
      <c r="D235" s="26" t="str">
        <f>[1]TANAM!AG184</f>
        <v>#ERROR!</v>
      </c>
      <c r="E235" s="26"/>
      <c r="F235" s="28"/>
      <c r="G235" s="26" t="s">
        <v>49</v>
      </c>
      <c r="H235" s="26" t="s">
        <v>49</v>
      </c>
      <c r="I235" s="55" t="s">
        <v>49</v>
      </c>
      <c r="J235" s="34" t="s">
        <v>49</v>
      </c>
      <c r="K235" s="62" t="s">
        <v>53</v>
      </c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6.5" hidden="1" customHeight="1">
      <c r="A236" s="30">
        <v>2.0</v>
      </c>
      <c r="B236" s="31" t="s">
        <v>23</v>
      </c>
      <c r="C236" s="26">
        <v>2.0</v>
      </c>
      <c r="D236" s="26" t="str">
        <f>[1]TANAM!AG185</f>
        <v>#ERROR!</v>
      </c>
      <c r="E236" s="26"/>
      <c r="F236" s="28"/>
      <c r="G236" s="26" t="s">
        <v>49</v>
      </c>
      <c r="H236" s="26">
        <v>2.0</v>
      </c>
      <c r="I236" s="55">
        <v>118.32</v>
      </c>
      <c r="J236" s="67">
        <f>I236*F236/10</f>
        <v>0</v>
      </c>
      <c r="K236" s="62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6.5" hidden="1" customHeight="1">
      <c r="A237" s="30">
        <v>3.0</v>
      </c>
      <c r="B237" s="31" t="s">
        <v>25</v>
      </c>
      <c r="C237" s="26" t="s">
        <v>49</v>
      </c>
      <c r="D237" s="26" t="str">
        <f>[1]TANAM!AG186</f>
        <v>#ERROR!</v>
      </c>
      <c r="E237" s="26"/>
      <c r="F237" s="28"/>
      <c r="G237" s="26" t="s">
        <v>49</v>
      </c>
      <c r="H237" s="26" t="s">
        <v>49</v>
      </c>
      <c r="I237" s="55" t="s">
        <v>49</v>
      </c>
      <c r="J237" s="34" t="s">
        <v>49</v>
      </c>
      <c r="K237" s="62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6.5" hidden="1" customHeight="1">
      <c r="A238" s="30">
        <v>4.0</v>
      </c>
      <c r="B238" s="31" t="s">
        <v>27</v>
      </c>
      <c r="C238" s="26" t="s">
        <v>49</v>
      </c>
      <c r="D238" s="26" t="str">
        <f>[1]TANAM!AG187</f>
        <v>#ERROR!</v>
      </c>
      <c r="E238" s="26"/>
      <c r="F238" s="28"/>
      <c r="G238" s="26" t="s">
        <v>49</v>
      </c>
      <c r="H238" s="26" t="s">
        <v>49</v>
      </c>
      <c r="I238" s="55" t="s">
        <v>49</v>
      </c>
      <c r="J238" s="34" t="s">
        <v>49</v>
      </c>
      <c r="K238" s="62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6.5" hidden="1" customHeight="1">
      <c r="A239" s="30">
        <v>5.0</v>
      </c>
      <c r="B239" s="31" t="s">
        <v>28</v>
      </c>
      <c r="C239" s="26">
        <v>11.0</v>
      </c>
      <c r="D239" s="26" t="str">
        <f>[1]TANAM!AG188</f>
        <v>#ERROR!</v>
      </c>
      <c r="E239" s="26"/>
      <c r="F239" s="28"/>
      <c r="G239" s="26" t="s">
        <v>49</v>
      </c>
      <c r="H239" s="26">
        <v>11.0</v>
      </c>
      <c r="I239" s="55">
        <v>122.36</v>
      </c>
      <c r="J239" s="67">
        <f>I239*F239/10</f>
        <v>0</v>
      </c>
      <c r="K239" s="62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6.5" hidden="1" customHeight="1">
      <c r="A240" s="30">
        <v>6.0</v>
      </c>
      <c r="B240" s="31" t="s">
        <v>29</v>
      </c>
      <c r="C240" s="26" t="s">
        <v>49</v>
      </c>
      <c r="D240" s="26" t="str">
        <f>[1]TANAM!AG189</f>
        <v>#ERROR!</v>
      </c>
      <c r="E240" s="26"/>
      <c r="F240" s="28"/>
      <c r="G240" s="26" t="s">
        <v>49</v>
      </c>
      <c r="H240" s="26" t="s">
        <v>49</v>
      </c>
      <c r="I240" s="55" t="s">
        <v>49</v>
      </c>
      <c r="J240" s="34" t="s">
        <v>49</v>
      </c>
      <c r="K240" s="62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6.5" hidden="1" customHeight="1">
      <c r="A241" s="30">
        <v>7.0</v>
      </c>
      <c r="B241" s="31" t="s">
        <v>30</v>
      </c>
      <c r="C241" s="26" t="s">
        <v>49</v>
      </c>
      <c r="D241" s="26" t="str">
        <f>[1]TANAM!AG190</f>
        <v>#ERROR!</v>
      </c>
      <c r="E241" s="26"/>
      <c r="F241" s="28"/>
      <c r="G241" s="26" t="s">
        <v>49</v>
      </c>
      <c r="H241" s="26" t="s">
        <v>49</v>
      </c>
      <c r="I241" s="55" t="s">
        <v>49</v>
      </c>
      <c r="J241" s="34" t="s">
        <v>49</v>
      </c>
      <c r="K241" s="62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6.5" hidden="1" customHeight="1">
      <c r="A242" s="30">
        <v>8.0</v>
      </c>
      <c r="B242" s="31" t="s">
        <v>31</v>
      </c>
      <c r="C242" s="26" t="s">
        <v>49</v>
      </c>
      <c r="D242" s="26" t="str">
        <f>[1]TANAM!AG191</f>
        <v>#ERROR!</v>
      </c>
      <c r="E242" s="26"/>
      <c r="F242" s="28"/>
      <c r="G242" s="26" t="s">
        <v>49</v>
      </c>
      <c r="H242" s="26" t="s">
        <v>49</v>
      </c>
      <c r="I242" s="55" t="s">
        <v>49</v>
      </c>
      <c r="J242" s="34" t="s">
        <v>49</v>
      </c>
      <c r="K242" s="62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6.5" hidden="1" customHeight="1">
      <c r="A243" s="30">
        <v>9.0</v>
      </c>
      <c r="B243" s="31" t="s">
        <v>32</v>
      </c>
      <c r="C243" s="26" t="s">
        <v>49</v>
      </c>
      <c r="D243" s="26" t="str">
        <f>[1]TANAM!AG192</f>
        <v>#ERROR!</v>
      </c>
      <c r="E243" s="26"/>
      <c r="F243" s="28"/>
      <c r="G243" s="26" t="s">
        <v>49</v>
      </c>
      <c r="H243" s="26" t="s">
        <v>49</v>
      </c>
      <c r="I243" s="55" t="s">
        <v>49</v>
      </c>
      <c r="J243" s="67" t="str">
        <f>I243*F243/10</f>
        <v>#VALUE!</v>
      </c>
      <c r="K243" s="62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6.5" hidden="1" customHeight="1">
      <c r="A244" s="30">
        <v>10.0</v>
      </c>
      <c r="B244" s="31" t="s">
        <v>33</v>
      </c>
      <c r="C244" s="26" t="s">
        <v>49</v>
      </c>
      <c r="D244" s="26" t="str">
        <f>[1]TANAM!AG193</f>
        <v>#ERROR!</v>
      </c>
      <c r="E244" s="26"/>
      <c r="F244" s="28"/>
      <c r="G244" s="26" t="s">
        <v>49</v>
      </c>
      <c r="H244" s="26" t="s">
        <v>49</v>
      </c>
      <c r="I244" s="55" t="s">
        <v>49</v>
      </c>
      <c r="J244" s="34" t="s">
        <v>49</v>
      </c>
      <c r="K244" s="62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6.5" hidden="1" customHeight="1">
      <c r="A245" s="30">
        <v>11.0</v>
      </c>
      <c r="B245" s="31" t="s">
        <v>34</v>
      </c>
      <c r="C245" s="26" t="s">
        <v>49</v>
      </c>
      <c r="D245" s="26" t="str">
        <f>[1]TANAM!AG194</f>
        <v>#ERROR!</v>
      </c>
      <c r="E245" s="26"/>
      <c r="F245" s="28"/>
      <c r="G245" s="26" t="s">
        <v>49</v>
      </c>
      <c r="H245" s="26" t="s">
        <v>49</v>
      </c>
      <c r="I245" s="55">
        <v>121.41</v>
      </c>
      <c r="J245" s="67">
        <f>I245*F245/10</f>
        <v>0</v>
      </c>
      <c r="K245" s="62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6.5" hidden="1" customHeight="1">
      <c r="A246" s="30">
        <v>12.0</v>
      </c>
      <c r="B246" s="31" t="s">
        <v>35</v>
      </c>
      <c r="C246" s="26" t="s">
        <v>49</v>
      </c>
      <c r="D246" s="26" t="str">
        <f>[1]TANAM!AG195</f>
        <v>#ERROR!</v>
      </c>
      <c r="E246" s="26"/>
      <c r="F246" s="28"/>
      <c r="G246" s="26" t="s">
        <v>49</v>
      </c>
      <c r="H246" s="26" t="s">
        <v>49</v>
      </c>
      <c r="I246" s="55" t="s">
        <v>49</v>
      </c>
      <c r="J246" s="34" t="s">
        <v>49</v>
      </c>
      <c r="K246" s="62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6.5" hidden="1" customHeight="1">
      <c r="A247" s="30">
        <v>13.0</v>
      </c>
      <c r="B247" s="31" t="s">
        <v>36</v>
      </c>
      <c r="C247" s="26" t="s">
        <v>49</v>
      </c>
      <c r="D247" s="26" t="str">
        <f>[1]TANAM!AG196</f>
        <v>#ERROR!</v>
      </c>
      <c r="E247" s="26"/>
      <c r="F247" s="28"/>
      <c r="G247" s="26" t="s">
        <v>49</v>
      </c>
      <c r="H247" s="26" t="s">
        <v>49</v>
      </c>
      <c r="I247" s="55">
        <v>122.23</v>
      </c>
      <c r="J247" s="67">
        <f t="shared" ref="J247:J248" si="20">I247*F247/10</f>
        <v>0</v>
      </c>
      <c r="K247" s="62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6.5" hidden="1" customHeight="1">
      <c r="A248" s="30">
        <v>14.0</v>
      </c>
      <c r="B248" s="31" t="s">
        <v>37</v>
      </c>
      <c r="C248" s="26" t="s">
        <v>49</v>
      </c>
      <c r="D248" s="26" t="str">
        <f>[1]TANAM!AG197</f>
        <v>#ERROR!</v>
      </c>
      <c r="E248" s="26"/>
      <c r="F248" s="28"/>
      <c r="G248" s="26" t="s">
        <v>49</v>
      </c>
      <c r="H248" s="26" t="s">
        <v>49</v>
      </c>
      <c r="I248" s="55">
        <v>122.61</v>
      </c>
      <c r="J248" s="67">
        <f t="shared" si="20"/>
        <v>0</v>
      </c>
      <c r="K248" s="62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6.5" hidden="1" customHeight="1">
      <c r="A249" s="30">
        <v>15.0</v>
      </c>
      <c r="B249" s="31" t="s">
        <v>38</v>
      </c>
      <c r="C249" s="26" t="s">
        <v>49</v>
      </c>
      <c r="D249" s="26" t="str">
        <f>[1]TANAM!AG198</f>
        <v>#ERROR!</v>
      </c>
      <c r="E249" s="26"/>
      <c r="F249" s="28"/>
      <c r="G249" s="26" t="s">
        <v>49</v>
      </c>
      <c r="H249" s="26" t="s">
        <v>49</v>
      </c>
      <c r="I249" s="55" t="s">
        <v>49</v>
      </c>
      <c r="J249" s="34" t="s">
        <v>49</v>
      </c>
      <c r="K249" s="62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6.5" hidden="1" customHeight="1">
      <c r="A250" s="30">
        <v>16.0</v>
      </c>
      <c r="B250" s="31" t="s">
        <v>39</v>
      </c>
      <c r="C250" s="26" t="s">
        <v>49</v>
      </c>
      <c r="D250" s="26" t="str">
        <f>[1]TANAM!AG199</f>
        <v>#ERROR!</v>
      </c>
      <c r="E250" s="26"/>
      <c r="F250" s="28"/>
      <c r="G250" s="26" t="s">
        <v>49</v>
      </c>
      <c r="H250" s="26" t="s">
        <v>49</v>
      </c>
      <c r="I250" s="55">
        <v>120.65</v>
      </c>
      <c r="J250" s="67">
        <f t="shared" ref="J250:J252" si="21">I250*F250/10</f>
        <v>0</v>
      </c>
      <c r="K250" s="62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6.5" hidden="1" customHeight="1">
      <c r="A251" s="30">
        <v>17.0</v>
      </c>
      <c r="B251" s="31" t="s">
        <v>40</v>
      </c>
      <c r="C251" s="26">
        <v>17.0</v>
      </c>
      <c r="D251" s="26" t="str">
        <f>[1]TANAM!AG200</f>
        <v>#ERROR!</v>
      </c>
      <c r="E251" s="26"/>
      <c r="F251" s="28"/>
      <c r="G251" s="26" t="s">
        <v>49</v>
      </c>
      <c r="H251" s="26">
        <v>17.0</v>
      </c>
      <c r="I251" s="55">
        <v>122.63</v>
      </c>
      <c r="J251" s="67">
        <f t="shared" si="21"/>
        <v>0</v>
      </c>
      <c r="K251" s="62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6.5" hidden="1" customHeight="1">
      <c r="A252" s="63"/>
      <c r="B252" s="25" t="s">
        <v>41</v>
      </c>
      <c r="C252" s="36">
        <f t="shared" ref="C252:D252" si="22">SUM(C235:C251)</f>
        <v>30</v>
      </c>
      <c r="D252" s="36" t="str">
        <f t="shared" si="22"/>
        <v>#ERROR!</v>
      </c>
      <c r="E252" s="36"/>
      <c r="F252" s="64"/>
      <c r="G252" s="36">
        <f t="shared" ref="G252:H252" si="23">SUM(G235:G251)</f>
        <v>0</v>
      </c>
      <c r="H252" s="36">
        <f t="shared" si="23"/>
        <v>30</v>
      </c>
      <c r="I252" s="65">
        <v>121.72</v>
      </c>
      <c r="J252" s="67">
        <f t="shared" si="21"/>
        <v>0</v>
      </c>
      <c r="K252" s="62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6.5" hidden="1" customHeight="1">
      <c r="A253" s="1" t="s">
        <v>0</v>
      </c>
      <c r="B253" s="2"/>
      <c r="C253" s="2"/>
      <c r="D253" s="2"/>
      <c r="E253" s="2"/>
      <c r="F253" s="2"/>
      <c r="G253" s="2"/>
      <c r="H253" s="2"/>
      <c r="I253" s="2"/>
      <c r="J253" s="2"/>
      <c r="K253" s="3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6.5" hidden="1" customHeight="1">
      <c r="A254" s="1" t="s">
        <v>1</v>
      </c>
      <c r="B254" s="2"/>
      <c r="C254" s="2"/>
      <c r="D254" s="2"/>
      <c r="E254" s="2"/>
      <c r="F254" s="2"/>
      <c r="G254" s="2"/>
      <c r="H254" s="2"/>
      <c r="I254" s="2"/>
      <c r="J254" s="3"/>
      <c r="K254" s="6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6.5" hidden="1" customHeight="1">
      <c r="A255" s="1" t="s">
        <v>2</v>
      </c>
      <c r="B255" s="2"/>
      <c r="C255" s="2"/>
      <c r="D255" s="2"/>
      <c r="E255" s="2"/>
      <c r="F255" s="2"/>
      <c r="G255" s="2"/>
      <c r="H255" s="2"/>
      <c r="I255" s="2"/>
      <c r="J255" s="3"/>
      <c r="K255" s="6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6.5" hidden="1" customHeight="1">
      <c r="A256" s="66" t="s">
        <v>57</v>
      </c>
      <c r="B256" s="2"/>
      <c r="C256" s="2"/>
      <c r="D256" s="2"/>
      <c r="E256" s="2"/>
      <c r="F256" s="2"/>
      <c r="G256" s="2"/>
      <c r="H256" s="2"/>
      <c r="I256" s="2"/>
      <c r="J256" s="3"/>
      <c r="K256" s="6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6.5" hidden="1" customHeight="1">
      <c r="A257" s="5"/>
      <c r="B257" s="6"/>
      <c r="C257" s="49"/>
      <c r="D257" s="49"/>
      <c r="E257" s="49"/>
      <c r="F257" s="50"/>
      <c r="G257" s="49"/>
      <c r="H257" s="49"/>
      <c r="I257" s="51"/>
      <c r="J257" s="49"/>
      <c r="K257" s="6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21.75" hidden="1" customHeight="1">
      <c r="A258" s="10"/>
      <c r="B258" s="11"/>
      <c r="C258" s="12" t="s">
        <v>4</v>
      </c>
      <c r="D258" s="12"/>
      <c r="E258" s="13" t="s">
        <v>5</v>
      </c>
      <c r="F258" s="14"/>
      <c r="G258" s="15"/>
      <c r="H258" s="12" t="s">
        <v>4</v>
      </c>
      <c r="I258" s="16"/>
      <c r="J258" s="15"/>
      <c r="K258" s="11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hidden="1" customHeight="1">
      <c r="A259" s="17" t="s">
        <v>6</v>
      </c>
      <c r="B259" s="18" t="s">
        <v>7</v>
      </c>
      <c r="C259" s="19" t="s">
        <v>8</v>
      </c>
      <c r="D259" s="19" t="s">
        <v>9</v>
      </c>
      <c r="E259" s="19" t="s">
        <v>10</v>
      </c>
      <c r="F259" s="20" t="s">
        <v>11</v>
      </c>
      <c r="G259" s="19" t="s">
        <v>12</v>
      </c>
      <c r="H259" s="19" t="s">
        <v>13</v>
      </c>
      <c r="I259" s="22" t="s">
        <v>14</v>
      </c>
      <c r="J259" s="19" t="s">
        <v>15</v>
      </c>
      <c r="K259" s="18" t="s">
        <v>16</v>
      </c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hidden="1" customHeight="1">
      <c r="A260" s="17"/>
      <c r="B260" s="18"/>
      <c r="C260" s="23" t="s">
        <v>17</v>
      </c>
      <c r="D260" s="19" t="s">
        <v>18</v>
      </c>
      <c r="E260" s="19" t="s">
        <v>18</v>
      </c>
      <c r="F260" s="20" t="s">
        <v>18</v>
      </c>
      <c r="G260" s="19" t="s">
        <v>18</v>
      </c>
      <c r="H260" s="23" t="s">
        <v>17</v>
      </c>
      <c r="I260" s="22" t="s">
        <v>19</v>
      </c>
      <c r="J260" s="19" t="s">
        <v>20</v>
      </c>
      <c r="K260" s="18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hidden="1" customHeight="1">
      <c r="A261" s="24"/>
      <c r="B261" s="25"/>
      <c r="C261" s="26" t="s">
        <v>18</v>
      </c>
      <c r="D261" s="27"/>
      <c r="E261" s="26"/>
      <c r="F261" s="28"/>
      <c r="G261" s="27"/>
      <c r="H261" s="26" t="s">
        <v>18</v>
      </c>
      <c r="I261" s="29"/>
      <c r="J261" s="27"/>
      <c r="K261" s="25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6.5" hidden="1" customHeight="1">
      <c r="A262" s="30">
        <v>1.0</v>
      </c>
      <c r="B262" s="31" t="s">
        <v>21</v>
      </c>
      <c r="C262" s="26" t="s">
        <v>49</v>
      </c>
      <c r="D262" s="26" t="str">
        <f>[1]TANAM!AG206</f>
        <v>#ERROR!</v>
      </c>
      <c r="E262" s="26"/>
      <c r="F262" s="28"/>
      <c r="G262" s="26" t="s">
        <v>49</v>
      </c>
      <c r="H262" s="26" t="s">
        <v>49</v>
      </c>
      <c r="I262" s="55" t="s">
        <v>49</v>
      </c>
      <c r="J262" s="26" t="s">
        <v>49</v>
      </c>
      <c r="K262" s="62" t="s">
        <v>53</v>
      </c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6.5" hidden="1" customHeight="1">
      <c r="A263" s="30">
        <v>2.0</v>
      </c>
      <c r="B263" s="31" t="s">
        <v>23</v>
      </c>
      <c r="C263" s="26" t="s">
        <v>49</v>
      </c>
      <c r="D263" s="26" t="str">
        <f>[1]TANAM!AG207</f>
        <v>#ERROR!</v>
      </c>
      <c r="E263" s="26"/>
      <c r="F263" s="28"/>
      <c r="G263" s="26" t="s">
        <v>49</v>
      </c>
      <c r="H263" s="26" t="s">
        <v>49</v>
      </c>
      <c r="I263" s="55" t="s">
        <v>49</v>
      </c>
      <c r="J263" s="26" t="s">
        <v>49</v>
      </c>
      <c r="K263" s="62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6.5" hidden="1" customHeight="1">
      <c r="A264" s="30">
        <v>3.0</v>
      </c>
      <c r="B264" s="31" t="s">
        <v>25</v>
      </c>
      <c r="C264" s="26" t="s">
        <v>49</v>
      </c>
      <c r="D264" s="26" t="str">
        <f>[1]TANAM!AG208</f>
        <v>#ERROR!</v>
      </c>
      <c r="E264" s="26"/>
      <c r="F264" s="28"/>
      <c r="G264" s="26" t="s">
        <v>49</v>
      </c>
      <c r="H264" s="26" t="s">
        <v>49</v>
      </c>
      <c r="I264" s="29">
        <v>152.34</v>
      </c>
      <c r="J264" s="67">
        <v>13.0</v>
      </c>
      <c r="K264" s="62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6.5" hidden="1" customHeight="1">
      <c r="A265" s="30">
        <v>4.0</v>
      </c>
      <c r="B265" s="31" t="s">
        <v>27</v>
      </c>
      <c r="C265" s="26" t="s">
        <v>49</v>
      </c>
      <c r="D265" s="26" t="str">
        <f>[1]TANAM!AG209</f>
        <v>#ERROR!</v>
      </c>
      <c r="E265" s="26"/>
      <c r="F265" s="28"/>
      <c r="G265" s="26" t="s">
        <v>49</v>
      </c>
      <c r="H265" s="26" t="s">
        <v>49</v>
      </c>
      <c r="I265" s="55" t="s">
        <v>49</v>
      </c>
      <c r="J265" s="26" t="s">
        <v>49</v>
      </c>
      <c r="K265" s="62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6.5" hidden="1" customHeight="1">
      <c r="A266" s="30">
        <v>5.0</v>
      </c>
      <c r="B266" s="31" t="s">
        <v>28</v>
      </c>
      <c r="C266" s="26">
        <v>7.0</v>
      </c>
      <c r="D266" s="26" t="str">
        <f>[1]TANAM!AG210</f>
        <v>#ERROR!</v>
      </c>
      <c r="E266" s="26"/>
      <c r="F266" s="28"/>
      <c r="G266" s="26" t="s">
        <v>49</v>
      </c>
      <c r="H266" s="26">
        <v>7.0</v>
      </c>
      <c r="I266" s="29">
        <v>156.47</v>
      </c>
      <c r="J266" s="67">
        <v>63.0</v>
      </c>
      <c r="K266" s="62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6.5" hidden="1" customHeight="1">
      <c r="A267" s="30">
        <v>6.0</v>
      </c>
      <c r="B267" s="31" t="s">
        <v>29</v>
      </c>
      <c r="C267" s="26" t="s">
        <v>49</v>
      </c>
      <c r="D267" s="26" t="str">
        <f>[1]TANAM!AG211</f>
        <v>#ERROR!</v>
      </c>
      <c r="E267" s="26"/>
      <c r="F267" s="28"/>
      <c r="G267" s="26" t="s">
        <v>49</v>
      </c>
      <c r="H267" s="26" t="s">
        <v>49</v>
      </c>
      <c r="I267" s="55" t="s">
        <v>49</v>
      </c>
      <c r="J267" s="26" t="s">
        <v>49</v>
      </c>
      <c r="K267" s="62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6.5" hidden="1" customHeight="1">
      <c r="A268" s="30">
        <v>7.0</v>
      </c>
      <c r="B268" s="31" t="s">
        <v>30</v>
      </c>
      <c r="C268" s="26" t="s">
        <v>49</v>
      </c>
      <c r="D268" s="26" t="str">
        <f>[1]TANAM!AG212</f>
        <v>#ERROR!</v>
      </c>
      <c r="E268" s="26"/>
      <c r="F268" s="28"/>
      <c r="G268" s="26" t="s">
        <v>49</v>
      </c>
      <c r="H268" s="26" t="s">
        <v>49</v>
      </c>
      <c r="I268" s="55" t="s">
        <v>49</v>
      </c>
      <c r="J268" s="26" t="s">
        <v>49</v>
      </c>
      <c r="K268" s="62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6.5" hidden="1" customHeight="1">
      <c r="A269" s="30">
        <v>8.0</v>
      </c>
      <c r="B269" s="31" t="s">
        <v>31</v>
      </c>
      <c r="C269" s="26" t="s">
        <v>49</v>
      </c>
      <c r="D269" s="26" t="str">
        <f>[1]TANAM!AG213</f>
        <v>#ERROR!</v>
      </c>
      <c r="E269" s="26"/>
      <c r="F269" s="28"/>
      <c r="G269" s="26" t="s">
        <v>49</v>
      </c>
      <c r="H269" s="26" t="s">
        <v>49</v>
      </c>
      <c r="I269" s="55" t="s">
        <v>49</v>
      </c>
      <c r="J269" s="26" t="s">
        <v>49</v>
      </c>
      <c r="K269" s="62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6.5" hidden="1" customHeight="1">
      <c r="A270" s="30">
        <v>9.0</v>
      </c>
      <c r="B270" s="31" t="s">
        <v>32</v>
      </c>
      <c r="C270" s="26" t="s">
        <v>49</v>
      </c>
      <c r="D270" s="26" t="str">
        <f>[1]TANAM!AG214</f>
        <v>#ERROR!</v>
      </c>
      <c r="E270" s="26"/>
      <c r="F270" s="28"/>
      <c r="G270" s="26" t="s">
        <v>49</v>
      </c>
      <c r="H270" s="26" t="s">
        <v>49</v>
      </c>
      <c r="I270" s="55" t="s">
        <v>49</v>
      </c>
      <c r="J270" s="26" t="s">
        <v>49</v>
      </c>
      <c r="K270" s="62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6.5" hidden="1" customHeight="1">
      <c r="A271" s="30">
        <v>10.0</v>
      </c>
      <c r="B271" s="31" t="s">
        <v>33</v>
      </c>
      <c r="C271" s="26" t="s">
        <v>49</v>
      </c>
      <c r="D271" s="26" t="str">
        <f>[1]TANAM!AG215</f>
        <v>#ERROR!</v>
      </c>
      <c r="E271" s="26"/>
      <c r="F271" s="28"/>
      <c r="G271" s="26" t="s">
        <v>49</v>
      </c>
      <c r="H271" s="26" t="s">
        <v>49</v>
      </c>
      <c r="I271" s="55" t="s">
        <v>49</v>
      </c>
      <c r="J271" s="26" t="s">
        <v>49</v>
      </c>
      <c r="K271" s="62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6.5" hidden="1" customHeight="1">
      <c r="A272" s="30">
        <v>11.0</v>
      </c>
      <c r="B272" s="31" t="s">
        <v>34</v>
      </c>
      <c r="C272" s="26" t="s">
        <v>49</v>
      </c>
      <c r="D272" s="26" t="str">
        <f>[1]TANAM!AG216</f>
        <v>#ERROR!</v>
      </c>
      <c r="E272" s="26"/>
      <c r="F272" s="28"/>
      <c r="G272" s="26" t="s">
        <v>49</v>
      </c>
      <c r="H272" s="26" t="s">
        <v>49</v>
      </c>
      <c r="I272" s="55" t="s">
        <v>49</v>
      </c>
      <c r="J272" s="26" t="s">
        <v>49</v>
      </c>
      <c r="K272" s="62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6.5" hidden="1" customHeight="1">
      <c r="A273" s="30">
        <v>12.0</v>
      </c>
      <c r="B273" s="31" t="s">
        <v>35</v>
      </c>
      <c r="C273" s="26" t="s">
        <v>49</v>
      </c>
      <c r="D273" s="26" t="str">
        <f>[1]TANAM!AG217</f>
        <v>#ERROR!</v>
      </c>
      <c r="E273" s="26"/>
      <c r="F273" s="28"/>
      <c r="G273" s="26" t="s">
        <v>49</v>
      </c>
      <c r="H273" s="26" t="s">
        <v>49</v>
      </c>
      <c r="I273" s="29">
        <v>151.32</v>
      </c>
      <c r="J273" s="67">
        <v>13.0</v>
      </c>
      <c r="K273" s="62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6.5" hidden="1" customHeight="1">
      <c r="A274" s="30">
        <v>13.0</v>
      </c>
      <c r="B274" s="31" t="s">
        <v>36</v>
      </c>
      <c r="C274" s="26" t="s">
        <v>49</v>
      </c>
      <c r="D274" s="26" t="str">
        <f>[1]TANAM!AG218</f>
        <v>#ERROR!</v>
      </c>
      <c r="E274" s="26"/>
      <c r="F274" s="28"/>
      <c r="G274" s="26" t="s">
        <v>49</v>
      </c>
      <c r="H274" s="26" t="s">
        <v>49</v>
      </c>
      <c r="I274" s="55" t="s">
        <v>49</v>
      </c>
      <c r="J274" s="26" t="s">
        <v>49</v>
      </c>
      <c r="K274" s="62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6.5" hidden="1" customHeight="1">
      <c r="A275" s="30">
        <v>14.0</v>
      </c>
      <c r="B275" s="31" t="s">
        <v>37</v>
      </c>
      <c r="C275" s="26" t="s">
        <v>49</v>
      </c>
      <c r="D275" s="26" t="str">
        <f>[1]TANAM!AG219</f>
        <v>#ERROR!</v>
      </c>
      <c r="E275" s="26"/>
      <c r="F275" s="28"/>
      <c r="G275" s="26" t="s">
        <v>49</v>
      </c>
      <c r="H275" s="26" t="s">
        <v>49</v>
      </c>
      <c r="I275" s="55" t="s">
        <v>49</v>
      </c>
      <c r="J275" s="26" t="s">
        <v>49</v>
      </c>
      <c r="K275" s="62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6.5" hidden="1" customHeight="1">
      <c r="A276" s="30">
        <v>15.0</v>
      </c>
      <c r="B276" s="31" t="s">
        <v>38</v>
      </c>
      <c r="C276" s="26" t="s">
        <v>49</v>
      </c>
      <c r="D276" s="26" t="str">
        <f>[1]TANAM!AG220</f>
        <v>#ERROR!</v>
      </c>
      <c r="E276" s="26"/>
      <c r="F276" s="28"/>
      <c r="G276" s="26" t="s">
        <v>49</v>
      </c>
      <c r="H276" s="26" t="s">
        <v>49</v>
      </c>
      <c r="I276" s="55" t="s">
        <v>49</v>
      </c>
      <c r="J276" s="26" t="s">
        <v>49</v>
      </c>
      <c r="K276" s="62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6.5" hidden="1" customHeight="1">
      <c r="A277" s="30">
        <v>16.0</v>
      </c>
      <c r="B277" s="31" t="s">
        <v>39</v>
      </c>
      <c r="C277" s="26" t="s">
        <v>49</v>
      </c>
      <c r="D277" s="26" t="str">
        <f>[1]TANAM!AG221</f>
        <v>#ERROR!</v>
      </c>
      <c r="E277" s="26"/>
      <c r="F277" s="28"/>
      <c r="G277" s="26" t="s">
        <v>49</v>
      </c>
      <c r="H277" s="26" t="s">
        <v>49</v>
      </c>
      <c r="I277" s="29">
        <v>151.0</v>
      </c>
      <c r="J277" s="67">
        <v>26.0</v>
      </c>
      <c r="K277" s="62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6.5" hidden="1" customHeight="1">
      <c r="A278" s="30">
        <v>17.0</v>
      </c>
      <c r="B278" s="31" t="s">
        <v>40</v>
      </c>
      <c r="C278" s="26">
        <v>5.0</v>
      </c>
      <c r="D278" s="26" t="str">
        <f>[1]TANAM!AG222</f>
        <v>#ERROR!</v>
      </c>
      <c r="E278" s="26"/>
      <c r="F278" s="28"/>
      <c r="G278" s="26" t="s">
        <v>49</v>
      </c>
      <c r="H278" s="26">
        <v>5.0</v>
      </c>
      <c r="I278" s="29">
        <v>149.37</v>
      </c>
      <c r="J278" s="67">
        <v>69.0</v>
      </c>
      <c r="K278" s="62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6.5" hidden="1" customHeight="1">
      <c r="A279" s="63"/>
      <c r="B279" s="25" t="s">
        <v>41</v>
      </c>
      <c r="C279" s="36">
        <f t="shared" ref="C279:H279" si="24">SUM(C262:C278)</f>
        <v>12</v>
      </c>
      <c r="D279" s="36" t="str">
        <f t="shared" si="24"/>
        <v>#ERROR!</v>
      </c>
      <c r="E279" s="36">
        <f t="shared" si="24"/>
        <v>0</v>
      </c>
      <c r="F279" s="64">
        <f t="shared" si="24"/>
        <v>0</v>
      </c>
      <c r="G279" s="36">
        <f t="shared" si="24"/>
        <v>0</v>
      </c>
      <c r="H279" s="36">
        <f t="shared" si="24"/>
        <v>12</v>
      </c>
      <c r="I279" s="65">
        <v>152.31</v>
      </c>
      <c r="J279" s="67">
        <f>I279*F279/10</f>
        <v>0</v>
      </c>
      <c r="K279" s="62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6.5" hidden="1" customHeight="1">
      <c r="A280" s="1" t="s">
        <v>0</v>
      </c>
      <c r="B280" s="2"/>
      <c r="C280" s="2"/>
      <c r="D280" s="2"/>
      <c r="E280" s="2"/>
      <c r="F280" s="2"/>
      <c r="G280" s="2"/>
      <c r="H280" s="2"/>
      <c r="I280" s="2"/>
      <c r="J280" s="3"/>
      <c r="K280" s="6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6.5" hidden="1" customHeight="1">
      <c r="A281" s="1" t="s">
        <v>1</v>
      </c>
      <c r="B281" s="2"/>
      <c r="C281" s="2"/>
      <c r="D281" s="2"/>
      <c r="E281" s="2"/>
      <c r="F281" s="2"/>
      <c r="G281" s="2"/>
      <c r="H281" s="2"/>
      <c r="I281" s="2"/>
      <c r="J281" s="3"/>
      <c r="K281" s="6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6.5" hidden="1" customHeight="1">
      <c r="A282" s="1" t="s">
        <v>2</v>
      </c>
      <c r="B282" s="2"/>
      <c r="C282" s="2"/>
      <c r="D282" s="2"/>
      <c r="E282" s="2"/>
      <c r="F282" s="2"/>
      <c r="G282" s="2"/>
      <c r="H282" s="2"/>
      <c r="I282" s="2"/>
      <c r="J282" s="3"/>
      <c r="K282" s="6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6.5" hidden="1" customHeight="1">
      <c r="A283" s="66" t="s">
        <v>58</v>
      </c>
      <c r="B283" s="2"/>
      <c r="C283" s="2"/>
      <c r="D283" s="2"/>
      <c r="E283" s="2"/>
      <c r="F283" s="2"/>
      <c r="G283" s="2"/>
      <c r="H283" s="2"/>
      <c r="I283" s="2"/>
      <c r="J283" s="3"/>
      <c r="K283" s="6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6.5" hidden="1" customHeight="1">
      <c r="A284" s="5"/>
      <c r="B284" s="6"/>
      <c r="C284" s="49"/>
      <c r="D284" s="49"/>
      <c r="E284" s="49"/>
      <c r="F284" s="50"/>
      <c r="G284" s="49"/>
      <c r="H284" s="49"/>
      <c r="I284" s="51"/>
      <c r="J284" s="49"/>
      <c r="K284" s="6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21.75" hidden="1" customHeight="1">
      <c r="A285" s="10"/>
      <c r="B285" s="11"/>
      <c r="C285" s="12" t="s">
        <v>4</v>
      </c>
      <c r="D285" s="12"/>
      <c r="E285" s="13" t="s">
        <v>5</v>
      </c>
      <c r="F285" s="14"/>
      <c r="G285" s="15"/>
      <c r="H285" s="12" t="s">
        <v>4</v>
      </c>
      <c r="I285" s="16"/>
      <c r="J285" s="15"/>
      <c r="K285" s="11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hidden="1" customHeight="1">
      <c r="A286" s="17" t="s">
        <v>6</v>
      </c>
      <c r="B286" s="18" t="s">
        <v>7</v>
      </c>
      <c r="C286" s="19" t="s">
        <v>8</v>
      </c>
      <c r="D286" s="19" t="s">
        <v>9</v>
      </c>
      <c r="E286" s="19" t="s">
        <v>10</v>
      </c>
      <c r="F286" s="20" t="s">
        <v>11</v>
      </c>
      <c r="G286" s="19" t="s">
        <v>12</v>
      </c>
      <c r="H286" s="19" t="s">
        <v>13</v>
      </c>
      <c r="I286" s="22" t="s">
        <v>14</v>
      </c>
      <c r="J286" s="19" t="s">
        <v>15</v>
      </c>
      <c r="K286" s="18" t="s">
        <v>16</v>
      </c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hidden="1" customHeight="1">
      <c r="A287" s="17"/>
      <c r="B287" s="18"/>
      <c r="C287" s="23" t="s">
        <v>17</v>
      </c>
      <c r="D287" s="19" t="s">
        <v>18</v>
      </c>
      <c r="E287" s="19" t="s">
        <v>18</v>
      </c>
      <c r="F287" s="20" t="s">
        <v>18</v>
      </c>
      <c r="G287" s="19" t="s">
        <v>18</v>
      </c>
      <c r="H287" s="23" t="s">
        <v>17</v>
      </c>
      <c r="I287" s="22" t="s">
        <v>19</v>
      </c>
      <c r="J287" s="19" t="s">
        <v>20</v>
      </c>
      <c r="K287" s="18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hidden="1" customHeight="1">
      <c r="A288" s="24"/>
      <c r="B288" s="25"/>
      <c r="C288" s="26" t="s">
        <v>18</v>
      </c>
      <c r="D288" s="27"/>
      <c r="E288" s="26"/>
      <c r="F288" s="28"/>
      <c r="G288" s="27"/>
      <c r="H288" s="26" t="s">
        <v>18</v>
      </c>
      <c r="I288" s="29"/>
      <c r="J288" s="27"/>
      <c r="K288" s="25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6.5" hidden="1" customHeight="1">
      <c r="A289" s="30">
        <v>1.0</v>
      </c>
      <c r="B289" s="31" t="s">
        <v>21</v>
      </c>
      <c r="C289" s="26" t="s">
        <v>49</v>
      </c>
      <c r="D289" s="26" t="str">
        <f>[1]TANAM!AG228</f>
        <v>#ERROR!</v>
      </c>
      <c r="E289" s="26"/>
      <c r="F289" s="28"/>
      <c r="G289" s="26" t="s">
        <v>49</v>
      </c>
      <c r="H289" s="26" t="s">
        <v>49</v>
      </c>
      <c r="I289" s="55" t="s">
        <v>49</v>
      </c>
      <c r="J289" s="26" t="s">
        <v>49</v>
      </c>
      <c r="K289" s="62" t="s">
        <v>53</v>
      </c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6.5" hidden="1" customHeight="1">
      <c r="A290" s="30">
        <v>2.0</v>
      </c>
      <c r="B290" s="31" t="s">
        <v>23</v>
      </c>
      <c r="C290" s="26" t="s">
        <v>49</v>
      </c>
      <c r="D290" s="26" t="str">
        <f>[1]TANAM!AG229</f>
        <v>#ERROR!</v>
      </c>
      <c r="E290" s="26"/>
      <c r="F290" s="28"/>
      <c r="G290" s="26" t="s">
        <v>49</v>
      </c>
      <c r="H290" s="26" t="s">
        <v>49</v>
      </c>
      <c r="I290" s="55" t="s">
        <v>49</v>
      </c>
      <c r="J290" s="26" t="s">
        <v>49</v>
      </c>
      <c r="K290" s="62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6.5" hidden="1" customHeight="1">
      <c r="A291" s="30">
        <v>3.0</v>
      </c>
      <c r="B291" s="31" t="s">
        <v>25</v>
      </c>
      <c r="C291" s="26" t="s">
        <v>49</v>
      </c>
      <c r="D291" s="26" t="str">
        <f>[1]TANAM!AG230</f>
        <v>#ERROR!</v>
      </c>
      <c r="E291" s="26"/>
      <c r="F291" s="28"/>
      <c r="G291" s="26" t="s">
        <v>49</v>
      </c>
      <c r="H291" s="26" t="s">
        <v>49</v>
      </c>
      <c r="I291" s="55">
        <v>110.39</v>
      </c>
      <c r="J291" s="26">
        <v>10.0</v>
      </c>
      <c r="K291" s="62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6.5" hidden="1" customHeight="1">
      <c r="A292" s="30">
        <v>4.0</v>
      </c>
      <c r="B292" s="31" t="s">
        <v>27</v>
      </c>
      <c r="C292" s="26" t="s">
        <v>49</v>
      </c>
      <c r="D292" s="26" t="str">
        <f>[1]TANAM!AG231</f>
        <v>#ERROR!</v>
      </c>
      <c r="E292" s="26"/>
      <c r="F292" s="28"/>
      <c r="G292" s="26" t="s">
        <v>49</v>
      </c>
      <c r="H292" s="26" t="s">
        <v>49</v>
      </c>
      <c r="I292" s="55" t="s">
        <v>49</v>
      </c>
      <c r="J292" s="26" t="s">
        <v>49</v>
      </c>
      <c r="K292" s="62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6.5" hidden="1" customHeight="1">
      <c r="A293" s="30">
        <v>5.0</v>
      </c>
      <c r="B293" s="31" t="s">
        <v>28</v>
      </c>
      <c r="C293" s="26">
        <v>17.0</v>
      </c>
      <c r="D293" s="26" t="str">
        <f>[1]TANAM!AG232</f>
        <v>#ERROR!</v>
      </c>
      <c r="E293" s="26"/>
      <c r="F293" s="28"/>
      <c r="G293" s="26" t="s">
        <v>49</v>
      </c>
      <c r="H293" s="26">
        <v>17.0</v>
      </c>
      <c r="I293" s="55">
        <v>113.98</v>
      </c>
      <c r="J293" s="26">
        <v>91.0</v>
      </c>
      <c r="K293" s="62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6.5" hidden="1" customHeight="1">
      <c r="A294" s="30">
        <v>6.0</v>
      </c>
      <c r="B294" s="31" t="s">
        <v>29</v>
      </c>
      <c r="C294" s="26" t="s">
        <v>49</v>
      </c>
      <c r="D294" s="26" t="str">
        <f>[1]TANAM!AG233</f>
        <v>#ERROR!</v>
      </c>
      <c r="E294" s="26"/>
      <c r="F294" s="28"/>
      <c r="G294" s="26" t="s">
        <v>49</v>
      </c>
      <c r="H294" s="26" t="s">
        <v>49</v>
      </c>
      <c r="I294" s="55" t="s">
        <v>49</v>
      </c>
      <c r="J294" s="26" t="s">
        <v>49</v>
      </c>
      <c r="K294" s="62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6.5" hidden="1" customHeight="1">
      <c r="A295" s="30">
        <v>7.0</v>
      </c>
      <c r="B295" s="31" t="s">
        <v>30</v>
      </c>
      <c r="C295" s="26" t="s">
        <v>49</v>
      </c>
      <c r="D295" s="26" t="str">
        <f>[1]TANAM!AG234</f>
        <v>#ERROR!</v>
      </c>
      <c r="E295" s="26"/>
      <c r="F295" s="28"/>
      <c r="G295" s="26" t="s">
        <v>49</v>
      </c>
      <c r="H295" s="26" t="s">
        <v>49</v>
      </c>
      <c r="I295" s="55" t="s">
        <v>49</v>
      </c>
      <c r="J295" s="26" t="s">
        <v>49</v>
      </c>
      <c r="K295" s="62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6.5" hidden="1" customHeight="1">
      <c r="A296" s="30">
        <v>8.0</v>
      </c>
      <c r="B296" s="31" t="s">
        <v>31</v>
      </c>
      <c r="C296" s="26" t="s">
        <v>49</v>
      </c>
      <c r="D296" s="26" t="str">
        <f>[1]TANAM!AG235</f>
        <v>#ERROR!</v>
      </c>
      <c r="E296" s="26"/>
      <c r="F296" s="28"/>
      <c r="G296" s="26" t="s">
        <v>49</v>
      </c>
      <c r="H296" s="26" t="s">
        <v>49</v>
      </c>
      <c r="I296" s="55" t="s">
        <v>49</v>
      </c>
      <c r="J296" s="26" t="s">
        <v>49</v>
      </c>
      <c r="K296" s="62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6.5" hidden="1" customHeight="1">
      <c r="A297" s="30">
        <v>9.0</v>
      </c>
      <c r="B297" s="31" t="s">
        <v>32</v>
      </c>
      <c r="C297" s="26">
        <v>3.0</v>
      </c>
      <c r="D297" s="26" t="str">
        <f>[1]TANAM!AG236</f>
        <v>#ERROR!</v>
      </c>
      <c r="E297" s="26"/>
      <c r="F297" s="28"/>
      <c r="G297" s="26" t="s">
        <v>49</v>
      </c>
      <c r="H297" s="26">
        <v>3.0</v>
      </c>
      <c r="I297" s="55">
        <v>110.54</v>
      </c>
      <c r="J297" s="26">
        <v>33.0</v>
      </c>
      <c r="K297" s="62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6.5" hidden="1" customHeight="1">
      <c r="A298" s="30">
        <v>10.0</v>
      </c>
      <c r="B298" s="31" t="s">
        <v>33</v>
      </c>
      <c r="C298" s="26" t="s">
        <v>49</v>
      </c>
      <c r="D298" s="26" t="str">
        <f>[1]TANAM!AG237</f>
        <v>#ERROR!</v>
      </c>
      <c r="E298" s="26"/>
      <c r="F298" s="28"/>
      <c r="G298" s="26" t="s">
        <v>49</v>
      </c>
      <c r="H298" s="26" t="s">
        <v>49</v>
      </c>
      <c r="I298" s="55" t="s">
        <v>49</v>
      </c>
      <c r="J298" s="26" t="s">
        <v>49</v>
      </c>
      <c r="K298" s="62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6.5" hidden="1" customHeight="1">
      <c r="A299" s="30">
        <v>11.0</v>
      </c>
      <c r="B299" s="31" t="s">
        <v>34</v>
      </c>
      <c r="C299" s="26" t="s">
        <v>49</v>
      </c>
      <c r="D299" s="26" t="str">
        <f>[1]TANAM!AG238</f>
        <v>#ERROR!</v>
      </c>
      <c r="E299" s="26"/>
      <c r="F299" s="28"/>
      <c r="G299" s="26" t="s">
        <v>49</v>
      </c>
      <c r="H299" s="26" t="s">
        <v>49</v>
      </c>
      <c r="I299" s="55" t="s">
        <v>49</v>
      </c>
      <c r="J299" s="26" t="s">
        <v>49</v>
      </c>
      <c r="K299" s="62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6.5" hidden="1" customHeight="1">
      <c r="A300" s="30">
        <v>12.0</v>
      </c>
      <c r="B300" s="31" t="s">
        <v>35</v>
      </c>
      <c r="C300" s="26" t="s">
        <v>49</v>
      </c>
      <c r="D300" s="26" t="str">
        <f>[1]TANAM!AG239</f>
        <v>#ERROR!</v>
      </c>
      <c r="E300" s="26"/>
      <c r="F300" s="28"/>
      <c r="G300" s="26" t="s">
        <v>49</v>
      </c>
      <c r="H300" s="26" t="s">
        <v>49</v>
      </c>
      <c r="I300" s="55" t="s">
        <v>49</v>
      </c>
      <c r="J300" s="26" t="s">
        <v>49</v>
      </c>
      <c r="K300" s="62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6.5" hidden="1" customHeight="1">
      <c r="A301" s="30">
        <v>13.0</v>
      </c>
      <c r="B301" s="31" t="s">
        <v>36</v>
      </c>
      <c r="C301" s="26" t="s">
        <v>49</v>
      </c>
      <c r="D301" s="26" t="str">
        <f>[1]TANAM!AG240</f>
        <v>#ERROR!</v>
      </c>
      <c r="E301" s="26"/>
      <c r="F301" s="28"/>
      <c r="G301" s="26" t="s">
        <v>49</v>
      </c>
      <c r="H301" s="26" t="s">
        <v>49</v>
      </c>
      <c r="I301" s="55" t="s">
        <v>49</v>
      </c>
      <c r="J301" s="26" t="s">
        <v>49</v>
      </c>
      <c r="K301" s="62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6.5" hidden="1" customHeight="1">
      <c r="A302" s="30">
        <v>14.0</v>
      </c>
      <c r="B302" s="31" t="s">
        <v>37</v>
      </c>
      <c r="C302" s="26" t="s">
        <v>49</v>
      </c>
      <c r="D302" s="26" t="str">
        <f>[1]TANAM!AG241</f>
        <v>#ERROR!</v>
      </c>
      <c r="E302" s="26"/>
      <c r="F302" s="28"/>
      <c r="G302" s="26" t="s">
        <v>49</v>
      </c>
      <c r="H302" s="26" t="s">
        <v>49</v>
      </c>
      <c r="I302" s="55" t="s">
        <v>49</v>
      </c>
      <c r="J302" s="26" t="s">
        <v>49</v>
      </c>
      <c r="K302" s="62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6.5" hidden="1" customHeight="1">
      <c r="A303" s="30">
        <v>15.0</v>
      </c>
      <c r="B303" s="31" t="s">
        <v>38</v>
      </c>
      <c r="C303" s="26" t="s">
        <v>49</v>
      </c>
      <c r="D303" s="26" t="str">
        <f>[1]TANAM!AG242</f>
        <v>#ERROR!</v>
      </c>
      <c r="E303" s="26"/>
      <c r="F303" s="28"/>
      <c r="G303" s="26" t="s">
        <v>49</v>
      </c>
      <c r="H303" s="26" t="s">
        <v>49</v>
      </c>
      <c r="I303" s="55" t="s">
        <v>49</v>
      </c>
      <c r="J303" s="26" t="s">
        <v>49</v>
      </c>
      <c r="K303" s="62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6.5" hidden="1" customHeight="1">
      <c r="A304" s="30">
        <v>16.0</v>
      </c>
      <c r="B304" s="31" t="s">
        <v>39</v>
      </c>
      <c r="C304" s="26" t="s">
        <v>49</v>
      </c>
      <c r="D304" s="26" t="str">
        <f>[1]TANAM!AG243</f>
        <v>#ERROR!</v>
      </c>
      <c r="E304" s="26"/>
      <c r="F304" s="28"/>
      <c r="G304" s="26" t="s">
        <v>49</v>
      </c>
      <c r="H304" s="26" t="s">
        <v>49</v>
      </c>
      <c r="I304" s="55" t="s">
        <v>49</v>
      </c>
      <c r="J304" s="26" t="s">
        <v>49</v>
      </c>
      <c r="K304" s="62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6.5" hidden="1" customHeight="1">
      <c r="A305" s="30">
        <v>17.0</v>
      </c>
      <c r="B305" s="31" t="s">
        <v>40</v>
      </c>
      <c r="C305" s="26">
        <v>1.0</v>
      </c>
      <c r="D305" s="26" t="str">
        <f>[1]TANAM!AG244</f>
        <v>#ERROR!</v>
      </c>
      <c r="E305" s="26"/>
      <c r="F305" s="28"/>
      <c r="G305" s="26" t="s">
        <v>49</v>
      </c>
      <c r="H305" s="26">
        <v>1.0</v>
      </c>
      <c r="I305" s="55">
        <v>111.24</v>
      </c>
      <c r="J305" s="26">
        <v>64.0</v>
      </c>
      <c r="K305" s="62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6.5" hidden="1" customHeight="1">
      <c r="A306" s="63"/>
      <c r="B306" s="25" t="s">
        <v>41</v>
      </c>
      <c r="C306" s="36">
        <f t="shared" ref="C306:H306" si="25">SUM(C289:C305)</f>
        <v>21</v>
      </c>
      <c r="D306" s="36" t="str">
        <f t="shared" si="25"/>
        <v>#ERROR!</v>
      </c>
      <c r="E306" s="36">
        <f t="shared" si="25"/>
        <v>0</v>
      </c>
      <c r="F306" s="64">
        <f t="shared" si="25"/>
        <v>0</v>
      </c>
      <c r="G306" s="36">
        <f t="shared" si="25"/>
        <v>0</v>
      </c>
      <c r="H306" s="36">
        <f t="shared" si="25"/>
        <v>21</v>
      </c>
      <c r="I306" s="65">
        <v>112.62</v>
      </c>
      <c r="J306" s="26">
        <v>198.0</v>
      </c>
      <c r="K306" s="62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hidden="1" customHeight="1">
      <c r="A307" s="4"/>
      <c r="B307" s="4"/>
      <c r="C307" s="42"/>
      <c r="D307" s="42"/>
      <c r="E307" s="42"/>
      <c r="F307" s="43"/>
      <c r="G307" s="42"/>
      <c r="H307" s="42"/>
      <c r="I307" s="59"/>
      <c r="J307" s="42"/>
      <c r="K307" s="6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hidden="1" customHeight="1">
      <c r="A308" s="4"/>
      <c r="B308" s="4"/>
      <c r="C308" s="42"/>
      <c r="D308" s="42"/>
      <c r="E308" s="42"/>
      <c r="F308" s="43"/>
      <c r="G308" s="42"/>
      <c r="H308" s="42"/>
      <c r="I308" s="59"/>
      <c r="J308" s="42"/>
      <c r="K308" s="6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hidden="1" customHeight="1">
      <c r="A309" s="4"/>
      <c r="B309" s="68">
        <v>58.33</v>
      </c>
      <c r="C309" s="42"/>
      <c r="D309" s="42"/>
      <c r="E309" s="42"/>
      <c r="F309" s="43"/>
      <c r="G309" s="42"/>
      <c r="H309" s="42"/>
      <c r="I309" s="59"/>
      <c r="J309" s="42"/>
      <c r="K309" s="6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hidden="1" customHeight="1">
      <c r="A310" s="4"/>
      <c r="B310" s="69">
        <v>57.33</v>
      </c>
      <c r="C310" s="42"/>
      <c r="D310" s="42"/>
      <c r="E310" s="42"/>
      <c r="F310" s="43"/>
      <c r="G310" s="42"/>
      <c r="H310" s="42"/>
      <c r="I310" s="59"/>
      <c r="J310" s="42"/>
      <c r="K310" s="6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hidden="1" customHeight="1">
      <c r="A311" s="4"/>
      <c r="B311" s="69" t="str">
        <f>'[2]ubinan kec'!$E$10</f>
        <v>#REF!</v>
      </c>
      <c r="C311" s="42"/>
      <c r="D311" s="42"/>
      <c r="E311" s="42"/>
      <c r="F311" s="43"/>
      <c r="G311" s="42"/>
      <c r="H311" s="42"/>
      <c r="I311" s="59"/>
      <c r="J311" s="42"/>
      <c r="K311" s="6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hidden="1" customHeight="1">
      <c r="A312" s="4"/>
      <c r="B312" s="69">
        <v>54.27</v>
      </c>
      <c r="C312" s="42"/>
      <c r="D312" s="42"/>
      <c r="E312" s="42"/>
      <c r="F312" s="43"/>
      <c r="G312" s="42"/>
      <c r="H312" s="42"/>
      <c r="I312" s="59"/>
      <c r="J312" s="42"/>
      <c r="K312" s="6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hidden="1" customHeight="1">
      <c r="A313" s="4"/>
      <c r="B313" s="69">
        <v>56.67</v>
      </c>
      <c r="C313" s="42"/>
      <c r="D313" s="42"/>
      <c r="E313" s="42"/>
      <c r="F313" s="43"/>
      <c r="G313" s="42"/>
      <c r="H313" s="42"/>
      <c r="I313" s="59"/>
      <c r="J313" s="42"/>
      <c r="K313" s="6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hidden="1" customHeight="1">
      <c r="A314" s="4"/>
      <c r="B314" s="69">
        <v>65.4</v>
      </c>
      <c r="C314" s="42"/>
      <c r="D314" s="42"/>
      <c r="E314" s="42"/>
      <c r="F314" s="43"/>
      <c r="G314" s="42"/>
      <c r="H314" s="42"/>
      <c r="I314" s="59"/>
      <c r="J314" s="42"/>
      <c r="K314" s="6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hidden="1" customHeight="1">
      <c r="A315" s="4"/>
      <c r="B315" s="70">
        <v>65.16</v>
      </c>
      <c r="C315" s="42"/>
      <c r="D315" s="42"/>
      <c r="E315" s="42"/>
      <c r="F315" s="43"/>
      <c r="G315" s="42"/>
      <c r="H315" s="42"/>
      <c r="I315" s="59"/>
      <c r="J315" s="42"/>
      <c r="K315" s="6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hidden="1" customHeight="1">
      <c r="A316" s="4"/>
      <c r="B316" s="70" t="str">
        <f>'[2]ubinan kec'!$E$15</f>
        <v>#REF!</v>
      </c>
      <c r="C316" s="42"/>
      <c r="D316" s="42"/>
      <c r="E316" s="42"/>
      <c r="F316" s="43"/>
      <c r="G316" s="42"/>
      <c r="H316" s="42"/>
      <c r="I316" s="59"/>
      <c r="J316" s="42"/>
      <c r="K316" s="6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hidden="1" customHeight="1">
      <c r="A317" s="4"/>
      <c r="B317" s="70">
        <v>62.88</v>
      </c>
      <c r="C317" s="42"/>
      <c r="D317" s="42"/>
      <c r="E317" s="42"/>
      <c r="F317" s="43"/>
      <c r="G317" s="42"/>
      <c r="H317" s="42"/>
      <c r="I317" s="59"/>
      <c r="J317" s="42"/>
      <c r="K317" s="6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hidden="1" customHeight="1">
      <c r="A318" s="4"/>
      <c r="B318" s="70">
        <v>61.6</v>
      </c>
      <c r="C318" s="42"/>
      <c r="D318" s="42"/>
      <c r="E318" s="42"/>
      <c r="F318" s="43"/>
      <c r="G318" s="42"/>
      <c r="H318" s="42"/>
      <c r="I318" s="59"/>
      <c r="J318" s="42"/>
      <c r="K318" s="6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hidden="1" customHeight="1">
      <c r="A319" s="4"/>
      <c r="B319" s="70">
        <v>70.21</v>
      </c>
      <c r="C319" s="42"/>
      <c r="D319" s="42"/>
      <c r="E319" s="42"/>
      <c r="F319" s="43"/>
      <c r="G319" s="42"/>
      <c r="H319" s="42"/>
      <c r="I319" s="59"/>
      <c r="J319" s="42"/>
      <c r="K319" s="6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hidden="1" customHeight="1">
      <c r="A320" s="4"/>
      <c r="B320" s="70">
        <v>64.43</v>
      </c>
      <c r="C320" s="42"/>
      <c r="D320" s="42"/>
      <c r="E320" s="42"/>
      <c r="F320" s="43"/>
      <c r="G320" s="42"/>
      <c r="H320" s="42"/>
      <c r="I320" s="59"/>
      <c r="J320" s="42"/>
      <c r="K320" s="6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hidden="1" customHeight="1">
      <c r="A321" s="4"/>
      <c r="B321" s="70">
        <v>66.52</v>
      </c>
      <c r="C321" s="42"/>
      <c r="D321" s="42"/>
      <c r="E321" s="42"/>
      <c r="F321" s="43"/>
      <c r="G321" s="42"/>
      <c r="H321" s="42"/>
      <c r="I321" s="59"/>
      <c r="J321" s="42"/>
      <c r="K321" s="6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hidden="1" customHeight="1">
      <c r="A322" s="4"/>
      <c r="B322" s="70">
        <v>73.81</v>
      </c>
      <c r="C322" s="42"/>
      <c r="D322" s="42"/>
      <c r="E322" s="42"/>
      <c r="F322" s="43"/>
      <c r="G322" s="42"/>
      <c r="H322" s="42"/>
      <c r="I322" s="59"/>
      <c r="J322" s="42"/>
      <c r="K322" s="6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hidden="1" customHeight="1">
      <c r="A323" s="4"/>
      <c r="B323" s="70" t="str">
        <f>'[2]ubinan kec'!$E$22</f>
        <v>#REF!</v>
      </c>
      <c r="C323" s="42"/>
      <c r="D323" s="42"/>
      <c r="E323" s="42"/>
      <c r="F323" s="43"/>
      <c r="G323" s="42"/>
      <c r="H323" s="42"/>
      <c r="I323" s="59"/>
      <c r="J323" s="42"/>
      <c r="K323" s="6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hidden="1" customHeight="1">
      <c r="A324" s="4"/>
      <c r="B324" s="70">
        <v>60.18</v>
      </c>
      <c r="C324" s="42"/>
      <c r="D324" s="42"/>
      <c r="E324" s="42"/>
      <c r="F324" s="43"/>
      <c r="G324" s="42"/>
      <c r="H324" s="42"/>
      <c r="I324" s="59"/>
      <c r="J324" s="42"/>
      <c r="K324" s="6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hidden="1" customHeight="1">
      <c r="A325" s="4"/>
      <c r="B325" s="70">
        <v>59.13</v>
      </c>
      <c r="C325" s="42"/>
      <c r="D325" s="42"/>
      <c r="E325" s="42"/>
      <c r="F325" s="43"/>
      <c r="G325" s="42"/>
      <c r="H325" s="42"/>
      <c r="I325" s="59"/>
      <c r="J325" s="42"/>
      <c r="K325" s="6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hidden="1" customHeight="1">
      <c r="A326" s="4"/>
      <c r="B326" s="71" t="s">
        <v>59</v>
      </c>
      <c r="C326" s="42"/>
      <c r="D326" s="42"/>
      <c r="E326" s="42"/>
      <c r="F326" s="43"/>
      <c r="G326" s="42"/>
      <c r="H326" s="42"/>
      <c r="I326" s="59"/>
      <c r="J326" s="42"/>
      <c r="K326" s="6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2"/>
      <c r="D327" s="42"/>
      <c r="E327" s="42"/>
      <c r="F327" s="43"/>
      <c r="G327" s="42"/>
      <c r="H327" s="42"/>
      <c r="I327" s="59"/>
      <c r="J327" s="42"/>
      <c r="K327" s="6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2"/>
      <c r="D328" s="42"/>
      <c r="E328" s="42"/>
      <c r="F328" s="43"/>
      <c r="G328" s="42"/>
      <c r="H328" s="42"/>
      <c r="I328" s="59"/>
      <c r="J328" s="42"/>
      <c r="K328" s="6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2"/>
      <c r="D329" s="42"/>
      <c r="E329" s="42"/>
      <c r="F329" s="43"/>
      <c r="G329" s="42"/>
      <c r="H329" s="42"/>
      <c r="I329" s="59"/>
      <c r="J329" s="42"/>
      <c r="K329" s="6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2"/>
      <c r="D330" s="42"/>
      <c r="E330" s="42"/>
      <c r="F330" s="43"/>
      <c r="G330" s="42"/>
      <c r="H330" s="42"/>
      <c r="I330" s="59"/>
      <c r="J330" s="42"/>
      <c r="K330" s="6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2"/>
      <c r="D331" s="42"/>
      <c r="E331" s="42"/>
      <c r="F331" s="43"/>
      <c r="G331" s="42"/>
      <c r="H331" s="42"/>
      <c r="I331" s="59"/>
      <c r="J331" s="42"/>
      <c r="K331" s="6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2"/>
      <c r="D332" s="42"/>
      <c r="E332" s="42"/>
      <c r="F332" s="43"/>
      <c r="G332" s="42"/>
      <c r="H332" s="42"/>
      <c r="I332" s="59"/>
      <c r="J332" s="42"/>
      <c r="K332" s="6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2"/>
      <c r="D333" s="42"/>
      <c r="E333" s="42"/>
      <c r="F333" s="43"/>
      <c r="G333" s="42"/>
      <c r="H333" s="42"/>
      <c r="I333" s="59"/>
      <c r="J333" s="42"/>
      <c r="K333" s="6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2"/>
      <c r="D334" s="42"/>
      <c r="E334" s="42"/>
      <c r="F334" s="43"/>
      <c r="G334" s="42"/>
      <c r="H334" s="42"/>
      <c r="I334" s="59"/>
      <c r="J334" s="42"/>
      <c r="K334" s="6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2"/>
      <c r="D335" s="42"/>
      <c r="E335" s="42"/>
      <c r="F335" s="43"/>
      <c r="G335" s="42"/>
      <c r="H335" s="42"/>
      <c r="I335" s="59"/>
      <c r="J335" s="42"/>
      <c r="K335" s="6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2"/>
      <c r="D336" s="42"/>
      <c r="E336" s="42"/>
      <c r="F336" s="43"/>
      <c r="G336" s="42"/>
      <c r="H336" s="42"/>
      <c r="I336" s="59"/>
      <c r="J336" s="42"/>
      <c r="K336" s="6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2"/>
      <c r="D337" s="42"/>
      <c r="E337" s="42"/>
      <c r="F337" s="43"/>
      <c r="G337" s="42"/>
      <c r="H337" s="42"/>
      <c r="I337" s="59"/>
      <c r="J337" s="42"/>
      <c r="K337" s="6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2"/>
      <c r="D338" s="42"/>
      <c r="E338" s="42"/>
      <c r="F338" s="43"/>
      <c r="G338" s="42"/>
      <c r="H338" s="42"/>
      <c r="I338" s="59"/>
      <c r="J338" s="42"/>
      <c r="K338" s="6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2"/>
      <c r="D339" s="42"/>
      <c r="E339" s="42"/>
      <c r="F339" s="43"/>
      <c r="G339" s="42"/>
      <c r="H339" s="42"/>
      <c r="I339" s="59"/>
      <c r="J339" s="42"/>
      <c r="K339" s="6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2"/>
      <c r="D340" s="42"/>
      <c r="E340" s="42"/>
      <c r="F340" s="43"/>
      <c r="G340" s="42"/>
      <c r="H340" s="42"/>
      <c r="I340" s="59"/>
      <c r="J340" s="42"/>
      <c r="K340" s="6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2"/>
      <c r="D341" s="42"/>
      <c r="E341" s="42"/>
      <c r="F341" s="43"/>
      <c r="G341" s="42"/>
      <c r="H341" s="42"/>
      <c r="I341" s="59"/>
      <c r="J341" s="42"/>
      <c r="K341" s="6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2"/>
      <c r="D342" s="42"/>
      <c r="E342" s="42"/>
      <c r="F342" s="43"/>
      <c r="G342" s="42"/>
      <c r="H342" s="42"/>
      <c r="I342" s="59"/>
      <c r="J342" s="42"/>
      <c r="K342" s="6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2"/>
      <c r="D343" s="42"/>
      <c r="E343" s="42"/>
      <c r="F343" s="43"/>
      <c r="G343" s="42"/>
      <c r="H343" s="42"/>
      <c r="I343" s="59"/>
      <c r="J343" s="42"/>
      <c r="K343" s="6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2"/>
      <c r="D344" s="42"/>
      <c r="E344" s="42"/>
      <c r="F344" s="43"/>
      <c r="G344" s="42"/>
      <c r="H344" s="42"/>
      <c r="I344" s="59"/>
      <c r="J344" s="42"/>
      <c r="K344" s="6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2"/>
      <c r="D345" s="42"/>
      <c r="E345" s="42"/>
      <c r="F345" s="43"/>
      <c r="G345" s="42"/>
      <c r="H345" s="42"/>
      <c r="I345" s="59"/>
      <c r="J345" s="42"/>
      <c r="K345" s="6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2"/>
      <c r="D346" s="42"/>
      <c r="E346" s="42"/>
      <c r="F346" s="43"/>
      <c r="G346" s="42"/>
      <c r="H346" s="42"/>
      <c r="I346" s="59"/>
      <c r="J346" s="42"/>
      <c r="K346" s="6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2"/>
      <c r="D347" s="42"/>
      <c r="E347" s="42"/>
      <c r="F347" s="43"/>
      <c r="G347" s="42"/>
      <c r="H347" s="42"/>
      <c r="I347" s="59"/>
      <c r="J347" s="42"/>
      <c r="K347" s="6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2"/>
      <c r="D348" s="42"/>
      <c r="E348" s="42"/>
      <c r="F348" s="43"/>
      <c r="G348" s="42"/>
      <c r="H348" s="42"/>
      <c r="I348" s="59"/>
      <c r="J348" s="42"/>
      <c r="K348" s="6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2"/>
      <c r="D349" s="42"/>
      <c r="E349" s="42"/>
      <c r="F349" s="43"/>
      <c r="G349" s="42"/>
      <c r="H349" s="42"/>
      <c r="I349" s="59"/>
      <c r="J349" s="42"/>
      <c r="K349" s="6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2"/>
      <c r="D350" s="42"/>
      <c r="E350" s="42"/>
      <c r="F350" s="43"/>
      <c r="G350" s="42"/>
      <c r="H350" s="42"/>
      <c r="I350" s="59"/>
      <c r="J350" s="42"/>
      <c r="K350" s="6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2"/>
      <c r="D351" s="42"/>
      <c r="E351" s="42"/>
      <c r="F351" s="43"/>
      <c r="G351" s="42"/>
      <c r="H351" s="42"/>
      <c r="I351" s="59"/>
      <c r="J351" s="42"/>
      <c r="K351" s="6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2"/>
      <c r="D352" s="42"/>
      <c r="E352" s="42"/>
      <c r="F352" s="43"/>
      <c r="G352" s="42"/>
      <c r="H352" s="42"/>
      <c r="I352" s="59"/>
      <c r="J352" s="42"/>
      <c r="K352" s="6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2"/>
      <c r="D353" s="42"/>
      <c r="E353" s="42"/>
      <c r="F353" s="43"/>
      <c r="G353" s="42"/>
      <c r="H353" s="42"/>
      <c r="I353" s="59"/>
      <c r="J353" s="42"/>
      <c r="K353" s="6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2"/>
      <c r="D354" s="42"/>
      <c r="E354" s="42"/>
      <c r="F354" s="43"/>
      <c r="G354" s="42"/>
      <c r="H354" s="42"/>
      <c r="I354" s="59"/>
      <c r="J354" s="42"/>
      <c r="K354" s="6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2"/>
      <c r="D355" s="42"/>
      <c r="E355" s="42"/>
      <c r="F355" s="43"/>
      <c r="G355" s="42"/>
      <c r="H355" s="42"/>
      <c r="I355" s="59"/>
      <c r="J355" s="42"/>
      <c r="K355" s="6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2"/>
      <c r="D356" s="42"/>
      <c r="E356" s="42"/>
      <c r="F356" s="43"/>
      <c r="G356" s="42"/>
      <c r="H356" s="42"/>
      <c r="I356" s="59"/>
      <c r="J356" s="42"/>
      <c r="K356" s="6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2"/>
      <c r="D357" s="42"/>
      <c r="E357" s="42"/>
      <c r="F357" s="43"/>
      <c r="G357" s="42"/>
      <c r="H357" s="42"/>
      <c r="I357" s="59"/>
      <c r="J357" s="42"/>
      <c r="K357" s="6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2"/>
      <c r="D358" s="42"/>
      <c r="E358" s="42"/>
      <c r="F358" s="43"/>
      <c r="G358" s="42"/>
      <c r="H358" s="42"/>
      <c r="I358" s="59"/>
      <c r="J358" s="42"/>
      <c r="K358" s="6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2"/>
      <c r="D359" s="42"/>
      <c r="E359" s="42"/>
      <c r="F359" s="43"/>
      <c r="G359" s="42"/>
      <c r="H359" s="42"/>
      <c r="I359" s="59"/>
      <c r="J359" s="42"/>
      <c r="K359" s="6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2"/>
      <c r="D360" s="42"/>
      <c r="E360" s="42"/>
      <c r="F360" s="43"/>
      <c r="G360" s="42"/>
      <c r="H360" s="42"/>
      <c r="I360" s="59"/>
      <c r="J360" s="42"/>
      <c r="K360" s="6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2"/>
      <c r="D361" s="42"/>
      <c r="E361" s="42"/>
      <c r="F361" s="43"/>
      <c r="G361" s="42"/>
      <c r="H361" s="42"/>
      <c r="I361" s="59"/>
      <c r="J361" s="42"/>
      <c r="K361" s="6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2"/>
      <c r="D362" s="42"/>
      <c r="E362" s="42"/>
      <c r="F362" s="43"/>
      <c r="G362" s="42"/>
      <c r="H362" s="42"/>
      <c r="I362" s="59"/>
      <c r="J362" s="42"/>
      <c r="K362" s="6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2"/>
      <c r="D363" s="42"/>
      <c r="E363" s="42"/>
      <c r="F363" s="43"/>
      <c r="G363" s="42"/>
      <c r="H363" s="42"/>
      <c r="I363" s="59"/>
      <c r="J363" s="42"/>
      <c r="K363" s="6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2"/>
      <c r="D364" s="42"/>
      <c r="E364" s="42"/>
      <c r="F364" s="43"/>
      <c r="G364" s="42"/>
      <c r="H364" s="42"/>
      <c r="I364" s="59"/>
      <c r="J364" s="42"/>
      <c r="K364" s="6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2"/>
      <c r="D365" s="42"/>
      <c r="E365" s="42"/>
      <c r="F365" s="43"/>
      <c r="G365" s="42"/>
      <c r="H365" s="42"/>
      <c r="I365" s="59"/>
      <c r="J365" s="42"/>
      <c r="K365" s="6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2"/>
      <c r="D366" s="42"/>
      <c r="E366" s="42"/>
      <c r="F366" s="43"/>
      <c r="G366" s="42"/>
      <c r="H366" s="42"/>
      <c r="I366" s="59"/>
      <c r="J366" s="42"/>
      <c r="K366" s="6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2"/>
      <c r="D367" s="42"/>
      <c r="E367" s="42"/>
      <c r="F367" s="43"/>
      <c r="G367" s="42"/>
      <c r="H367" s="42"/>
      <c r="I367" s="59"/>
      <c r="J367" s="42"/>
      <c r="K367" s="6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2"/>
      <c r="D368" s="42"/>
      <c r="E368" s="42"/>
      <c r="F368" s="43"/>
      <c r="G368" s="42"/>
      <c r="H368" s="42"/>
      <c r="I368" s="59"/>
      <c r="J368" s="42"/>
      <c r="K368" s="6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2"/>
      <c r="D369" s="42"/>
      <c r="E369" s="42"/>
      <c r="F369" s="43"/>
      <c r="G369" s="42"/>
      <c r="H369" s="42"/>
      <c r="I369" s="59"/>
      <c r="J369" s="42"/>
      <c r="K369" s="6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2"/>
      <c r="D370" s="42"/>
      <c r="E370" s="42"/>
      <c r="F370" s="43"/>
      <c r="G370" s="42"/>
      <c r="H370" s="42"/>
      <c r="I370" s="59"/>
      <c r="J370" s="42"/>
      <c r="K370" s="6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2"/>
      <c r="D371" s="42"/>
      <c r="E371" s="42"/>
      <c r="F371" s="43"/>
      <c r="G371" s="42"/>
      <c r="H371" s="42"/>
      <c r="I371" s="59"/>
      <c r="J371" s="42"/>
      <c r="K371" s="6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2"/>
      <c r="D372" s="42"/>
      <c r="E372" s="42"/>
      <c r="F372" s="43"/>
      <c r="G372" s="42"/>
      <c r="H372" s="42"/>
      <c r="I372" s="59"/>
      <c r="J372" s="42"/>
      <c r="K372" s="6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2"/>
      <c r="D373" s="42"/>
      <c r="E373" s="42"/>
      <c r="F373" s="43"/>
      <c r="G373" s="42"/>
      <c r="H373" s="42"/>
      <c r="I373" s="59"/>
      <c r="J373" s="42"/>
      <c r="K373" s="6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2"/>
      <c r="D374" s="42"/>
      <c r="E374" s="42"/>
      <c r="F374" s="43"/>
      <c r="G374" s="42"/>
      <c r="H374" s="42"/>
      <c r="I374" s="59"/>
      <c r="J374" s="42"/>
      <c r="K374" s="6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2"/>
      <c r="D375" s="42"/>
      <c r="E375" s="42"/>
      <c r="F375" s="43"/>
      <c r="G375" s="42"/>
      <c r="H375" s="42"/>
      <c r="I375" s="59"/>
      <c r="J375" s="42"/>
      <c r="K375" s="6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2"/>
      <c r="D376" s="42"/>
      <c r="E376" s="42"/>
      <c r="F376" s="43"/>
      <c r="G376" s="42"/>
      <c r="H376" s="42"/>
      <c r="I376" s="59"/>
      <c r="J376" s="42"/>
      <c r="K376" s="6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2"/>
      <c r="D377" s="42"/>
      <c r="E377" s="42"/>
      <c r="F377" s="43"/>
      <c r="G377" s="42"/>
      <c r="H377" s="42"/>
      <c r="I377" s="59"/>
      <c r="J377" s="42"/>
      <c r="K377" s="6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2"/>
      <c r="D378" s="42"/>
      <c r="E378" s="42"/>
      <c r="F378" s="43"/>
      <c r="G378" s="42"/>
      <c r="H378" s="42"/>
      <c r="I378" s="59"/>
      <c r="J378" s="42"/>
      <c r="K378" s="6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2"/>
      <c r="D379" s="42"/>
      <c r="E379" s="42"/>
      <c r="F379" s="43"/>
      <c r="G379" s="42"/>
      <c r="H379" s="42"/>
      <c r="I379" s="59"/>
      <c r="J379" s="42"/>
      <c r="K379" s="6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2"/>
      <c r="D380" s="42"/>
      <c r="E380" s="42"/>
      <c r="F380" s="43"/>
      <c r="G380" s="42"/>
      <c r="H380" s="42"/>
      <c r="I380" s="59"/>
      <c r="J380" s="42"/>
      <c r="K380" s="6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2"/>
      <c r="D381" s="42"/>
      <c r="E381" s="42"/>
      <c r="F381" s="43"/>
      <c r="G381" s="42"/>
      <c r="H381" s="42"/>
      <c r="I381" s="59"/>
      <c r="J381" s="42"/>
      <c r="K381" s="6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2"/>
      <c r="D382" s="42"/>
      <c r="E382" s="42"/>
      <c r="F382" s="43"/>
      <c r="G382" s="42"/>
      <c r="H382" s="42"/>
      <c r="I382" s="59"/>
      <c r="J382" s="42"/>
      <c r="K382" s="6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2"/>
      <c r="D383" s="42"/>
      <c r="E383" s="42"/>
      <c r="F383" s="43"/>
      <c r="G383" s="42"/>
      <c r="H383" s="42"/>
      <c r="I383" s="59"/>
      <c r="J383" s="42"/>
      <c r="K383" s="6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2"/>
      <c r="D384" s="42"/>
      <c r="E384" s="42"/>
      <c r="F384" s="43"/>
      <c r="G384" s="42"/>
      <c r="H384" s="42"/>
      <c r="I384" s="59"/>
      <c r="J384" s="42"/>
      <c r="K384" s="6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2"/>
      <c r="D385" s="42"/>
      <c r="E385" s="42"/>
      <c r="F385" s="43"/>
      <c r="G385" s="42"/>
      <c r="H385" s="42"/>
      <c r="I385" s="59"/>
      <c r="J385" s="42"/>
      <c r="K385" s="6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2"/>
      <c r="D386" s="42"/>
      <c r="E386" s="42"/>
      <c r="F386" s="43"/>
      <c r="G386" s="42"/>
      <c r="H386" s="42"/>
      <c r="I386" s="59"/>
      <c r="J386" s="42"/>
      <c r="K386" s="6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2"/>
      <c r="D387" s="42"/>
      <c r="E387" s="42"/>
      <c r="F387" s="43"/>
      <c r="G387" s="42"/>
      <c r="H387" s="42"/>
      <c r="I387" s="59"/>
      <c r="J387" s="42"/>
      <c r="K387" s="6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2"/>
      <c r="D388" s="42"/>
      <c r="E388" s="42"/>
      <c r="F388" s="43"/>
      <c r="G388" s="42"/>
      <c r="H388" s="42"/>
      <c r="I388" s="59"/>
      <c r="J388" s="42"/>
      <c r="K388" s="6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2"/>
      <c r="D389" s="42"/>
      <c r="E389" s="42"/>
      <c r="F389" s="43"/>
      <c r="G389" s="42"/>
      <c r="H389" s="42"/>
      <c r="I389" s="59"/>
      <c r="J389" s="42"/>
      <c r="K389" s="6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2"/>
      <c r="D390" s="42"/>
      <c r="E390" s="42"/>
      <c r="F390" s="43"/>
      <c r="G390" s="42"/>
      <c r="H390" s="42"/>
      <c r="I390" s="59"/>
      <c r="J390" s="42"/>
      <c r="K390" s="6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2"/>
      <c r="D391" s="42"/>
      <c r="E391" s="42"/>
      <c r="F391" s="43"/>
      <c r="G391" s="42"/>
      <c r="H391" s="42"/>
      <c r="I391" s="59"/>
      <c r="J391" s="42"/>
      <c r="K391" s="6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2"/>
      <c r="D392" s="42"/>
      <c r="E392" s="42"/>
      <c r="F392" s="43"/>
      <c r="G392" s="42"/>
      <c r="H392" s="42"/>
      <c r="I392" s="59"/>
      <c r="J392" s="42"/>
      <c r="K392" s="6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2"/>
      <c r="D393" s="42"/>
      <c r="E393" s="42"/>
      <c r="F393" s="43"/>
      <c r="G393" s="42"/>
      <c r="H393" s="42"/>
      <c r="I393" s="59"/>
      <c r="J393" s="42"/>
      <c r="K393" s="6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2"/>
      <c r="D394" s="42"/>
      <c r="E394" s="42"/>
      <c r="F394" s="43"/>
      <c r="G394" s="42"/>
      <c r="H394" s="42"/>
      <c r="I394" s="59"/>
      <c r="J394" s="42"/>
      <c r="K394" s="6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2"/>
      <c r="D395" s="42"/>
      <c r="E395" s="42"/>
      <c r="F395" s="43"/>
      <c r="G395" s="42"/>
      <c r="H395" s="42"/>
      <c r="I395" s="59"/>
      <c r="J395" s="42"/>
      <c r="K395" s="6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2"/>
      <c r="D396" s="42"/>
      <c r="E396" s="42"/>
      <c r="F396" s="43"/>
      <c r="G396" s="42"/>
      <c r="H396" s="42"/>
      <c r="I396" s="59"/>
      <c r="J396" s="42"/>
      <c r="K396" s="6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2"/>
      <c r="D397" s="42"/>
      <c r="E397" s="42"/>
      <c r="F397" s="43"/>
      <c r="G397" s="42"/>
      <c r="H397" s="42"/>
      <c r="I397" s="59"/>
      <c r="J397" s="42"/>
      <c r="K397" s="6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2"/>
      <c r="D398" s="42"/>
      <c r="E398" s="42"/>
      <c r="F398" s="43"/>
      <c r="G398" s="42"/>
      <c r="H398" s="42"/>
      <c r="I398" s="59"/>
      <c r="J398" s="42"/>
      <c r="K398" s="6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2"/>
      <c r="D399" s="42"/>
      <c r="E399" s="42"/>
      <c r="F399" s="43"/>
      <c r="G399" s="42"/>
      <c r="H399" s="42"/>
      <c r="I399" s="59"/>
      <c r="J399" s="42"/>
      <c r="K399" s="6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2"/>
      <c r="D400" s="42"/>
      <c r="E400" s="42"/>
      <c r="F400" s="43"/>
      <c r="G400" s="42"/>
      <c r="H400" s="42"/>
      <c r="I400" s="59"/>
      <c r="J400" s="42"/>
      <c r="K400" s="6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2"/>
      <c r="D401" s="42"/>
      <c r="E401" s="42"/>
      <c r="F401" s="43"/>
      <c r="G401" s="42"/>
      <c r="H401" s="42"/>
      <c r="I401" s="59"/>
      <c r="J401" s="42"/>
      <c r="K401" s="6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2"/>
      <c r="D402" s="42"/>
      <c r="E402" s="42"/>
      <c r="F402" s="43"/>
      <c r="G402" s="42"/>
      <c r="H402" s="42"/>
      <c r="I402" s="59"/>
      <c r="J402" s="42"/>
      <c r="K402" s="6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2"/>
      <c r="D403" s="42"/>
      <c r="E403" s="42"/>
      <c r="F403" s="43"/>
      <c r="G403" s="42"/>
      <c r="H403" s="42"/>
      <c r="I403" s="59"/>
      <c r="J403" s="42"/>
      <c r="K403" s="6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2"/>
      <c r="D404" s="42"/>
      <c r="E404" s="42"/>
      <c r="F404" s="43"/>
      <c r="G404" s="42"/>
      <c r="H404" s="42"/>
      <c r="I404" s="59"/>
      <c r="J404" s="42"/>
      <c r="K404" s="6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2"/>
      <c r="D405" s="42"/>
      <c r="E405" s="42"/>
      <c r="F405" s="43"/>
      <c r="G405" s="42"/>
      <c r="H405" s="42"/>
      <c r="I405" s="59"/>
      <c r="J405" s="42"/>
      <c r="K405" s="6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2"/>
      <c r="D406" s="42"/>
      <c r="E406" s="42"/>
      <c r="F406" s="43"/>
      <c r="G406" s="42"/>
      <c r="H406" s="42"/>
      <c r="I406" s="59"/>
      <c r="J406" s="42"/>
      <c r="K406" s="6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2"/>
      <c r="D407" s="42"/>
      <c r="E407" s="42"/>
      <c r="F407" s="43"/>
      <c r="G407" s="42"/>
      <c r="H407" s="42"/>
      <c r="I407" s="59"/>
      <c r="J407" s="42"/>
      <c r="K407" s="6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2"/>
      <c r="D408" s="42"/>
      <c r="E408" s="42"/>
      <c r="F408" s="43"/>
      <c r="G408" s="42"/>
      <c r="H408" s="42"/>
      <c r="I408" s="59"/>
      <c r="J408" s="42"/>
      <c r="K408" s="6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2"/>
      <c r="D409" s="42"/>
      <c r="E409" s="42"/>
      <c r="F409" s="43"/>
      <c r="G409" s="42"/>
      <c r="H409" s="42"/>
      <c r="I409" s="59"/>
      <c r="J409" s="42"/>
      <c r="K409" s="6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2"/>
      <c r="D410" s="42"/>
      <c r="E410" s="42"/>
      <c r="F410" s="43"/>
      <c r="G410" s="42"/>
      <c r="H410" s="42"/>
      <c r="I410" s="59"/>
      <c r="J410" s="42"/>
      <c r="K410" s="6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2"/>
      <c r="D411" s="42"/>
      <c r="E411" s="42"/>
      <c r="F411" s="43"/>
      <c r="G411" s="42"/>
      <c r="H411" s="42"/>
      <c r="I411" s="59"/>
      <c r="J411" s="42"/>
      <c r="K411" s="6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2"/>
      <c r="D412" s="42"/>
      <c r="E412" s="42"/>
      <c r="F412" s="43"/>
      <c r="G412" s="42"/>
      <c r="H412" s="42"/>
      <c r="I412" s="59"/>
      <c r="J412" s="42"/>
      <c r="K412" s="6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2"/>
      <c r="D413" s="42"/>
      <c r="E413" s="42"/>
      <c r="F413" s="43"/>
      <c r="G413" s="42"/>
      <c r="H413" s="42"/>
      <c r="I413" s="59"/>
      <c r="J413" s="42"/>
      <c r="K413" s="6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2"/>
      <c r="D414" s="42"/>
      <c r="E414" s="42"/>
      <c r="F414" s="43"/>
      <c r="G414" s="42"/>
      <c r="H414" s="42"/>
      <c r="I414" s="59"/>
      <c r="J414" s="42"/>
      <c r="K414" s="6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2"/>
      <c r="D415" s="42"/>
      <c r="E415" s="42"/>
      <c r="F415" s="43"/>
      <c r="G415" s="42"/>
      <c r="H415" s="42"/>
      <c r="I415" s="59"/>
      <c r="J415" s="42"/>
      <c r="K415" s="6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2"/>
      <c r="D416" s="42"/>
      <c r="E416" s="42"/>
      <c r="F416" s="43"/>
      <c r="G416" s="42"/>
      <c r="H416" s="42"/>
      <c r="I416" s="59"/>
      <c r="J416" s="42"/>
      <c r="K416" s="6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2"/>
      <c r="D417" s="42"/>
      <c r="E417" s="42"/>
      <c r="F417" s="43"/>
      <c r="G417" s="42"/>
      <c r="H417" s="42"/>
      <c r="I417" s="59"/>
      <c r="J417" s="42"/>
      <c r="K417" s="6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2"/>
      <c r="D418" s="42"/>
      <c r="E418" s="42"/>
      <c r="F418" s="43"/>
      <c r="G418" s="42"/>
      <c r="H418" s="42"/>
      <c r="I418" s="59"/>
      <c r="J418" s="42"/>
      <c r="K418" s="6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2"/>
      <c r="D419" s="42"/>
      <c r="E419" s="42"/>
      <c r="F419" s="43"/>
      <c r="G419" s="42"/>
      <c r="H419" s="42"/>
      <c r="I419" s="59"/>
      <c r="J419" s="42"/>
      <c r="K419" s="6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2"/>
      <c r="D420" s="42"/>
      <c r="E420" s="42"/>
      <c r="F420" s="43"/>
      <c r="G420" s="42"/>
      <c r="H420" s="42"/>
      <c r="I420" s="59"/>
      <c r="J420" s="42"/>
      <c r="K420" s="6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2"/>
      <c r="D421" s="42"/>
      <c r="E421" s="42"/>
      <c r="F421" s="43"/>
      <c r="G421" s="42"/>
      <c r="H421" s="42"/>
      <c r="I421" s="59"/>
      <c r="J421" s="42"/>
      <c r="K421" s="6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2"/>
      <c r="D422" s="42"/>
      <c r="E422" s="42"/>
      <c r="F422" s="43"/>
      <c r="G422" s="42"/>
      <c r="H422" s="42"/>
      <c r="I422" s="59"/>
      <c r="J422" s="42"/>
      <c r="K422" s="6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2"/>
      <c r="D423" s="42"/>
      <c r="E423" s="42"/>
      <c r="F423" s="43"/>
      <c r="G423" s="42"/>
      <c r="H423" s="42"/>
      <c r="I423" s="59"/>
      <c r="J423" s="42"/>
      <c r="K423" s="6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2"/>
      <c r="D424" s="42"/>
      <c r="E424" s="42"/>
      <c r="F424" s="43"/>
      <c r="G424" s="42"/>
      <c r="H424" s="42"/>
      <c r="I424" s="59"/>
      <c r="J424" s="42"/>
      <c r="K424" s="6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2"/>
      <c r="D425" s="42"/>
      <c r="E425" s="42"/>
      <c r="F425" s="43"/>
      <c r="G425" s="42"/>
      <c r="H425" s="42"/>
      <c r="I425" s="59"/>
      <c r="J425" s="42"/>
      <c r="K425" s="6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2"/>
      <c r="D426" s="42"/>
      <c r="E426" s="42"/>
      <c r="F426" s="43"/>
      <c r="G426" s="42"/>
      <c r="H426" s="42"/>
      <c r="I426" s="59"/>
      <c r="J426" s="42"/>
      <c r="K426" s="6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2"/>
      <c r="D427" s="42"/>
      <c r="E427" s="42"/>
      <c r="F427" s="43"/>
      <c r="G427" s="42"/>
      <c r="H427" s="42"/>
      <c r="I427" s="59"/>
      <c r="J427" s="42"/>
      <c r="K427" s="6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2"/>
      <c r="D428" s="42"/>
      <c r="E428" s="42"/>
      <c r="F428" s="43"/>
      <c r="G428" s="42"/>
      <c r="H428" s="42"/>
      <c r="I428" s="59"/>
      <c r="J428" s="42"/>
      <c r="K428" s="6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2"/>
      <c r="D429" s="42"/>
      <c r="E429" s="42"/>
      <c r="F429" s="43"/>
      <c r="G429" s="42"/>
      <c r="H429" s="42"/>
      <c r="I429" s="59"/>
      <c r="J429" s="42"/>
      <c r="K429" s="6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2"/>
      <c r="D430" s="42"/>
      <c r="E430" s="42"/>
      <c r="F430" s="43"/>
      <c r="G430" s="42"/>
      <c r="H430" s="42"/>
      <c r="I430" s="59"/>
      <c r="J430" s="42"/>
      <c r="K430" s="6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2"/>
      <c r="D431" s="42"/>
      <c r="E431" s="42"/>
      <c r="F431" s="43"/>
      <c r="G431" s="42"/>
      <c r="H431" s="42"/>
      <c r="I431" s="59"/>
      <c r="J431" s="42"/>
      <c r="K431" s="6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2"/>
      <c r="D432" s="42"/>
      <c r="E432" s="42"/>
      <c r="F432" s="43"/>
      <c r="G432" s="42"/>
      <c r="H432" s="42"/>
      <c r="I432" s="59"/>
      <c r="J432" s="42"/>
      <c r="K432" s="6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2"/>
      <c r="D433" s="42"/>
      <c r="E433" s="42"/>
      <c r="F433" s="43"/>
      <c r="G433" s="42"/>
      <c r="H433" s="42"/>
      <c r="I433" s="59"/>
      <c r="J433" s="42"/>
      <c r="K433" s="6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2"/>
      <c r="D434" s="42"/>
      <c r="E434" s="42"/>
      <c r="F434" s="43"/>
      <c r="G434" s="42"/>
      <c r="H434" s="42"/>
      <c r="I434" s="59"/>
      <c r="J434" s="42"/>
      <c r="K434" s="6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2"/>
      <c r="D435" s="42"/>
      <c r="E435" s="42"/>
      <c r="F435" s="43"/>
      <c r="G435" s="42"/>
      <c r="H435" s="42"/>
      <c r="I435" s="59"/>
      <c r="J435" s="42"/>
      <c r="K435" s="6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2"/>
      <c r="D436" s="42"/>
      <c r="E436" s="42"/>
      <c r="F436" s="43"/>
      <c r="G436" s="42"/>
      <c r="H436" s="42"/>
      <c r="I436" s="59"/>
      <c r="J436" s="42"/>
      <c r="K436" s="6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2"/>
      <c r="D437" s="42"/>
      <c r="E437" s="42"/>
      <c r="F437" s="43"/>
      <c r="G437" s="42"/>
      <c r="H437" s="42"/>
      <c r="I437" s="59"/>
      <c r="J437" s="42"/>
      <c r="K437" s="6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2"/>
      <c r="D438" s="42"/>
      <c r="E438" s="42"/>
      <c r="F438" s="43"/>
      <c r="G438" s="42"/>
      <c r="H438" s="42"/>
      <c r="I438" s="59"/>
      <c r="J438" s="42"/>
      <c r="K438" s="6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2"/>
      <c r="D439" s="42"/>
      <c r="E439" s="42"/>
      <c r="F439" s="43"/>
      <c r="G439" s="42"/>
      <c r="H439" s="42"/>
      <c r="I439" s="59"/>
      <c r="J439" s="42"/>
      <c r="K439" s="6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2"/>
      <c r="D440" s="42"/>
      <c r="E440" s="42"/>
      <c r="F440" s="43"/>
      <c r="G440" s="42"/>
      <c r="H440" s="42"/>
      <c r="I440" s="59"/>
      <c r="J440" s="42"/>
      <c r="K440" s="6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2"/>
      <c r="D441" s="42"/>
      <c r="E441" s="42"/>
      <c r="F441" s="43"/>
      <c r="G441" s="42"/>
      <c r="H441" s="42"/>
      <c r="I441" s="59"/>
      <c r="J441" s="42"/>
      <c r="K441" s="6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2"/>
      <c r="D442" s="42"/>
      <c r="E442" s="42"/>
      <c r="F442" s="43"/>
      <c r="G442" s="42"/>
      <c r="H442" s="42"/>
      <c r="I442" s="59"/>
      <c r="J442" s="42"/>
      <c r="K442" s="6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2"/>
      <c r="D443" s="42"/>
      <c r="E443" s="42"/>
      <c r="F443" s="43"/>
      <c r="G443" s="42"/>
      <c r="H443" s="42"/>
      <c r="I443" s="59"/>
      <c r="J443" s="42"/>
      <c r="K443" s="6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2"/>
      <c r="D444" s="42"/>
      <c r="E444" s="42"/>
      <c r="F444" s="43"/>
      <c r="G444" s="42"/>
      <c r="H444" s="42"/>
      <c r="I444" s="59"/>
      <c r="J444" s="42"/>
      <c r="K444" s="6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2"/>
      <c r="D445" s="42"/>
      <c r="E445" s="42"/>
      <c r="F445" s="43"/>
      <c r="G445" s="42"/>
      <c r="H445" s="42"/>
      <c r="I445" s="59"/>
      <c r="J445" s="42"/>
      <c r="K445" s="6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2"/>
      <c r="D446" s="42"/>
      <c r="E446" s="42"/>
      <c r="F446" s="43"/>
      <c r="G446" s="42"/>
      <c r="H446" s="42"/>
      <c r="I446" s="59"/>
      <c r="J446" s="42"/>
      <c r="K446" s="6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2"/>
      <c r="D447" s="42"/>
      <c r="E447" s="42"/>
      <c r="F447" s="43"/>
      <c r="G447" s="42"/>
      <c r="H447" s="42"/>
      <c r="I447" s="59"/>
      <c r="J447" s="42"/>
      <c r="K447" s="6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2"/>
      <c r="D448" s="42"/>
      <c r="E448" s="42"/>
      <c r="F448" s="43"/>
      <c r="G448" s="42"/>
      <c r="H448" s="42"/>
      <c r="I448" s="59"/>
      <c r="J448" s="42"/>
      <c r="K448" s="6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2"/>
      <c r="D449" s="42"/>
      <c r="E449" s="42"/>
      <c r="F449" s="43"/>
      <c r="G449" s="42"/>
      <c r="H449" s="42"/>
      <c r="I449" s="59"/>
      <c r="J449" s="42"/>
      <c r="K449" s="6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2"/>
      <c r="D450" s="42"/>
      <c r="E450" s="42"/>
      <c r="F450" s="43"/>
      <c r="G450" s="42"/>
      <c r="H450" s="42"/>
      <c r="I450" s="59"/>
      <c r="J450" s="42"/>
      <c r="K450" s="6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2"/>
      <c r="D451" s="42"/>
      <c r="E451" s="42"/>
      <c r="F451" s="43"/>
      <c r="G451" s="42"/>
      <c r="H451" s="42"/>
      <c r="I451" s="59"/>
      <c r="J451" s="42"/>
      <c r="K451" s="6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2"/>
      <c r="D452" s="42"/>
      <c r="E452" s="42"/>
      <c r="F452" s="43"/>
      <c r="G452" s="42"/>
      <c r="H452" s="42"/>
      <c r="I452" s="59"/>
      <c r="J452" s="42"/>
      <c r="K452" s="6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2"/>
      <c r="D453" s="42"/>
      <c r="E453" s="42"/>
      <c r="F453" s="43"/>
      <c r="G453" s="42"/>
      <c r="H453" s="42"/>
      <c r="I453" s="59"/>
      <c r="J453" s="42"/>
      <c r="K453" s="6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2"/>
      <c r="D454" s="42"/>
      <c r="E454" s="42"/>
      <c r="F454" s="43"/>
      <c r="G454" s="42"/>
      <c r="H454" s="42"/>
      <c r="I454" s="59"/>
      <c r="J454" s="42"/>
      <c r="K454" s="6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2"/>
      <c r="D455" s="42"/>
      <c r="E455" s="42"/>
      <c r="F455" s="43"/>
      <c r="G455" s="42"/>
      <c r="H455" s="42"/>
      <c r="I455" s="59"/>
      <c r="J455" s="42"/>
      <c r="K455" s="6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2"/>
      <c r="D456" s="42"/>
      <c r="E456" s="42"/>
      <c r="F456" s="43"/>
      <c r="G456" s="42"/>
      <c r="H456" s="42"/>
      <c r="I456" s="59"/>
      <c r="J456" s="42"/>
      <c r="K456" s="6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2"/>
      <c r="D457" s="42"/>
      <c r="E457" s="42"/>
      <c r="F457" s="43"/>
      <c r="G457" s="42"/>
      <c r="H457" s="42"/>
      <c r="I457" s="59"/>
      <c r="J457" s="42"/>
      <c r="K457" s="6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2"/>
      <c r="D458" s="42"/>
      <c r="E458" s="42"/>
      <c r="F458" s="43"/>
      <c r="G458" s="42"/>
      <c r="H458" s="42"/>
      <c r="I458" s="59"/>
      <c r="J458" s="42"/>
      <c r="K458" s="6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2"/>
      <c r="D459" s="42"/>
      <c r="E459" s="42"/>
      <c r="F459" s="43"/>
      <c r="G459" s="42"/>
      <c r="H459" s="42"/>
      <c r="I459" s="59"/>
      <c r="J459" s="42"/>
      <c r="K459" s="6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2"/>
      <c r="D460" s="42"/>
      <c r="E460" s="42"/>
      <c r="F460" s="43"/>
      <c r="G460" s="42"/>
      <c r="H460" s="42"/>
      <c r="I460" s="59"/>
      <c r="J460" s="42"/>
      <c r="K460" s="6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2"/>
      <c r="D461" s="42"/>
      <c r="E461" s="42"/>
      <c r="F461" s="43"/>
      <c r="G461" s="42"/>
      <c r="H461" s="42"/>
      <c r="I461" s="59"/>
      <c r="J461" s="42"/>
      <c r="K461" s="6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2"/>
      <c r="D462" s="42"/>
      <c r="E462" s="42"/>
      <c r="F462" s="43"/>
      <c r="G462" s="42"/>
      <c r="H462" s="42"/>
      <c r="I462" s="59"/>
      <c r="J462" s="42"/>
      <c r="K462" s="6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2"/>
      <c r="D463" s="42"/>
      <c r="E463" s="42"/>
      <c r="F463" s="43"/>
      <c r="G463" s="42"/>
      <c r="H463" s="42"/>
      <c r="I463" s="59"/>
      <c r="J463" s="42"/>
      <c r="K463" s="6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2"/>
      <c r="D464" s="42"/>
      <c r="E464" s="42"/>
      <c r="F464" s="43"/>
      <c r="G464" s="42"/>
      <c r="H464" s="42"/>
      <c r="I464" s="59"/>
      <c r="J464" s="42"/>
      <c r="K464" s="6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2"/>
      <c r="D465" s="42"/>
      <c r="E465" s="42"/>
      <c r="F465" s="43"/>
      <c r="G465" s="42"/>
      <c r="H465" s="42"/>
      <c r="I465" s="59"/>
      <c r="J465" s="42"/>
      <c r="K465" s="6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2"/>
      <c r="D466" s="42"/>
      <c r="E466" s="42"/>
      <c r="F466" s="43"/>
      <c r="G466" s="42"/>
      <c r="H466" s="42"/>
      <c r="I466" s="59"/>
      <c r="J466" s="42"/>
      <c r="K466" s="6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2"/>
      <c r="D467" s="42"/>
      <c r="E467" s="42"/>
      <c r="F467" s="43"/>
      <c r="G467" s="42"/>
      <c r="H467" s="42"/>
      <c r="I467" s="59"/>
      <c r="J467" s="42"/>
      <c r="K467" s="6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2"/>
      <c r="D468" s="42"/>
      <c r="E468" s="42"/>
      <c r="F468" s="43"/>
      <c r="G468" s="42"/>
      <c r="H468" s="42"/>
      <c r="I468" s="59"/>
      <c r="J468" s="42"/>
      <c r="K468" s="6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2"/>
      <c r="D469" s="42"/>
      <c r="E469" s="42"/>
      <c r="F469" s="43"/>
      <c r="G469" s="42"/>
      <c r="H469" s="42"/>
      <c r="I469" s="59"/>
      <c r="J469" s="42"/>
      <c r="K469" s="6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2"/>
      <c r="D470" s="42"/>
      <c r="E470" s="42"/>
      <c r="F470" s="43"/>
      <c r="G470" s="42"/>
      <c r="H470" s="42"/>
      <c r="I470" s="59"/>
      <c r="J470" s="42"/>
      <c r="K470" s="6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2"/>
      <c r="D471" s="42"/>
      <c r="E471" s="42"/>
      <c r="F471" s="43"/>
      <c r="G471" s="42"/>
      <c r="H471" s="42"/>
      <c r="I471" s="59"/>
      <c r="J471" s="42"/>
      <c r="K471" s="6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2"/>
      <c r="D472" s="42"/>
      <c r="E472" s="42"/>
      <c r="F472" s="43"/>
      <c r="G472" s="42"/>
      <c r="H472" s="42"/>
      <c r="I472" s="59"/>
      <c r="J472" s="42"/>
      <c r="K472" s="6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2"/>
      <c r="D473" s="42"/>
      <c r="E473" s="42"/>
      <c r="F473" s="43"/>
      <c r="G473" s="42"/>
      <c r="H473" s="42"/>
      <c r="I473" s="59"/>
      <c r="J473" s="42"/>
      <c r="K473" s="6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2"/>
      <c r="D474" s="42"/>
      <c r="E474" s="42"/>
      <c r="F474" s="43"/>
      <c r="G474" s="42"/>
      <c r="H474" s="42"/>
      <c r="I474" s="59"/>
      <c r="J474" s="42"/>
      <c r="K474" s="6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2"/>
      <c r="D475" s="42"/>
      <c r="E475" s="42"/>
      <c r="F475" s="43"/>
      <c r="G475" s="42"/>
      <c r="H475" s="42"/>
      <c r="I475" s="59"/>
      <c r="J475" s="42"/>
      <c r="K475" s="6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2"/>
      <c r="D476" s="42"/>
      <c r="E476" s="42"/>
      <c r="F476" s="43"/>
      <c r="G476" s="42"/>
      <c r="H476" s="42"/>
      <c r="I476" s="59"/>
      <c r="J476" s="42"/>
      <c r="K476" s="6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2"/>
      <c r="D477" s="42"/>
      <c r="E477" s="42"/>
      <c r="F477" s="43"/>
      <c r="G477" s="42"/>
      <c r="H477" s="42"/>
      <c r="I477" s="59"/>
      <c r="J477" s="42"/>
      <c r="K477" s="6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2"/>
      <c r="D478" s="42"/>
      <c r="E478" s="42"/>
      <c r="F478" s="43"/>
      <c r="G478" s="42"/>
      <c r="H478" s="42"/>
      <c r="I478" s="59"/>
      <c r="J478" s="42"/>
      <c r="K478" s="6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2"/>
      <c r="D479" s="42"/>
      <c r="E479" s="42"/>
      <c r="F479" s="43"/>
      <c r="G479" s="42"/>
      <c r="H479" s="42"/>
      <c r="I479" s="59"/>
      <c r="J479" s="42"/>
      <c r="K479" s="6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2"/>
      <c r="D480" s="42"/>
      <c r="E480" s="42"/>
      <c r="F480" s="43"/>
      <c r="G480" s="42"/>
      <c r="H480" s="42"/>
      <c r="I480" s="59"/>
      <c r="J480" s="42"/>
      <c r="K480" s="6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2"/>
      <c r="D481" s="42"/>
      <c r="E481" s="42"/>
      <c r="F481" s="43"/>
      <c r="G481" s="42"/>
      <c r="H481" s="42"/>
      <c r="I481" s="59"/>
      <c r="J481" s="42"/>
      <c r="K481" s="6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2"/>
      <c r="D482" s="42"/>
      <c r="E482" s="42"/>
      <c r="F482" s="43"/>
      <c r="G482" s="42"/>
      <c r="H482" s="42"/>
      <c r="I482" s="59"/>
      <c r="J482" s="42"/>
      <c r="K482" s="6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2"/>
      <c r="D483" s="42"/>
      <c r="E483" s="42"/>
      <c r="F483" s="43"/>
      <c r="G483" s="42"/>
      <c r="H483" s="42"/>
      <c r="I483" s="59"/>
      <c r="J483" s="42"/>
      <c r="K483" s="6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2"/>
      <c r="D484" s="42"/>
      <c r="E484" s="42"/>
      <c r="F484" s="43"/>
      <c r="G484" s="42"/>
      <c r="H484" s="42"/>
      <c r="I484" s="59"/>
      <c r="J484" s="42"/>
      <c r="K484" s="6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2"/>
      <c r="D485" s="42"/>
      <c r="E485" s="42"/>
      <c r="F485" s="43"/>
      <c r="G485" s="42"/>
      <c r="H485" s="42"/>
      <c r="I485" s="59"/>
      <c r="J485" s="42"/>
      <c r="K485" s="6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2"/>
      <c r="D486" s="42"/>
      <c r="E486" s="42"/>
      <c r="F486" s="43"/>
      <c r="G486" s="42"/>
      <c r="H486" s="42"/>
      <c r="I486" s="59"/>
      <c r="J486" s="42"/>
      <c r="K486" s="6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2"/>
      <c r="D487" s="42"/>
      <c r="E487" s="42"/>
      <c r="F487" s="43"/>
      <c r="G487" s="42"/>
      <c r="H487" s="42"/>
      <c r="I487" s="59"/>
      <c r="J487" s="42"/>
      <c r="K487" s="6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2"/>
      <c r="D488" s="42"/>
      <c r="E488" s="42"/>
      <c r="F488" s="43"/>
      <c r="G488" s="42"/>
      <c r="H488" s="42"/>
      <c r="I488" s="59"/>
      <c r="J488" s="42"/>
      <c r="K488" s="6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2"/>
      <c r="D489" s="42"/>
      <c r="E489" s="42"/>
      <c r="F489" s="43"/>
      <c r="G489" s="42"/>
      <c r="H489" s="42"/>
      <c r="I489" s="59"/>
      <c r="J489" s="42"/>
      <c r="K489" s="6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2"/>
      <c r="D490" s="42"/>
      <c r="E490" s="42"/>
      <c r="F490" s="43"/>
      <c r="G490" s="42"/>
      <c r="H490" s="42"/>
      <c r="I490" s="59"/>
      <c r="J490" s="42"/>
      <c r="K490" s="6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2"/>
      <c r="D491" s="42"/>
      <c r="E491" s="42"/>
      <c r="F491" s="43"/>
      <c r="G491" s="42"/>
      <c r="H491" s="42"/>
      <c r="I491" s="59"/>
      <c r="J491" s="42"/>
      <c r="K491" s="6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2"/>
      <c r="D492" s="42"/>
      <c r="E492" s="42"/>
      <c r="F492" s="43"/>
      <c r="G492" s="42"/>
      <c r="H492" s="42"/>
      <c r="I492" s="59"/>
      <c r="J492" s="42"/>
      <c r="K492" s="6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2"/>
      <c r="D493" s="42"/>
      <c r="E493" s="42"/>
      <c r="F493" s="43"/>
      <c r="G493" s="42"/>
      <c r="H493" s="42"/>
      <c r="I493" s="59"/>
      <c r="J493" s="42"/>
      <c r="K493" s="6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2"/>
      <c r="D494" s="42"/>
      <c r="E494" s="42"/>
      <c r="F494" s="43"/>
      <c r="G494" s="42"/>
      <c r="H494" s="42"/>
      <c r="I494" s="59"/>
      <c r="J494" s="42"/>
      <c r="K494" s="6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2"/>
      <c r="D495" s="42"/>
      <c r="E495" s="42"/>
      <c r="F495" s="43"/>
      <c r="G495" s="42"/>
      <c r="H495" s="42"/>
      <c r="I495" s="59"/>
      <c r="J495" s="42"/>
      <c r="K495" s="6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2"/>
      <c r="D496" s="42"/>
      <c r="E496" s="42"/>
      <c r="F496" s="43"/>
      <c r="G496" s="42"/>
      <c r="H496" s="42"/>
      <c r="I496" s="59"/>
      <c r="J496" s="42"/>
      <c r="K496" s="6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2"/>
      <c r="D497" s="42"/>
      <c r="E497" s="42"/>
      <c r="F497" s="43"/>
      <c r="G497" s="42"/>
      <c r="H497" s="42"/>
      <c r="I497" s="59"/>
      <c r="J497" s="42"/>
      <c r="K497" s="6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2"/>
      <c r="D498" s="42"/>
      <c r="E498" s="42"/>
      <c r="F498" s="43"/>
      <c r="G498" s="42"/>
      <c r="H498" s="42"/>
      <c r="I498" s="59"/>
      <c r="J498" s="42"/>
      <c r="K498" s="6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2"/>
      <c r="D499" s="42"/>
      <c r="E499" s="42"/>
      <c r="F499" s="43"/>
      <c r="G499" s="42"/>
      <c r="H499" s="42"/>
      <c r="I499" s="59"/>
      <c r="J499" s="42"/>
      <c r="K499" s="6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2"/>
      <c r="D500" s="42"/>
      <c r="E500" s="42"/>
      <c r="F500" s="43"/>
      <c r="G500" s="42"/>
      <c r="H500" s="42"/>
      <c r="I500" s="59"/>
      <c r="J500" s="42"/>
      <c r="K500" s="6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2"/>
      <c r="D501" s="42"/>
      <c r="E501" s="42"/>
      <c r="F501" s="43"/>
      <c r="G501" s="42"/>
      <c r="H501" s="42"/>
      <c r="I501" s="59"/>
      <c r="J501" s="42"/>
      <c r="K501" s="6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2"/>
      <c r="D502" s="42"/>
      <c r="E502" s="42"/>
      <c r="F502" s="43"/>
      <c r="G502" s="42"/>
      <c r="H502" s="42"/>
      <c r="I502" s="59"/>
      <c r="J502" s="42"/>
      <c r="K502" s="6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2"/>
      <c r="D503" s="42"/>
      <c r="E503" s="42"/>
      <c r="F503" s="43"/>
      <c r="G503" s="42"/>
      <c r="H503" s="42"/>
      <c r="I503" s="59"/>
      <c r="J503" s="42"/>
      <c r="K503" s="6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2"/>
      <c r="D504" s="42"/>
      <c r="E504" s="42"/>
      <c r="F504" s="43"/>
      <c r="G504" s="42"/>
      <c r="H504" s="42"/>
      <c r="I504" s="59"/>
      <c r="J504" s="42"/>
      <c r="K504" s="6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2"/>
      <c r="D505" s="42"/>
      <c r="E505" s="42"/>
      <c r="F505" s="43"/>
      <c r="G505" s="42"/>
      <c r="H505" s="42"/>
      <c r="I505" s="59"/>
      <c r="J505" s="42"/>
      <c r="K505" s="6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2"/>
      <c r="D506" s="42"/>
      <c r="E506" s="42"/>
      <c r="F506" s="43"/>
      <c r="G506" s="42"/>
      <c r="H506" s="42"/>
      <c r="I506" s="59"/>
      <c r="J506" s="42"/>
      <c r="K506" s="6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2"/>
      <c r="D507" s="42"/>
      <c r="E507" s="42"/>
      <c r="F507" s="43"/>
      <c r="G507" s="42"/>
      <c r="H507" s="42"/>
      <c r="I507" s="59"/>
      <c r="J507" s="42"/>
      <c r="K507" s="6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2"/>
      <c r="D508" s="42"/>
      <c r="E508" s="42"/>
      <c r="F508" s="43"/>
      <c r="G508" s="42"/>
      <c r="H508" s="42"/>
      <c r="I508" s="59"/>
      <c r="J508" s="42"/>
      <c r="K508" s="6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2"/>
      <c r="D509" s="42"/>
      <c r="E509" s="42"/>
      <c r="F509" s="43"/>
      <c r="G509" s="42"/>
      <c r="H509" s="42"/>
      <c r="I509" s="59"/>
      <c r="J509" s="42"/>
      <c r="K509" s="6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2"/>
      <c r="D510" s="42"/>
      <c r="E510" s="42"/>
      <c r="F510" s="43"/>
      <c r="G510" s="42"/>
      <c r="H510" s="42"/>
      <c r="I510" s="59"/>
      <c r="J510" s="42"/>
      <c r="K510" s="6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2"/>
      <c r="D511" s="42"/>
      <c r="E511" s="42"/>
      <c r="F511" s="43"/>
      <c r="G511" s="42"/>
      <c r="H511" s="42"/>
      <c r="I511" s="59"/>
      <c r="J511" s="42"/>
      <c r="K511" s="6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2"/>
      <c r="D512" s="42"/>
      <c r="E512" s="42"/>
      <c r="F512" s="43"/>
      <c r="G512" s="42"/>
      <c r="H512" s="42"/>
      <c r="I512" s="59"/>
      <c r="J512" s="42"/>
      <c r="K512" s="6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2"/>
      <c r="D513" s="42"/>
      <c r="E513" s="42"/>
      <c r="F513" s="43"/>
      <c r="G513" s="42"/>
      <c r="H513" s="42"/>
      <c r="I513" s="59"/>
      <c r="J513" s="42"/>
      <c r="K513" s="6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2"/>
      <c r="D514" s="42"/>
      <c r="E514" s="42"/>
      <c r="F514" s="43"/>
      <c r="G514" s="42"/>
      <c r="H514" s="42"/>
      <c r="I514" s="59"/>
      <c r="J514" s="42"/>
      <c r="K514" s="6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2"/>
      <c r="D515" s="42"/>
      <c r="E515" s="42"/>
      <c r="F515" s="43"/>
      <c r="G515" s="42"/>
      <c r="H515" s="42"/>
      <c r="I515" s="59"/>
      <c r="J515" s="42"/>
      <c r="K515" s="6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2"/>
      <c r="D516" s="42"/>
      <c r="E516" s="42"/>
      <c r="F516" s="43"/>
      <c r="G516" s="42"/>
      <c r="H516" s="42"/>
      <c r="I516" s="59"/>
      <c r="J516" s="42"/>
      <c r="K516" s="6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2"/>
      <c r="D517" s="42"/>
      <c r="E517" s="42"/>
      <c r="F517" s="43"/>
      <c r="G517" s="42"/>
      <c r="H517" s="42"/>
      <c r="I517" s="59"/>
      <c r="J517" s="42"/>
      <c r="K517" s="6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2"/>
      <c r="D518" s="42"/>
      <c r="E518" s="42"/>
      <c r="F518" s="43"/>
      <c r="G518" s="42"/>
      <c r="H518" s="42"/>
      <c r="I518" s="59"/>
      <c r="J518" s="42"/>
      <c r="K518" s="6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2"/>
      <c r="D519" s="42"/>
      <c r="E519" s="42"/>
      <c r="F519" s="43"/>
      <c r="G519" s="42"/>
      <c r="H519" s="42"/>
      <c r="I519" s="59"/>
      <c r="J519" s="42"/>
      <c r="K519" s="6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2"/>
      <c r="D520" s="42"/>
      <c r="E520" s="42"/>
      <c r="F520" s="43"/>
      <c r="G520" s="42"/>
      <c r="H520" s="42"/>
      <c r="I520" s="59"/>
      <c r="J520" s="42"/>
      <c r="K520" s="6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2"/>
      <c r="D521" s="42"/>
      <c r="E521" s="42"/>
      <c r="F521" s="43"/>
      <c r="G521" s="42"/>
      <c r="H521" s="42"/>
      <c r="I521" s="59"/>
      <c r="J521" s="42"/>
      <c r="K521" s="6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2"/>
      <c r="D522" s="42"/>
      <c r="E522" s="42"/>
      <c r="F522" s="43"/>
      <c r="G522" s="42"/>
      <c r="H522" s="42"/>
      <c r="I522" s="59"/>
      <c r="J522" s="42"/>
      <c r="K522" s="6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2"/>
      <c r="D523" s="42"/>
      <c r="E523" s="42"/>
      <c r="F523" s="43"/>
      <c r="G523" s="42"/>
      <c r="H523" s="42"/>
      <c r="I523" s="59"/>
      <c r="J523" s="42"/>
      <c r="K523" s="6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2"/>
      <c r="D524" s="42"/>
      <c r="E524" s="42"/>
      <c r="F524" s="43"/>
      <c r="G524" s="42"/>
      <c r="H524" s="42"/>
      <c r="I524" s="59"/>
      <c r="J524" s="42"/>
      <c r="K524" s="6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2"/>
      <c r="D525" s="42"/>
      <c r="E525" s="42"/>
      <c r="F525" s="43"/>
      <c r="G525" s="42"/>
      <c r="H525" s="42"/>
      <c r="I525" s="59"/>
      <c r="J525" s="42"/>
      <c r="K525" s="6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2"/>
      <c r="D526" s="42"/>
      <c r="E526" s="42"/>
      <c r="F526" s="43"/>
      <c r="G526" s="42"/>
      <c r="H526" s="42"/>
      <c r="I526" s="59"/>
      <c r="J526" s="42"/>
      <c r="K526" s="6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2"/>
      <c r="D527" s="42"/>
      <c r="E527" s="42"/>
      <c r="F527" s="43"/>
      <c r="G527" s="42"/>
      <c r="H527" s="42"/>
      <c r="I527" s="59"/>
      <c r="J527" s="42"/>
      <c r="K527" s="6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2"/>
      <c r="D528" s="42"/>
      <c r="E528" s="42"/>
      <c r="F528" s="43"/>
      <c r="G528" s="42"/>
      <c r="H528" s="42"/>
      <c r="I528" s="59"/>
      <c r="J528" s="42"/>
      <c r="K528" s="6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2"/>
      <c r="D529" s="42"/>
      <c r="E529" s="42"/>
      <c r="F529" s="43"/>
      <c r="G529" s="42"/>
      <c r="H529" s="42"/>
      <c r="I529" s="59"/>
      <c r="J529" s="42"/>
      <c r="K529" s="6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2"/>
      <c r="D530" s="42"/>
      <c r="E530" s="42"/>
      <c r="F530" s="43"/>
      <c r="G530" s="42"/>
      <c r="H530" s="42"/>
      <c r="I530" s="59"/>
      <c r="J530" s="42"/>
      <c r="K530" s="6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2"/>
      <c r="D531" s="42"/>
      <c r="E531" s="42"/>
      <c r="F531" s="43"/>
      <c r="G531" s="42"/>
      <c r="H531" s="42"/>
      <c r="I531" s="59"/>
      <c r="J531" s="42"/>
      <c r="K531" s="6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2"/>
      <c r="D532" s="42"/>
      <c r="E532" s="42"/>
      <c r="F532" s="43"/>
      <c r="G532" s="42"/>
      <c r="H532" s="42"/>
      <c r="I532" s="59"/>
      <c r="J532" s="42"/>
      <c r="K532" s="6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2"/>
      <c r="D533" s="42"/>
      <c r="E533" s="42"/>
      <c r="F533" s="43"/>
      <c r="G533" s="42"/>
      <c r="H533" s="42"/>
      <c r="I533" s="59"/>
      <c r="J533" s="42"/>
      <c r="K533" s="6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2"/>
      <c r="D534" s="42"/>
      <c r="E534" s="42"/>
      <c r="F534" s="43"/>
      <c r="G534" s="42"/>
      <c r="H534" s="42"/>
      <c r="I534" s="59"/>
      <c r="J534" s="42"/>
      <c r="K534" s="6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2"/>
      <c r="D535" s="42"/>
      <c r="E535" s="42"/>
      <c r="F535" s="43"/>
      <c r="G535" s="42"/>
      <c r="H535" s="42"/>
      <c r="I535" s="59"/>
      <c r="J535" s="42"/>
      <c r="K535" s="6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2"/>
      <c r="D536" s="42"/>
      <c r="E536" s="42"/>
      <c r="F536" s="43"/>
      <c r="G536" s="42"/>
      <c r="H536" s="42"/>
      <c r="I536" s="59"/>
      <c r="J536" s="42"/>
      <c r="K536" s="6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2"/>
      <c r="D537" s="42"/>
      <c r="E537" s="42"/>
      <c r="F537" s="43"/>
      <c r="G537" s="42"/>
      <c r="H537" s="42"/>
      <c r="I537" s="59"/>
      <c r="J537" s="42"/>
      <c r="K537" s="6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2"/>
      <c r="D538" s="42"/>
      <c r="E538" s="42"/>
      <c r="F538" s="43"/>
      <c r="G538" s="42"/>
      <c r="H538" s="42"/>
      <c r="I538" s="59"/>
      <c r="J538" s="42"/>
      <c r="K538" s="6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2"/>
      <c r="D539" s="42"/>
      <c r="E539" s="42"/>
      <c r="F539" s="43"/>
      <c r="G539" s="42"/>
      <c r="H539" s="42"/>
      <c r="I539" s="59"/>
      <c r="J539" s="42"/>
      <c r="K539" s="6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2"/>
      <c r="D540" s="42"/>
      <c r="E540" s="42"/>
      <c r="F540" s="43"/>
      <c r="G540" s="42"/>
      <c r="H540" s="42"/>
      <c r="I540" s="59"/>
      <c r="J540" s="42"/>
      <c r="K540" s="6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2"/>
      <c r="D541" s="42"/>
      <c r="E541" s="42"/>
      <c r="F541" s="43"/>
      <c r="G541" s="42"/>
      <c r="H541" s="42"/>
      <c r="I541" s="59"/>
      <c r="J541" s="42"/>
      <c r="K541" s="6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2"/>
      <c r="D542" s="42"/>
      <c r="E542" s="42"/>
      <c r="F542" s="43"/>
      <c r="G542" s="42"/>
      <c r="H542" s="42"/>
      <c r="I542" s="59"/>
      <c r="J542" s="42"/>
      <c r="K542" s="6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2"/>
      <c r="D543" s="42"/>
      <c r="E543" s="42"/>
      <c r="F543" s="43"/>
      <c r="G543" s="42"/>
      <c r="H543" s="42"/>
      <c r="I543" s="59"/>
      <c r="J543" s="42"/>
      <c r="K543" s="6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2"/>
      <c r="D544" s="42"/>
      <c r="E544" s="42"/>
      <c r="F544" s="43"/>
      <c r="G544" s="42"/>
      <c r="H544" s="42"/>
      <c r="I544" s="59"/>
      <c r="J544" s="42"/>
      <c r="K544" s="6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2"/>
      <c r="D545" s="42"/>
      <c r="E545" s="42"/>
      <c r="F545" s="43"/>
      <c r="G545" s="42"/>
      <c r="H545" s="42"/>
      <c r="I545" s="59"/>
      <c r="J545" s="42"/>
      <c r="K545" s="6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2"/>
      <c r="D546" s="42"/>
      <c r="E546" s="42"/>
      <c r="F546" s="43"/>
      <c r="G546" s="42"/>
      <c r="H546" s="42"/>
      <c r="I546" s="59"/>
      <c r="J546" s="42"/>
      <c r="K546" s="6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2"/>
      <c r="D547" s="42"/>
      <c r="E547" s="42"/>
      <c r="F547" s="43"/>
      <c r="G547" s="42"/>
      <c r="H547" s="42"/>
      <c r="I547" s="59"/>
      <c r="J547" s="42"/>
      <c r="K547" s="6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2"/>
      <c r="D548" s="42"/>
      <c r="E548" s="42"/>
      <c r="F548" s="43"/>
      <c r="G548" s="42"/>
      <c r="H548" s="42"/>
      <c r="I548" s="59"/>
      <c r="J548" s="42"/>
      <c r="K548" s="6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2"/>
      <c r="D549" s="42"/>
      <c r="E549" s="42"/>
      <c r="F549" s="43"/>
      <c r="G549" s="42"/>
      <c r="H549" s="42"/>
      <c r="I549" s="59"/>
      <c r="J549" s="42"/>
      <c r="K549" s="6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2"/>
      <c r="D550" s="42"/>
      <c r="E550" s="42"/>
      <c r="F550" s="43"/>
      <c r="G550" s="42"/>
      <c r="H550" s="42"/>
      <c r="I550" s="59"/>
      <c r="J550" s="42"/>
      <c r="K550" s="6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2"/>
      <c r="D551" s="42"/>
      <c r="E551" s="42"/>
      <c r="F551" s="43"/>
      <c r="G551" s="42"/>
      <c r="H551" s="42"/>
      <c r="I551" s="59"/>
      <c r="J551" s="42"/>
      <c r="K551" s="6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2"/>
      <c r="D552" s="42"/>
      <c r="E552" s="42"/>
      <c r="F552" s="43"/>
      <c r="G552" s="42"/>
      <c r="H552" s="42"/>
      <c r="I552" s="59"/>
      <c r="J552" s="42"/>
      <c r="K552" s="6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2"/>
      <c r="D553" s="42"/>
      <c r="E553" s="42"/>
      <c r="F553" s="43"/>
      <c r="G553" s="42"/>
      <c r="H553" s="42"/>
      <c r="I553" s="59"/>
      <c r="J553" s="42"/>
      <c r="K553" s="6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2"/>
      <c r="D554" s="42"/>
      <c r="E554" s="42"/>
      <c r="F554" s="43"/>
      <c r="G554" s="42"/>
      <c r="H554" s="42"/>
      <c r="I554" s="59"/>
      <c r="J554" s="42"/>
      <c r="K554" s="6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2"/>
      <c r="D555" s="42"/>
      <c r="E555" s="42"/>
      <c r="F555" s="43"/>
      <c r="G555" s="42"/>
      <c r="H555" s="42"/>
      <c r="I555" s="59"/>
      <c r="J555" s="42"/>
      <c r="K555" s="6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2"/>
      <c r="D556" s="42"/>
      <c r="E556" s="42"/>
      <c r="F556" s="43"/>
      <c r="G556" s="42"/>
      <c r="H556" s="42"/>
      <c r="I556" s="59"/>
      <c r="J556" s="42"/>
      <c r="K556" s="6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2"/>
      <c r="D557" s="42"/>
      <c r="E557" s="42"/>
      <c r="F557" s="43"/>
      <c r="G557" s="42"/>
      <c r="H557" s="42"/>
      <c r="I557" s="59"/>
      <c r="J557" s="42"/>
      <c r="K557" s="6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2"/>
      <c r="D558" s="42"/>
      <c r="E558" s="42"/>
      <c r="F558" s="43"/>
      <c r="G558" s="42"/>
      <c r="H558" s="42"/>
      <c r="I558" s="59"/>
      <c r="J558" s="42"/>
      <c r="K558" s="6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2"/>
      <c r="D559" s="42"/>
      <c r="E559" s="42"/>
      <c r="F559" s="43"/>
      <c r="G559" s="42"/>
      <c r="H559" s="42"/>
      <c r="I559" s="59"/>
      <c r="J559" s="42"/>
      <c r="K559" s="6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2"/>
      <c r="D560" s="42"/>
      <c r="E560" s="42"/>
      <c r="F560" s="43"/>
      <c r="G560" s="42"/>
      <c r="H560" s="42"/>
      <c r="I560" s="59"/>
      <c r="J560" s="42"/>
      <c r="K560" s="6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2"/>
      <c r="D561" s="42"/>
      <c r="E561" s="42"/>
      <c r="F561" s="43"/>
      <c r="G561" s="42"/>
      <c r="H561" s="42"/>
      <c r="I561" s="59"/>
      <c r="J561" s="42"/>
      <c r="K561" s="6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2"/>
      <c r="D562" s="42"/>
      <c r="E562" s="42"/>
      <c r="F562" s="43"/>
      <c r="G562" s="42"/>
      <c r="H562" s="42"/>
      <c r="I562" s="59"/>
      <c r="J562" s="42"/>
      <c r="K562" s="6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2"/>
      <c r="D563" s="42"/>
      <c r="E563" s="42"/>
      <c r="F563" s="43"/>
      <c r="G563" s="42"/>
      <c r="H563" s="42"/>
      <c r="I563" s="59"/>
      <c r="J563" s="42"/>
      <c r="K563" s="6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2"/>
      <c r="D564" s="42"/>
      <c r="E564" s="42"/>
      <c r="F564" s="43"/>
      <c r="G564" s="42"/>
      <c r="H564" s="42"/>
      <c r="I564" s="59"/>
      <c r="J564" s="42"/>
      <c r="K564" s="6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2"/>
      <c r="D565" s="42"/>
      <c r="E565" s="42"/>
      <c r="F565" s="43"/>
      <c r="G565" s="42"/>
      <c r="H565" s="42"/>
      <c r="I565" s="59"/>
      <c r="J565" s="42"/>
      <c r="K565" s="6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2"/>
      <c r="D566" s="42"/>
      <c r="E566" s="42"/>
      <c r="F566" s="43"/>
      <c r="G566" s="42"/>
      <c r="H566" s="42"/>
      <c r="I566" s="59"/>
      <c r="J566" s="42"/>
      <c r="K566" s="6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2"/>
      <c r="D567" s="42"/>
      <c r="E567" s="42"/>
      <c r="F567" s="43"/>
      <c r="G567" s="42"/>
      <c r="H567" s="42"/>
      <c r="I567" s="59"/>
      <c r="J567" s="42"/>
      <c r="K567" s="6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2"/>
      <c r="D568" s="42"/>
      <c r="E568" s="42"/>
      <c r="F568" s="43"/>
      <c r="G568" s="42"/>
      <c r="H568" s="42"/>
      <c r="I568" s="59"/>
      <c r="J568" s="42"/>
      <c r="K568" s="6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2"/>
      <c r="D569" s="42"/>
      <c r="E569" s="42"/>
      <c r="F569" s="43"/>
      <c r="G569" s="42"/>
      <c r="H569" s="42"/>
      <c r="I569" s="59"/>
      <c r="J569" s="42"/>
      <c r="K569" s="6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2"/>
      <c r="D570" s="42"/>
      <c r="E570" s="42"/>
      <c r="F570" s="43"/>
      <c r="G570" s="42"/>
      <c r="H570" s="42"/>
      <c r="I570" s="59"/>
      <c r="J570" s="42"/>
      <c r="K570" s="6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2"/>
      <c r="D571" s="42"/>
      <c r="E571" s="42"/>
      <c r="F571" s="43"/>
      <c r="G571" s="42"/>
      <c r="H571" s="42"/>
      <c r="I571" s="59"/>
      <c r="J571" s="42"/>
      <c r="K571" s="6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2"/>
      <c r="D572" s="42"/>
      <c r="E572" s="42"/>
      <c r="F572" s="43"/>
      <c r="G572" s="42"/>
      <c r="H572" s="42"/>
      <c r="I572" s="59"/>
      <c r="J572" s="42"/>
      <c r="K572" s="6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2"/>
      <c r="D573" s="42"/>
      <c r="E573" s="42"/>
      <c r="F573" s="43"/>
      <c r="G573" s="42"/>
      <c r="H573" s="42"/>
      <c r="I573" s="59"/>
      <c r="J573" s="42"/>
      <c r="K573" s="6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2"/>
      <c r="D574" s="42"/>
      <c r="E574" s="42"/>
      <c r="F574" s="43"/>
      <c r="G574" s="42"/>
      <c r="H574" s="42"/>
      <c r="I574" s="59"/>
      <c r="J574" s="42"/>
      <c r="K574" s="6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2"/>
      <c r="D575" s="42"/>
      <c r="E575" s="42"/>
      <c r="F575" s="43"/>
      <c r="G575" s="42"/>
      <c r="H575" s="42"/>
      <c r="I575" s="59"/>
      <c r="J575" s="42"/>
      <c r="K575" s="6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2"/>
      <c r="D576" s="42"/>
      <c r="E576" s="42"/>
      <c r="F576" s="43"/>
      <c r="G576" s="42"/>
      <c r="H576" s="42"/>
      <c r="I576" s="59"/>
      <c r="J576" s="42"/>
      <c r="K576" s="6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2"/>
      <c r="D577" s="42"/>
      <c r="E577" s="42"/>
      <c r="F577" s="43"/>
      <c r="G577" s="42"/>
      <c r="H577" s="42"/>
      <c r="I577" s="59"/>
      <c r="J577" s="42"/>
      <c r="K577" s="6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2"/>
      <c r="D578" s="42"/>
      <c r="E578" s="42"/>
      <c r="F578" s="43"/>
      <c r="G578" s="42"/>
      <c r="H578" s="42"/>
      <c r="I578" s="59"/>
      <c r="J578" s="42"/>
      <c r="K578" s="6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2"/>
      <c r="D579" s="42"/>
      <c r="E579" s="42"/>
      <c r="F579" s="43"/>
      <c r="G579" s="42"/>
      <c r="H579" s="42"/>
      <c r="I579" s="59"/>
      <c r="J579" s="42"/>
      <c r="K579" s="6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2"/>
      <c r="D580" s="42"/>
      <c r="E580" s="42"/>
      <c r="F580" s="43"/>
      <c r="G580" s="42"/>
      <c r="H580" s="42"/>
      <c r="I580" s="59"/>
      <c r="J580" s="42"/>
      <c r="K580" s="6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2"/>
      <c r="D581" s="42"/>
      <c r="E581" s="42"/>
      <c r="F581" s="43"/>
      <c r="G581" s="42"/>
      <c r="H581" s="42"/>
      <c r="I581" s="59"/>
      <c r="J581" s="42"/>
      <c r="K581" s="6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2"/>
      <c r="D582" s="42"/>
      <c r="E582" s="42"/>
      <c r="F582" s="43"/>
      <c r="G582" s="42"/>
      <c r="H582" s="42"/>
      <c r="I582" s="59"/>
      <c r="J582" s="42"/>
      <c r="K582" s="6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2"/>
      <c r="D583" s="42"/>
      <c r="E583" s="42"/>
      <c r="F583" s="43"/>
      <c r="G583" s="42"/>
      <c r="H583" s="42"/>
      <c r="I583" s="59"/>
      <c r="J583" s="42"/>
      <c r="K583" s="6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2"/>
      <c r="D584" s="42"/>
      <c r="E584" s="42"/>
      <c r="F584" s="43"/>
      <c r="G584" s="42"/>
      <c r="H584" s="42"/>
      <c r="I584" s="59"/>
      <c r="J584" s="42"/>
      <c r="K584" s="6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2"/>
      <c r="D585" s="42"/>
      <c r="E585" s="42"/>
      <c r="F585" s="43"/>
      <c r="G585" s="42"/>
      <c r="H585" s="42"/>
      <c r="I585" s="59"/>
      <c r="J585" s="42"/>
      <c r="K585" s="6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2"/>
      <c r="D586" s="42"/>
      <c r="E586" s="42"/>
      <c r="F586" s="43"/>
      <c r="G586" s="42"/>
      <c r="H586" s="42"/>
      <c r="I586" s="59"/>
      <c r="J586" s="42"/>
      <c r="K586" s="6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2"/>
      <c r="D587" s="42"/>
      <c r="E587" s="42"/>
      <c r="F587" s="43"/>
      <c r="G587" s="42"/>
      <c r="H587" s="42"/>
      <c r="I587" s="59"/>
      <c r="J587" s="42"/>
      <c r="K587" s="6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2"/>
      <c r="D588" s="42"/>
      <c r="E588" s="42"/>
      <c r="F588" s="43"/>
      <c r="G588" s="42"/>
      <c r="H588" s="42"/>
      <c r="I588" s="59"/>
      <c r="J588" s="42"/>
      <c r="K588" s="6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2"/>
      <c r="D589" s="42"/>
      <c r="E589" s="42"/>
      <c r="F589" s="43"/>
      <c r="G589" s="42"/>
      <c r="H589" s="42"/>
      <c r="I589" s="59"/>
      <c r="J589" s="42"/>
      <c r="K589" s="6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2"/>
      <c r="D590" s="42"/>
      <c r="E590" s="42"/>
      <c r="F590" s="43"/>
      <c r="G590" s="42"/>
      <c r="H590" s="42"/>
      <c r="I590" s="59"/>
      <c r="J590" s="42"/>
      <c r="K590" s="6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2"/>
      <c r="D591" s="42"/>
      <c r="E591" s="42"/>
      <c r="F591" s="43"/>
      <c r="G591" s="42"/>
      <c r="H591" s="42"/>
      <c r="I591" s="59"/>
      <c r="J591" s="42"/>
      <c r="K591" s="6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2"/>
      <c r="D592" s="42"/>
      <c r="E592" s="42"/>
      <c r="F592" s="43"/>
      <c r="G592" s="42"/>
      <c r="H592" s="42"/>
      <c r="I592" s="59"/>
      <c r="J592" s="42"/>
      <c r="K592" s="6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2"/>
      <c r="D593" s="42"/>
      <c r="E593" s="42"/>
      <c r="F593" s="43"/>
      <c r="G593" s="42"/>
      <c r="H593" s="42"/>
      <c r="I593" s="59"/>
      <c r="J593" s="42"/>
      <c r="K593" s="6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2"/>
      <c r="D594" s="42"/>
      <c r="E594" s="42"/>
      <c r="F594" s="43"/>
      <c r="G594" s="42"/>
      <c r="H594" s="42"/>
      <c r="I594" s="59"/>
      <c r="J594" s="42"/>
      <c r="K594" s="6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2"/>
      <c r="D595" s="42"/>
      <c r="E595" s="42"/>
      <c r="F595" s="43"/>
      <c r="G595" s="42"/>
      <c r="H595" s="42"/>
      <c r="I595" s="59"/>
      <c r="J595" s="42"/>
      <c r="K595" s="6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2"/>
      <c r="D596" s="42"/>
      <c r="E596" s="42"/>
      <c r="F596" s="43"/>
      <c r="G596" s="42"/>
      <c r="H596" s="42"/>
      <c r="I596" s="59"/>
      <c r="J596" s="42"/>
      <c r="K596" s="6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2"/>
      <c r="D597" s="42"/>
      <c r="E597" s="42"/>
      <c r="F597" s="43"/>
      <c r="G597" s="42"/>
      <c r="H597" s="42"/>
      <c r="I597" s="59"/>
      <c r="J597" s="42"/>
      <c r="K597" s="6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2"/>
      <c r="D598" s="42"/>
      <c r="E598" s="42"/>
      <c r="F598" s="43"/>
      <c r="G598" s="42"/>
      <c r="H598" s="42"/>
      <c r="I598" s="59"/>
      <c r="J598" s="42"/>
      <c r="K598" s="6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2"/>
      <c r="D599" s="42"/>
      <c r="E599" s="42"/>
      <c r="F599" s="43"/>
      <c r="G599" s="42"/>
      <c r="H599" s="42"/>
      <c r="I599" s="59"/>
      <c r="J599" s="42"/>
      <c r="K599" s="6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2"/>
      <c r="D600" s="42"/>
      <c r="E600" s="42"/>
      <c r="F600" s="43"/>
      <c r="G600" s="42"/>
      <c r="H600" s="42"/>
      <c r="I600" s="59"/>
      <c r="J600" s="42"/>
      <c r="K600" s="6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2"/>
      <c r="D601" s="42"/>
      <c r="E601" s="42"/>
      <c r="F601" s="43"/>
      <c r="G601" s="42"/>
      <c r="H601" s="42"/>
      <c r="I601" s="59"/>
      <c r="J601" s="42"/>
      <c r="K601" s="6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2"/>
      <c r="D602" s="42"/>
      <c r="E602" s="42"/>
      <c r="F602" s="43"/>
      <c r="G602" s="42"/>
      <c r="H602" s="42"/>
      <c r="I602" s="59"/>
      <c r="J602" s="42"/>
      <c r="K602" s="6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2"/>
      <c r="D603" s="42"/>
      <c r="E603" s="42"/>
      <c r="F603" s="43"/>
      <c r="G603" s="42"/>
      <c r="H603" s="42"/>
      <c r="I603" s="59"/>
      <c r="J603" s="42"/>
      <c r="K603" s="6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2"/>
      <c r="D604" s="42"/>
      <c r="E604" s="42"/>
      <c r="F604" s="43"/>
      <c r="G604" s="42"/>
      <c r="H604" s="42"/>
      <c r="I604" s="59"/>
      <c r="J604" s="42"/>
      <c r="K604" s="6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2"/>
      <c r="D605" s="42"/>
      <c r="E605" s="42"/>
      <c r="F605" s="43"/>
      <c r="G605" s="42"/>
      <c r="H605" s="42"/>
      <c r="I605" s="59"/>
      <c r="J605" s="42"/>
      <c r="K605" s="6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2"/>
      <c r="D606" s="42"/>
      <c r="E606" s="42"/>
      <c r="F606" s="43"/>
      <c r="G606" s="42"/>
      <c r="H606" s="42"/>
      <c r="I606" s="59"/>
      <c r="J606" s="42"/>
      <c r="K606" s="6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2"/>
      <c r="D607" s="42"/>
      <c r="E607" s="42"/>
      <c r="F607" s="43"/>
      <c r="G607" s="42"/>
      <c r="H607" s="42"/>
      <c r="I607" s="59"/>
      <c r="J607" s="42"/>
      <c r="K607" s="6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2"/>
      <c r="D608" s="42"/>
      <c r="E608" s="42"/>
      <c r="F608" s="43"/>
      <c r="G608" s="42"/>
      <c r="H608" s="42"/>
      <c r="I608" s="59"/>
      <c r="J608" s="42"/>
      <c r="K608" s="6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2"/>
      <c r="D609" s="42"/>
      <c r="E609" s="42"/>
      <c r="F609" s="43"/>
      <c r="G609" s="42"/>
      <c r="H609" s="42"/>
      <c r="I609" s="59"/>
      <c r="J609" s="42"/>
      <c r="K609" s="6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2"/>
      <c r="D610" s="42"/>
      <c r="E610" s="42"/>
      <c r="F610" s="43"/>
      <c r="G610" s="42"/>
      <c r="H610" s="42"/>
      <c r="I610" s="59"/>
      <c r="J610" s="42"/>
      <c r="K610" s="6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2"/>
      <c r="D611" s="42"/>
      <c r="E611" s="42"/>
      <c r="F611" s="43"/>
      <c r="G611" s="42"/>
      <c r="H611" s="42"/>
      <c r="I611" s="59"/>
      <c r="J611" s="42"/>
      <c r="K611" s="6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2"/>
      <c r="D612" s="42"/>
      <c r="E612" s="42"/>
      <c r="F612" s="43"/>
      <c r="G612" s="42"/>
      <c r="H612" s="42"/>
      <c r="I612" s="59"/>
      <c r="J612" s="42"/>
      <c r="K612" s="6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2"/>
      <c r="D613" s="42"/>
      <c r="E613" s="42"/>
      <c r="F613" s="43"/>
      <c r="G613" s="42"/>
      <c r="H613" s="42"/>
      <c r="I613" s="59"/>
      <c r="J613" s="42"/>
      <c r="K613" s="6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2"/>
      <c r="D614" s="42"/>
      <c r="E614" s="42"/>
      <c r="F614" s="43"/>
      <c r="G614" s="42"/>
      <c r="H614" s="42"/>
      <c r="I614" s="59"/>
      <c r="J614" s="42"/>
      <c r="K614" s="6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2"/>
      <c r="D615" s="42"/>
      <c r="E615" s="42"/>
      <c r="F615" s="43"/>
      <c r="G615" s="42"/>
      <c r="H615" s="42"/>
      <c r="I615" s="59"/>
      <c r="J615" s="42"/>
      <c r="K615" s="6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2"/>
      <c r="D616" s="42"/>
      <c r="E616" s="42"/>
      <c r="F616" s="43"/>
      <c r="G616" s="42"/>
      <c r="H616" s="42"/>
      <c r="I616" s="59"/>
      <c r="J616" s="42"/>
      <c r="K616" s="6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2"/>
      <c r="D617" s="42"/>
      <c r="E617" s="42"/>
      <c r="F617" s="43"/>
      <c r="G617" s="42"/>
      <c r="H617" s="42"/>
      <c r="I617" s="59"/>
      <c r="J617" s="42"/>
      <c r="K617" s="6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2"/>
      <c r="D618" s="42"/>
      <c r="E618" s="42"/>
      <c r="F618" s="43"/>
      <c r="G618" s="42"/>
      <c r="H618" s="42"/>
      <c r="I618" s="59"/>
      <c r="J618" s="42"/>
      <c r="K618" s="6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2"/>
      <c r="D619" s="42"/>
      <c r="E619" s="42"/>
      <c r="F619" s="43"/>
      <c r="G619" s="42"/>
      <c r="H619" s="42"/>
      <c r="I619" s="59"/>
      <c r="J619" s="42"/>
      <c r="K619" s="6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2"/>
      <c r="D620" s="42"/>
      <c r="E620" s="42"/>
      <c r="F620" s="43"/>
      <c r="G620" s="42"/>
      <c r="H620" s="42"/>
      <c r="I620" s="59"/>
      <c r="J620" s="42"/>
      <c r="K620" s="6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2"/>
      <c r="D621" s="42"/>
      <c r="E621" s="42"/>
      <c r="F621" s="43"/>
      <c r="G621" s="42"/>
      <c r="H621" s="42"/>
      <c r="I621" s="59"/>
      <c r="J621" s="42"/>
      <c r="K621" s="6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2"/>
      <c r="D622" s="42"/>
      <c r="E622" s="42"/>
      <c r="F622" s="43"/>
      <c r="G622" s="42"/>
      <c r="H622" s="42"/>
      <c r="I622" s="59"/>
      <c r="J622" s="42"/>
      <c r="K622" s="6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2"/>
      <c r="D623" s="42"/>
      <c r="E623" s="42"/>
      <c r="F623" s="43"/>
      <c r="G623" s="42"/>
      <c r="H623" s="42"/>
      <c r="I623" s="59"/>
      <c r="J623" s="42"/>
      <c r="K623" s="6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2"/>
      <c r="D624" s="42"/>
      <c r="E624" s="42"/>
      <c r="F624" s="43"/>
      <c r="G624" s="42"/>
      <c r="H624" s="42"/>
      <c r="I624" s="59"/>
      <c r="J624" s="42"/>
      <c r="K624" s="6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2"/>
      <c r="D625" s="42"/>
      <c r="E625" s="42"/>
      <c r="F625" s="43"/>
      <c r="G625" s="42"/>
      <c r="H625" s="42"/>
      <c r="I625" s="59"/>
      <c r="J625" s="42"/>
      <c r="K625" s="6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2"/>
      <c r="D626" s="42"/>
      <c r="E626" s="42"/>
      <c r="F626" s="43"/>
      <c r="G626" s="42"/>
      <c r="H626" s="42"/>
      <c r="I626" s="59"/>
      <c r="J626" s="42"/>
      <c r="K626" s="6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2"/>
      <c r="D627" s="42"/>
      <c r="E627" s="42"/>
      <c r="F627" s="43"/>
      <c r="G627" s="42"/>
      <c r="H627" s="42"/>
      <c r="I627" s="59"/>
      <c r="J627" s="42"/>
      <c r="K627" s="6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2"/>
      <c r="D628" s="42"/>
      <c r="E628" s="42"/>
      <c r="F628" s="43"/>
      <c r="G628" s="42"/>
      <c r="H628" s="42"/>
      <c r="I628" s="59"/>
      <c r="J628" s="42"/>
      <c r="K628" s="6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2"/>
      <c r="D629" s="42"/>
      <c r="E629" s="42"/>
      <c r="F629" s="43"/>
      <c r="G629" s="42"/>
      <c r="H629" s="42"/>
      <c r="I629" s="59"/>
      <c r="J629" s="42"/>
      <c r="K629" s="6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2"/>
      <c r="D630" s="42"/>
      <c r="E630" s="42"/>
      <c r="F630" s="43"/>
      <c r="G630" s="42"/>
      <c r="H630" s="42"/>
      <c r="I630" s="59"/>
      <c r="J630" s="42"/>
      <c r="K630" s="6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2"/>
      <c r="D631" s="42"/>
      <c r="E631" s="42"/>
      <c r="F631" s="43"/>
      <c r="G631" s="42"/>
      <c r="H631" s="42"/>
      <c r="I631" s="59"/>
      <c r="J631" s="42"/>
      <c r="K631" s="6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2"/>
      <c r="D632" s="42"/>
      <c r="E632" s="42"/>
      <c r="F632" s="43"/>
      <c r="G632" s="42"/>
      <c r="H632" s="42"/>
      <c r="I632" s="59"/>
      <c r="J632" s="42"/>
      <c r="K632" s="6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2"/>
      <c r="D633" s="42"/>
      <c r="E633" s="42"/>
      <c r="F633" s="43"/>
      <c r="G633" s="42"/>
      <c r="H633" s="42"/>
      <c r="I633" s="59"/>
      <c r="J633" s="42"/>
      <c r="K633" s="6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2"/>
      <c r="D634" s="42"/>
      <c r="E634" s="42"/>
      <c r="F634" s="43"/>
      <c r="G634" s="42"/>
      <c r="H634" s="42"/>
      <c r="I634" s="59"/>
      <c r="J634" s="42"/>
      <c r="K634" s="6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2"/>
      <c r="D635" s="42"/>
      <c r="E635" s="42"/>
      <c r="F635" s="43"/>
      <c r="G635" s="42"/>
      <c r="H635" s="42"/>
      <c r="I635" s="59"/>
      <c r="J635" s="42"/>
      <c r="K635" s="6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2"/>
      <c r="D636" s="42"/>
      <c r="E636" s="42"/>
      <c r="F636" s="43"/>
      <c r="G636" s="42"/>
      <c r="H636" s="42"/>
      <c r="I636" s="59"/>
      <c r="J636" s="42"/>
      <c r="K636" s="6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2"/>
      <c r="D637" s="42"/>
      <c r="E637" s="42"/>
      <c r="F637" s="43"/>
      <c r="G637" s="42"/>
      <c r="H637" s="42"/>
      <c r="I637" s="59"/>
      <c r="J637" s="42"/>
      <c r="K637" s="6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2"/>
      <c r="D638" s="42"/>
      <c r="E638" s="42"/>
      <c r="F638" s="43"/>
      <c r="G638" s="42"/>
      <c r="H638" s="42"/>
      <c r="I638" s="59"/>
      <c r="J638" s="42"/>
      <c r="K638" s="6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2"/>
      <c r="D639" s="42"/>
      <c r="E639" s="42"/>
      <c r="F639" s="43"/>
      <c r="G639" s="42"/>
      <c r="H639" s="42"/>
      <c r="I639" s="59"/>
      <c r="J639" s="42"/>
      <c r="K639" s="6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2"/>
      <c r="D640" s="42"/>
      <c r="E640" s="42"/>
      <c r="F640" s="43"/>
      <c r="G640" s="42"/>
      <c r="H640" s="42"/>
      <c r="I640" s="59"/>
      <c r="J640" s="42"/>
      <c r="K640" s="6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2"/>
      <c r="D641" s="42"/>
      <c r="E641" s="42"/>
      <c r="F641" s="43"/>
      <c r="G641" s="42"/>
      <c r="H641" s="42"/>
      <c r="I641" s="59"/>
      <c r="J641" s="42"/>
      <c r="K641" s="6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2"/>
      <c r="D642" s="42"/>
      <c r="E642" s="42"/>
      <c r="F642" s="43"/>
      <c r="G642" s="42"/>
      <c r="H642" s="42"/>
      <c r="I642" s="59"/>
      <c r="J642" s="42"/>
      <c r="K642" s="6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2"/>
      <c r="D643" s="42"/>
      <c r="E643" s="42"/>
      <c r="F643" s="43"/>
      <c r="G643" s="42"/>
      <c r="H643" s="42"/>
      <c r="I643" s="59"/>
      <c r="J643" s="42"/>
      <c r="K643" s="6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2"/>
      <c r="D644" s="42"/>
      <c r="E644" s="42"/>
      <c r="F644" s="43"/>
      <c r="G644" s="42"/>
      <c r="H644" s="42"/>
      <c r="I644" s="59"/>
      <c r="J644" s="42"/>
      <c r="K644" s="6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2"/>
      <c r="D645" s="42"/>
      <c r="E645" s="42"/>
      <c r="F645" s="43"/>
      <c r="G645" s="42"/>
      <c r="H645" s="42"/>
      <c r="I645" s="59"/>
      <c r="J645" s="42"/>
      <c r="K645" s="6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2"/>
      <c r="D646" s="42"/>
      <c r="E646" s="42"/>
      <c r="F646" s="43"/>
      <c r="G646" s="42"/>
      <c r="H646" s="42"/>
      <c r="I646" s="59"/>
      <c r="J646" s="42"/>
      <c r="K646" s="6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2"/>
      <c r="D647" s="42"/>
      <c r="E647" s="42"/>
      <c r="F647" s="43"/>
      <c r="G647" s="42"/>
      <c r="H647" s="42"/>
      <c r="I647" s="59"/>
      <c r="J647" s="42"/>
      <c r="K647" s="6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2"/>
      <c r="D648" s="42"/>
      <c r="E648" s="42"/>
      <c r="F648" s="43"/>
      <c r="G648" s="42"/>
      <c r="H648" s="42"/>
      <c r="I648" s="59"/>
      <c r="J648" s="42"/>
      <c r="K648" s="6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2"/>
      <c r="D649" s="42"/>
      <c r="E649" s="42"/>
      <c r="F649" s="43"/>
      <c r="G649" s="42"/>
      <c r="H649" s="42"/>
      <c r="I649" s="59"/>
      <c r="J649" s="42"/>
      <c r="K649" s="6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2"/>
      <c r="D650" s="42"/>
      <c r="E650" s="42"/>
      <c r="F650" s="43"/>
      <c r="G650" s="42"/>
      <c r="H650" s="42"/>
      <c r="I650" s="59"/>
      <c r="J650" s="42"/>
      <c r="K650" s="6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2"/>
      <c r="D651" s="42"/>
      <c r="E651" s="42"/>
      <c r="F651" s="43"/>
      <c r="G651" s="42"/>
      <c r="H651" s="42"/>
      <c r="I651" s="59"/>
      <c r="J651" s="42"/>
      <c r="K651" s="6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2"/>
      <c r="D652" s="42"/>
      <c r="E652" s="42"/>
      <c r="F652" s="43"/>
      <c r="G652" s="42"/>
      <c r="H652" s="42"/>
      <c r="I652" s="59"/>
      <c r="J652" s="42"/>
      <c r="K652" s="6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2"/>
      <c r="D653" s="42"/>
      <c r="E653" s="42"/>
      <c r="F653" s="43"/>
      <c r="G653" s="42"/>
      <c r="H653" s="42"/>
      <c r="I653" s="59"/>
      <c r="J653" s="42"/>
      <c r="K653" s="6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2"/>
      <c r="D654" s="42"/>
      <c r="E654" s="42"/>
      <c r="F654" s="43"/>
      <c r="G654" s="42"/>
      <c r="H654" s="42"/>
      <c r="I654" s="59"/>
      <c r="J654" s="42"/>
      <c r="K654" s="6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2"/>
      <c r="D655" s="42"/>
      <c r="E655" s="42"/>
      <c r="F655" s="43"/>
      <c r="G655" s="42"/>
      <c r="H655" s="42"/>
      <c r="I655" s="59"/>
      <c r="J655" s="42"/>
      <c r="K655" s="6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2"/>
      <c r="D656" s="42"/>
      <c r="E656" s="42"/>
      <c r="F656" s="43"/>
      <c r="G656" s="42"/>
      <c r="H656" s="42"/>
      <c r="I656" s="59"/>
      <c r="J656" s="42"/>
      <c r="K656" s="6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2"/>
      <c r="D657" s="42"/>
      <c r="E657" s="42"/>
      <c r="F657" s="43"/>
      <c r="G657" s="42"/>
      <c r="H657" s="42"/>
      <c r="I657" s="59"/>
      <c r="J657" s="42"/>
      <c r="K657" s="6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2"/>
      <c r="D658" s="42"/>
      <c r="E658" s="42"/>
      <c r="F658" s="43"/>
      <c r="G658" s="42"/>
      <c r="H658" s="42"/>
      <c r="I658" s="59"/>
      <c r="J658" s="42"/>
      <c r="K658" s="6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2"/>
      <c r="D659" s="42"/>
      <c r="E659" s="42"/>
      <c r="F659" s="43"/>
      <c r="G659" s="42"/>
      <c r="H659" s="42"/>
      <c r="I659" s="59"/>
      <c r="J659" s="42"/>
      <c r="K659" s="6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2"/>
      <c r="D660" s="42"/>
      <c r="E660" s="42"/>
      <c r="F660" s="43"/>
      <c r="G660" s="42"/>
      <c r="H660" s="42"/>
      <c r="I660" s="59"/>
      <c r="J660" s="42"/>
      <c r="K660" s="6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2"/>
      <c r="D661" s="42"/>
      <c r="E661" s="42"/>
      <c r="F661" s="43"/>
      <c r="G661" s="42"/>
      <c r="H661" s="42"/>
      <c r="I661" s="59"/>
      <c r="J661" s="42"/>
      <c r="K661" s="6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2"/>
      <c r="D662" s="42"/>
      <c r="E662" s="42"/>
      <c r="F662" s="43"/>
      <c r="G662" s="42"/>
      <c r="H662" s="42"/>
      <c r="I662" s="59"/>
      <c r="J662" s="42"/>
      <c r="K662" s="6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2"/>
      <c r="D663" s="42"/>
      <c r="E663" s="42"/>
      <c r="F663" s="43"/>
      <c r="G663" s="42"/>
      <c r="H663" s="42"/>
      <c r="I663" s="59"/>
      <c r="J663" s="42"/>
      <c r="K663" s="6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2"/>
      <c r="D664" s="42"/>
      <c r="E664" s="42"/>
      <c r="F664" s="43"/>
      <c r="G664" s="42"/>
      <c r="H664" s="42"/>
      <c r="I664" s="59"/>
      <c r="J664" s="42"/>
      <c r="K664" s="6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2"/>
      <c r="D665" s="42"/>
      <c r="E665" s="42"/>
      <c r="F665" s="43"/>
      <c r="G665" s="42"/>
      <c r="H665" s="42"/>
      <c r="I665" s="59"/>
      <c r="J665" s="42"/>
      <c r="K665" s="6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2"/>
      <c r="D666" s="42"/>
      <c r="E666" s="42"/>
      <c r="F666" s="43"/>
      <c r="G666" s="42"/>
      <c r="H666" s="42"/>
      <c r="I666" s="59"/>
      <c r="J666" s="42"/>
      <c r="K666" s="6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2"/>
      <c r="D667" s="42"/>
      <c r="E667" s="42"/>
      <c r="F667" s="43"/>
      <c r="G667" s="42"/>
      <c r="H667" s="42"/>
      <c r="I667" s="59"/>
      <c r="J667" s="42"/>
      <c r="K667" s="6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2"/>
      <c r="D668" s="42"/>
      <c r="E668" s="42"/>
      <c r="F668" s="43"/>
      <c r="G668" s="42"/>
      <c r="H668" s="42"/>
      <c r="I668" s="59"/>
      <c r="J668" s="42"/>
      <c r="K668" s="6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2"/>
      <c r="D669" s="42"/>
      <c r="E669" s="42"/>
      <c r="F669" s="43"/>
      <c r="G669" s="42"/>
      <c r="H669" s="42"/>
      <c r="I669" s="59"/>
      <c r="J669" s="42"/>
      <c r="K669" s="6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2"/>
      <c r="D670" s="42"/>
      <c r="E670" s="42"/>
      <c r="F670" s="43"/>
      <c r="G670" s="42"/>
      <c r="H670" s="42"/>
      <c r="I670" s="59"/>
      <c r="J670" s="42"/>
      <c r="K670" s="6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2"/>
      <c r="D671" s="42"/>
      <c r="E671" s="42"/>
      <c r="F671" s="43"/>
      <c r="G671" s="42"/>
      <c r="H671" s="42"/>
      <c r="I671" s="59"/>
      <c r="J671" s="42"/>
      <c r="K671" s="6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2"/>
      <c r="D672" s="42"/>
      <c r="E672" s="42"/>
      <c r="F672" s="43"/>
      <c r="G672" s="42"/>
      <c r="H672" s="42"/>
      <c r="I672" s="59"/>
      <c r="J672" s="42"/>
      <c r="K672" s="6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2"/>
      <c r="D673" s="42"/>
      <c r="E673" s="42"/>
      <c r="F673" s="43"/>
      <c r="G673" s="42"/>
      <c r="H673" s="42"/>
      <c r="I673" s="59"/>
      <c r="J673" s="42"/>
      <c r="K673" s="6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2"/>
      <c r="D674" s="42"/>
      <c r="E674" s="42"/>
      <c r="F674" s="43"/>
      <c r="G674" s="42"/>
      <c r="H674" s="42"/>
      <c r="I674" s="59"/>
      <c r="J674" s="42"/>
      <c r="K674" s="6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2"/>
      <c r="D675" s="42"/>
      <c r="E675" s="42"/>
      <c r="F675" s="43"/>
      <c r="G675" s="42"/>
      <c r="H675" s="42"/>
      <c r="I675" s="59"/>
      <c r="J675" s="42"/>
      <c r="K675" s="6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2"/>
      <c r="D676" s="42"/>
      <c r="E676" s="42"/>
      <c r="F676" s="43"/>
      <c r="G676" s="42"/>
      <c r="H676" s="42"/>
      <c r="I676" s="59"/>
      <c r="J676" s="42"/>
      <c r="K676" s="6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2"/>
      <c r="D677" s="42"/>
      <c r="E677" s="42"/>
      <c r="F677" s="43"/>
      <c r="G677" s="42"/>
      <c r="H677" s="42"/>
      <c r="I677" s="59"/>
      <c r="J677" s="42"/>
      <c r="K677" s="6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2"/>
      <c r="D678" s="42"/>
      <c r="E678" s="42"/>
      <c r="F678" s="43"/>
      <c r="G678" s="42"/>
      <c r="H678" s="42"/>
      <c r="I678" s="59"/>
      <c r="J678" s="42"/>
      <c r="K678" s="6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2"/>
      <c r="D679" s="42"/>
      <c r="E679" s="42"/>
      <c r="F679" s="43"/>
      <c r="G679" s="42"/>
      <c r="H679" s="42"/>
      <c r="I679" s="59"/>
      <c r="J679" s="42"/>
      <c r="K679" s="6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2"/>
      <c r="D680" s="42"/>
      <c r="E680" s="42"/>
      <c r="F680" s="43"/>
      <c r="G680" s="42"/>
      <c r="H680" s="42"/>
      <c r="I680" s="59"/>
      <c r="J680" s="42"/>
      <c r="K680" s="6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2"/>
      <c r="D681" s="42"/>
      <c r="E681" s="42"/>
      <c r="F681" s="43"/>
      <c r="G681" s="42"/>
      <c r="H681" s="42"/>
      <c r="I681" s="59"/>
      <c r="J681" s="42"/>
      <c r="K681" s="6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2"/>
      <c r="D682" s="42"/>
      <c r="E682" s="42"/>
      <c r="F682" s="43"/>
      <c r="G682" s="42"/>
      <c r="H682" s="42"/>
      <c r="I682" s="59"/>
      <c r="J682" s="42"/>
      <c r="K682" s="6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2"/>
      <c r="D683" s="42"/>
      <c r="E683" s="42"/>
      <c r="F683" s="43"/>
      <c r="G683" s="42"/>
      <c r="H683" s="42"/>
      <c r="I683" s="59"/>
      <c r="J683" s="42"/>
      <c r="K683" s="6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2"/>
      <c r="D684" s="42"/>
      <c r="E684" s="42"/>
      <c r="F684" s="43"/>
      <c r="G684" s="42"/>
      <c r="H684" s="42"/>
      <c r="I684" s="59"/>
      <c r="J684" s="42"/>
      <c r="K684" s="6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2"/>
      <c r="D685" s="42"/>
      <c r="E685" s="42"/>
      <c r="F685" s="43"/>
      <c r="G685" s="42"/>
      <c r="H685" s="42"/>
      <c r="I685" s="59"/>
      <c r="J685" s="42"/>
      <c r="K685" s="6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2"/>
      <c r="D686" s="42"/>
      <c r="E686" s="42"/>
      <c r="F686" s="43"/>
      <c r="G686" s="42"/>
      <c r="H686" s="42"/>
      <c r="I686" s="59"/>
      <c r="J686" s="42"/>
      <c r="K686" s="6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2"/>
      <c r="D687" s="42"/>
      <c r="E687" s="42"/>
      <c r="F687" s="43"/>
      <c r="G687" s="42"/>
      <c r="H687" s="42"/>
      <c r="I687" s="59"/>
      <c r="J687" s="42"/>
      <c r="K687" s="6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2"/>
      <c r="D688" s="42"/>
      <c r="E688" s="42"/>
      <c r="F688" s="43"/>
      <c r="G688" s="42"/>
      <c r="H688" s="42"/>
      <c r="I688" s="59"/>
      <c r="J688" s="42"/>
      <c r="K688" s="6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2"/>
      <c r="D689" s="42"/>
      <c r="E689" s="42"/>
      <c r="F689" s="43"/>
      <c r="G689" s="42"/>
      <c r="H689" s="42"/>
      <c r="I689" s="59"/>
      <c r="J689" s="42"/>
      <c r="K689" s="6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2"/>
      <c r="D690" s="42"/>
      <c r="E690" s="42"/>
      <c r="F690" s="43"/>
      <c r="G690" s="42"/>
      <c r="H690" s="42"/>
      <c r="I690" s="59"/>
      <c r="J690" s="42"/>
      <c r="K690" s="6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2"/>
      <c r="D691" s="42"/>
      <c r="E691" s="42"/>
      <c r="F691" s="43"/>
      <c r="G691" s="42"/>
      <c r="H691" s="42"/>
      <c r="I691" s="59"/>
      <c r="J691" s="42"/>
      <c r="K691" s="6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2"/>
      <c r="D692" s="42"/>
      <c r="E692" s="42"/>
      <c r="F692" s="43"/>
      <c r="G692" s="42"/>
      <c r="H692" s="42"/>
      <c r="I692" s="59"/>
      <c r="J692" s="42"/>
      <c r="K692" s="6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2"/>
      <c r="D693" s="42"/>
      <c r="E693" s="42"/>
      <c r="F693" s="43"/>
      <c r="G693" s="42"/>
      <c r="H693" s="42"/>
      <c r="I693" s="59"/>
      <c r="J693" s="42"/>
      <c r="K693" s="6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2"/>
      <c r="D694" s="42"/>
      <c r="E694" s="42"/>
      <c r="F694" s="43"/>
      <c r="G694" s="42"/>
      <c r="H694" s="42"/>
      <c r="I694" s="59"/>
      <c r="J694" s="42"/>
      <c r="K694" s="6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2"/>
      <c r="D695" s="42"/>
      <c r="E695" s="42"/>
      <c r="F695" s="43"/>
      <c r="G695" s="42"/>
      <c r="H695" s="42"/>
      <c r="I695" s="59"/>
      <c r="J695" s="42"/>
      <c r="K695" s="6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2"/>
      <c r="D696" s="42"/>
      <c r="E696" s="42"/>
      <c r="F696" s="43"/>
      <c r="G696" s="42"/>
      <c r="H696" s="42"/>
      <c r="I696" s="59"/>
      <c r="J696" s="42"/>
      <c r="K696" s="6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2"/>
      <c r="D697" s="42"/>
      <c r="E697" s="42"/>
      <c r="F697" s="43"/>
      <c r="G697" s="42"/>
      <c r="H697" s="42"/>
      <c r="I697" s="59"/>
      <c r="J697" s="42"/>
      <c r="K697" s="6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2"/>
      <c r="D698" s="42"/>
      <c r="E698" s="42"/>
      <c r="F698" s="43"/>
      <c r="G698" s="42"/>
      <c r="H698" s="42"/>
      <c r="I698" s="59"/>
      <c r="J698" s="42"/>
      <c r="K698" s="6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2"/>
      <c r="D699" s="42"/>
      <c r="E699" s="42"/>
      <c r="F699" s="43"/>
      <c r="G699" s="42"/>
      <c r="H699" s="42"/>
      <c r="I699" s="59"/>
      <c r="J699" s="42"/>
      <c r="K699" s="6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2"/>
      <c r="D700" s="42"/>
      <c r="E700" s="42"/>
      <c r="F700" s="43"/>
      <c r="G700" s="42"/>
      <c r="H700" s="42"/>
      <c r="I700" s="59"/>
      <c r="J700" s="42"/>
      <c r="K700" s="6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2"/>
      <c r="D701" s="42"/>
      <c r="E701" s="42"/>
      <c r="F701" s="43"/>
      <c r="G701" s="42"/>
      <c r="H701" s="42"/>
      <c r="I701" s="59"/>
      <c r="J701" s="42"/>
      <c r="K701" s="6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2"/>
      <c r="D702" s="42"/>
      <c r="E702" s="42"/>
      <c r="F702" s="43"/>
      <c r="G702" s="42"/>
      <c r="H702" s="42"/>
      <c r="I702" s="59"/>
      <c r="J702" s="42"/>
      <c r="K702" s="6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2"/>
      <c r="D703" s="42"/>
      <c r="E703" s="42"/>
      <c r="F703" s="43"/>
      <c r="G703" s="42"/>
      <c r="H703" s="42"/>
      <c r="I703" s="59"/>
      <c r="J703" s="42"/>
      <c r="K703" s="6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2"/>
      <c r="D704" s="42"/>
      <c r="E704" s="42"/>
      <c r="F704" s="43"/>
      <c r="G704" s="42"/>
      <c r="H704" s="42"/>
      <c r="I704" s="59"/>
      <c r="J704" s="42"/>
      <c r="K704" s="6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2"/>
      <c r="D705" s="42"/>
      <c r="E705" s="42"/>
      <c r="F705" s="43"/>
      <c r="G705" s="42"/>
      <c r="H705" s="42"/>
      <c r="I705" s="59"/>
      <c r="J705" s="42"/>
      <c r="K705" s="6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2"/>
      <c r="D706" s="42"/>
      <c r="E706" s="42"/>
      <c r="F706" s="43"/>
      <c r="G706" s="42"/>
      <c r="H706" s="42"/>
      <c r="I706" s="59"/>
      <c r="J706" s="42"/>
      <c r="K706" s="6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2"/>
      <c r="D707" s="42"/>
      <c r="E707" s="42"/>
      <c r="F707" s="43"/>
      <c r="G707" s="42"/>
      <c r="H707" s="42"/>
      <c r="I707" s="59"/>
      <c r="J707" s="42"/>
      <c r="K707" s="6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2"/>
      <c r="D708" s="42"/>
      <c r="E708" s="42"/>
      <c r="F708" s="43"/>
      <c r="G708" s="42"/>
      <c r="H708" s="42"/>
      <c r="I708" s="59"/>
      <c r="J708" s="42"/>
      <c r="K708" s="6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2"/>
      <c r="D709" s="42"/>
      <c r="E709" s="42"/>
      <c r="F709" s="43"/>
      <c r="G709" s="42"/>
      <c r="H709" s="42"/>
      <c r="I709" s="59"/>
      <c r="J709" s="42"/>
      <c r="K709" s="6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2"/>
      <c r="D710" s="42"/>
      <c r="E710" s="42"/>
      <c r="F710" s="43"/>
      <c r="G710" s="42"/>
      <c r="H710" s="42"/>
      <c r="I710" s="59"/>
      <c r="J710" s="42"/>
      <c r="K710" s="6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2"/>
      <c r="D711" s="42"/>
      <c r="E711" s="42"/>
      <c r="F711" s="43"/>
      <c r="G711" s="42"/>
      <c r="H711" s="42"/>
      <c r="I711" s="59"/>
      <c r="J711" s="42"/>
      <c r="K711" s="6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2"/>
      <c r="D712" s="42"/>
      <c r="E712" s="42"/>
      <c r="F712" s="43"/>
      <c r="G712" s="42"/>
      <c r="H712" s="42"/>
      <c r="I712" s="59"/>
      <c r="J712" s="42"/>
      <c r="K712" s="6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2"/>
      <c r="D713" s="42"/>
      <c r="E713" s="42"/>
      <c r="F713" s="43"/>
      <c r="G713" s="42"/>
      <c r="H713" s="42"/>
      <c r="I713" s="59"/>
      <c r="J713" s="42"/>
      <c r="K713" s="6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2"/>
      <c r="D714" s="42"/>
      <c r="E714" s="42"/>
      <c r="F714" s="43"/>
      <c r="G714" s="42"/>
      <c r="H714" s="42"/>
      <c r="I714" s="59"/>
      <c r="J714" s="42"/>
      <c r="K714" s="6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2"/>
      <c r="D715" s="42"/>
      <c r="E715" s="42"/>
      <c r="F715" s="43"/>
      <c r="G715" s="42"/>
      <c r="H715" s="42"/>
      <c r="I715" s="59"/>
      <c r="J715" s="42"/>
      <c r="K715" s="6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2"/>
      <c r="D716" s="42"/>
      <c r="E716" s="42"/>
      <c r="F716" s="43"/>
      <c r="G716" s="42"/>
      <c r="H716" s="42"/>
      <c r="I716" s="59"/>
      <c r="J716" s="42"/>
      <c r="K716" s="6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2"/>
      <c r="D717" s="42"/>
      <c r="E717" s="42"/>
      <c r="F717" s="43"/>
      <c r="G717" s="42"/>
      <c r="H717" s="42"/>
      <c r="I717" s="59"/>
      <c r="J717" s="42"/>
      <c r="K717" s="6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2"/>
      <c r="D718" s="42"/>
      <c r="E718" s="42"/>
      <c r="F718" s="43"/>
      <c r="G718" s="42"/>
      <c r="H718" s="42"/>
      <c r="I718" s="59"/>
      <c r="J718" s="42"/>
      <c r="K718" s="6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2"/>
      <c r="D719" s="42"/>
      <c r="E719" s="42"/>
      <c r="F719" s="43"/>
      <c r="G719" s="42"/>
      <c r="H719" s="42"/>
      <c r="I719" s="59"/>
      <c r="J719" s="42"/>
      <c r="K719" s="6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2"/>
      <c r="D720" s="42"/>
      <c r="E720" s="42"/>
      <c r="F720" s="43"/>
      <c r="G720" s="42"/>
      <c r="H720" s="42"/>
      <c r="I720" s="59"/>
      <c r="J720" s="42"/>
      <c r="K720" s="6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2"/>
      <c r="D721" s="42"/>
      <c r="E721" s="42"/>
      <c r="F721" s="43"/>
      <c r="G721" s="42"/>
      <c r="H721" s="42"/>
      <c r="I721" s="59"/>
      <c r="J721" s="42"/>
      <c r="K721" s="6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2"/>
      <c r="D722" s="42"/>
      <c r="E722" s="42"/>
      <c r="F722" s="43"/>
      <c r="G722" s="42"/>
      <c r="H722" s="42"/>
      <c r="I722" s="59"/>
      <c r="J722" s="42"/>
      <c r="K722" s="6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2"/>
      <c r="D723" s="42"/>
      <c r="E723" s="42"/>
      <c r="F723" s="43"/>
      <c r="G723" s="42"/>
      <c r="H723" s="42"/>
      <c r="I723" s="59"/>
      <c r="J723" s="42"/>
      <c r="K723" s="6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2"/>
      <c r="D724" s="42"/>
      <c r="E724" s="42"/>
      <c r="F724" s="43"/>
      <c r="G724" s="42"/>
      <c r="H724" s="42"/>
      <c r="I724" s="59"/>
      <c r="J724" s="42"/>
      <c r="K724" s="6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2"/>
      <c r="D725" s="42"/>
      <c r="E725" s="42"/>
      <c r="F725" s="43"/>
      <c r="G725" s="42"/>
      <c r="H725" s="42"/>
      <c r="I725" s="59"/>
      <c r="J725" s="42"/>
      <c r="K725" s="6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2"/>
      <c r="D726" s="42"/>
      <c r="E726" s="42"/>
      <c r="F726" s="43"/>
      <c r="G726" s="42"/>
      <c r="H726" s="42"/>
      <c r="I726" s="59"/>
      <c r="J726" s="42"/>
      <c r="K726" s="6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2"/>
      <c r="D727" s="42"/>
      <c r="E727" s="42"/>
      <c r="F727" s="43"/>
      <c r="G727" s="42"/>
      <c r="H727" s="42"/>
      <c r="I727" s="59"/>
      <c r="J727" s="42"/>
      <c r="K727" s="6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2"/>
      <c r="D728" s="42"/>
      <c r="E728" s="42"/>
      <c r="F728" s="43"/>
      <c r="G728" s="42"/>
      <c r="H728" s="42"/>
      <c r="I728" s="59"/>
      <c r="J728" s="42"/>
      <c r="K728" s="6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2"/>
      <c r="D729" s="42"/>
      <c r="E729" s="42"/>
      <c r="F729" s="43"/>
      <c r="G729" s="42"/>
      <c r="H729" s="42"/>
      <c r="I729" s="59"/>
      <c r="J729" s="42"/>
      <c r="K729" s="6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2"/>
      <c r="D730" s="42"/>
      <c r="E730" s="42"/>
      <c r="F730" s="43"/>
      <c r="G730" s="42"/>
      <c r="H730" s="42"/>
      <c r="I730" s="59"/>
      <c r="J730" s="42"/>
      <c r="K730" s="6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2"/>
      <c r="D731" s="42"/>
      <c r="E731" s="42"/>
      <c r="F731" s="43"/>
      <c r="G731" s="42"/>
      <c r="H731" s="42"/>
      <c r="I731" s="59"/>
      <c r="J731" s="42"/>
      <c r="K731" s="6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2"/>
      <c r="D732" s="42"/>
      <c r="E732" s="42"/>
      <c r="F732" s="43"/>
      <c r="G732" s="42"/>
      <c r="H732" s="42"/>
      <c r="I732" s="59"/>
      <c r="J732" s="42"/>
      <c r="K732" s="6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2"/>
      <c r="D733" s="42"/>
      <c r="E733" s="42"/>
      <c r="F733" s="43"/>
      <c r="G733" s="42"/>
      <c r="H733" s="42"/>
      <c r="I733" s="59"/>
      <c r="J733" s="42"/>
      <c r="K733" s="6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2"/>
      <c r="D734" s="42"/>
      <c r="E734" s="42"/>
      <c r="F734" s="43"/>
      <c r="G734" s="42"/>
      <c r="H734" s="42"/>
      <c r="I734" s="59"/>
      <c r="J734" s="42"/>
      <c r="K734" s="6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2"/>
      <c r="D735" s="42"/>
      <c r="E735" s="42"/>
      <c r="F735" s="43"/>
      <c r="G735" s="42"/>
      <c r="H735" s="42"/>
      <c r="I735" s="59"/>
      <c r="J735" s="42"/>
      <c r="K735" s="6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2"/>
      <c r="D736" s="42"/>
      <c r="E736" s="42"/>
      <c r="F736" s="43"/>
      <c r="G736" s="42"/>
      <c r="H736" s="42"/>
      <c r="I736" s="59"/>
      <c r="J736" s="42"/>
      <c r="K736" s="6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2"/>
      <c r="D737" s="42"/>
      <c r="E737" s="42"/>
      <c r="F737" s="43"/>
      <c r="G737" s="42"/>
      <c r="H737" s="42"/>
      <c r="I737" s="59"/>
      <c r="J737" s="42"/>
      <c r="K737" s="6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2"/>
      <c r="D738" s="42"/>
      <c r="E738" s="42"/>
      <c r="F738" s="43"/>
      <c r="G738" s="42"/>
      <c r="H738" s="42"/>
      <c r="I738" s="59"/>
      <c r="J738" s="42"/>
      <c r="K738" s="6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2"/>
      <c r="D739" s="42"/>
      <c r="E739" s="42"/>
      <c r="F739" s="43"/>
      <c r="G739" s="42"/>
      <c r="H739" s="42"/>
      <c r="I739" s="59"/>
      <c r="J739" s="42"/>
      <c r="K739" s="6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2"/>
      <c r="D740" s="42"/>
      <c r="E740" s="42"/>
      <c r="F740" s="43"/>
      <c r="G740" s="42"/>
      <c r="H740" s="42"/>
      <c r="I740" s="59"/>
      <c r="J740" s="42"/>
      <c r="K740" s="6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2"/>
      <c r="D741" s="42"/>
      <c r="E741" s="42"/>
      <c r="F741" s="43"/>
      <c r="G741" s="42"/>
      <c r="H741" s="42"/>
      <c r="I741" s="59"/>
      <c r="J741" s="42"/>
      <c r="K741" s="6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2"/>
      <c r="D742" s="42"/>
      <c r="E742" s="42"/>
      <c r="F742" s="43"/>
      <c r="G742" s="42"/>
      <c r="H742" s="42"/>
      <c r="I742" s="59"/>
      <c r="J742" s="42"/>
      <c r="K742" s="6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2"/>
      <c r="D743" s="42"/>
      <c r="E743" s="42"/>
      <c r="F743" s="43"/>
      <c r="G743" s="42"/>
      <c r="H743" s="42"/>
      <c r="I743" s="59"/>
      <c r="J743" s="42"/>
      <c r="K743" s="6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2"/>
      <c r="D744" s="42"/>
      <c r="E744" s="42"/>
      <c r="F744" s="43"/>
      <c r="G744" s="42"/>
      <c r="H744" s="42"/>
      <c r="I744" s="59"/>
      <c r="J744" s="42"/>
      <c r="K744" s="6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2"/>
      <c r="D745" s="42"/>
      <c r="E745" s="42"/>
      <c r="F745" s="43"/>
      <c r="G745" s="42"/>
      <c r="H745" s="42"/>
      <c r="I745" s="59"/>
      <c r="J745" s="42"/>
      <c r="K745" s="6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2"/>
      <c r="D746" s="42"/>
      <c r="E746" s="42"/>
      <c r="F746" s="43"/>
      <c r="G746" s="42"/>
      <c r="H746" s="42"/>
      <c r="I746" s="59"/>
      <c r="J746" s="42"/>
      <c r="K746" s="6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2"/>
      <c r="D747" s="42"/>
      <c r="E747" s="42"/>
      <c r="F747" s="43"/>
      <c r="G747" s="42"/>
      <c r="H747" s="42"/>
      <c r="I747" s="59"/>
      <c r="J747" s="42"/>
      <c r="K747" s="6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2"/>
      <c r="D748" s="42"/>
      <c r="E748" s="42"/>
      <c r="F748" s="43"/>
      <c r="G748" s="42"/>
      <c r="H748" s="42"/>
      <c r="I748" s="59"/>
      <c r="J748" s="42"/>
      <c r="K748" s="6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2"/>
      <c r="D749" s="42"/>
      <c r="E749" s="42"/>
      <c r="F749" s="43"/>
      <c r="G749" s="42"/>
      <c r="H749" s="42"/>
      <c r="I749" s="59"/>
      <c r="J749" s="42"/>
      <c r="K749" s="6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2"/>
      <c r="D750" s="42"/>
      <c r="E750" s="42"/>
      <c r="F750" s="43"/>
      <c r="G750" s="42"/>
      <c r="H750" s="42"/>
      <c r="I750" s="59"/>
      <c r="J750" s="42"/>
      <c r="K750" s="6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2"/>
      <c r="D751" s="42"/>
      <c r="E751" s="42"/>
      <c r="F751" s="43"/>
      <c r="G751" s="42"/>
      <c r="H751" s="42"/>
      <c r="I751" s="59"/>
      <c r="J751" s="42"/>
      <c r="K751" s="6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2"/>
      <c r="D752" s="42"/>
      <c r="E752" s="42"/>
      <c r="F752" s="43"/>
      <c r="G752" s="42"/>
      <c r="H752" s="42"/>
      <c r="I752" s="59"/>
      <c r="J752" s="42"/>
      <c r="K752" s="6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2"/>
      <c r="D753" s="42"/>
      <c r="E753" s="42"/>
      <c r="F753" s="43"/>
      <c r="G753" s="42"/>
      <c r="H753" s="42"/>
      <c r="I753" s="59"/>
      <c r="J753" s="42"/>
      <c r="K753" s="6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2"/>
      <c r="D754" s="42"/>
      <c r="E754" s="42"/>
      <c r="F754" s="43"/>
      <c r="G754" s="42"/>
      <c r="H754" s="42"/>
      <c r="I754" s="59"/>
      <c r="J754" s="42"/>
      <c r="K754" s="6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2"/>
      <c r="D755" s="42"/>
      <c r="E755" s="42"/>
      <c r="F755" s="43"/>
      <c r="G755" s="42"/>
      <c r="H755" s="42"/>
      <c r="I755" s="59"/>
      <c r="J755" s="42"/>
      <c r="K755" s="6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2"/>
      <c r="D756" s="42"/>
      <c r="E756" s="42"/>
      <c r="F756" s="43"/>
      <c r="G756" s="42"/>
      <c r="H756" s="42"/>
      <c r="I756" s="59"/>
      <c r="J756" s="42"/>
      <c r="K756" s="6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2"/>
      <c r="D757" s="42"/>
      <c r="E757" s="42"/>
      <c r="F757" s="43"/>
      <c r="G757" s="42"/>
      <c r="H757" s="42"/>
      <c r="I757" s="59"/>
      <c r="J757" s="42"/>
      <c r="K757" s="6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2"/>
      <c r="D758" s="42"/>
      <c r="E758" s="42"/>
      <c r="F758" s="43"/>
      <c r="G758" s="42"/>
      <c r="H758" s="42"/>
      <c r="I758" s="59"/>
      <c r="J758" s="42"/>
      <c r="K758" s="6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2"/>
      <c r="D759" s="42"/>
      <c r="E759" s="42"/>
      <c r="F759" s="43"/>
      <c r="G759" s="42"/>
      <c r="H759" s="42"/>
      <c r="I759" s="59"/>
      <c r="J759" s="42"/>
      <c r="K759" s="6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2"/>
      <c r="D760" s="42"/>
      <c r="E760" s="42"/>
      <c r="F760" s="43"/>
      <c r="G760" s="42"/>
      <c r="H760" s="42"/>
      <c r="I760" s="59"/>
      <c r="J760" s="42"/>
      <c r="K760" s="6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2"/>
      <c r="D761" s="42"/>
      <c r="E761" s="42"/>
      <c r="F761" s="43"/>
      <c r="G761" s="42"/>
      <c r="H761" s="42"/>
      <c r="I761" s="59"/>
      <c r="J761" s="42"/>
      <c r="K761" s="6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2"/>
      <c r="D762" s="42"/>
      <c r="E762" s="42"/>
      <c r="F762" s="43"/>
      <c r="G762" s="42"/>
      <c r="H762" s="42"/>
      <c r="I762" s="59"/>
      <c r="J762" s="42"/>
      <c r="K762" s="6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2"/>
      <c r="D763" s="42"/>
      <c r="E763" s="42"/>
      <c r="F763" s="43"/>
      <c r="G763" s="42"/>
      <c r="H763" s="42"/>
      <c r="I763" s="59"/>
      <c r="J763" s="42"/>
      <c r="K763" s="6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2"/>
      <c r="D764" s="42"/>
      <c r="E764" s="42"/>
      <c r="F764" s="43"/>
      <c r="G764" s="42"/>
      <c r="H764" s="42"/>
      <c r="I764" s="59"/>
      <c r="J764" s="42"/>
      <c r="K764" s="6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2"/>
      <c r="D765" s="42"/>
      <c r="E765" s="42"/>
      <c r="F765" s="43"/>
      <c r="G765" s="42"/>
      <c r="H765" s="42"/>
      <c r="I765" s="59"/>
      <c r="J765" s="42"/>
      <c r="K765" s="6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2"/>
      <c r="D766" s="42"/>
      <c r="E766" s="42"/>
      <c r="F766" s="43"/>
      <c r="G766" s="42"/>
      <c r="H766" s="42"/>
      <c r="I766" s="59"/>
      <c r="J766" s="42"/>
      <c r="K766" s="6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2"/>
      <c r="D767" s="42"/>
      <c r="E767" s="42"/>
      <c r="F767" s="43"/>
      <c r="G767" s="42"/>
      <c r="H767" s="42"/>
      <c r="I767" s="59"/>
      <c r="J767" s="42"/>
      <c r="K767" s="6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2"/>
      <c r="D768" s="42"/>
      <c r="E768" s="42"/>
      <c r="F768" s="43"/>
      <c r="G768" s="42"/>
      <c r="H768" s="42"/>
      <c r="I768" s="59"/>
      <c r="J768" s="42"/>
      <c r="K768" s="6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2"/>
      <c r="D769" s="42"/>
      <c r="E769" s="42"/>
      <c r="F769" s="43"/>
      <c r="G769" s="42"/>
      <c r="H769" s="42"/>
      <c r="I769" s="59"/>
      <c r="J769" s="42"/>
      <c r="K769" s="6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2"/>
      <c r="D770" s="42"/>
      <c r="E770" s="42"/>
      <c r="F770" s="43"/>
      <c r="G770" s="42"/>
      <c r="H770" s="42"/>
      <c r="I770" s="59"/>
      <c r="J770" s="42"/>
      <c r="K770" s="6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2"/>
      <c r="D771" s="42"/>
      <c r="E771" s="42"/>
      <c r="F771" s="43"/>
      <c r="G771" s="42"/>
      <c r="H771" s="42"/>
      <c r="I771" s="59"/>
      <c r="J771" s="42"/>
      <c r="K771" s="6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2"/>
      <c r="D772" s="42"/>
      <c r="E772" s="42"/>
      <c r="F772" s="43"/>
      <c r="G772" s="42"/>
      <c r="H772" s="42"/>
      <c r="I772" s="59"/>
      <c r="J772" s="42"/>
      <c r="K772" s="6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2"/>
      <c r="D773" s="42"/>
      <c r="E773" s="42"/>
      <c r="F773" s="43"/>
      <c r="G773" s="42"/>
      <c r="H773" s="42"/>
      <c r="I773" s="59"/>
      <c r="J773" s="42"/>
      <c r="K773" s="6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2"/>
      <c r="D774" s="42"/>
      <c r="E774" s="42"/>
      <c r="F774" s="43"/>
      <c r="G774" s="42"/>
      <c r="H774" s="42"/>
      <c r="I774" s="59"/>
      <c r="J774" s="42"/>
      <c r="K774" s="6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2"/>
      <c r="D775" s="42"/>
      <c r="E775" s="42"/>
      <c r="F775" s="43"/>
      <c r="G775" s="42"/>
      <c r="H775" s="42"/>
      <c r="I775" s="59"/>
      <c r="J775" s="42"/>
      <c r="K775" s="6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2"/>
      <c r="D776" s="42"/>
      <c r="E776" s="42"/>
      <c r="F776" s="43"/>
      <c r="G776" s="42"/>
      <c r="H776" s="42"/>
      <c r="I776" s="59"/>
      <c r="J776" s="42"/>
      <c r="K776" s="6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2"/>
      <c r="D777" s="42"/>
      <c r="E777" s="42"/>
      <c r="F777" s="43"/>
      <c r="G777" s="42"/>
      <c r="H777" s="42"/>
      <c r="I777" s="59"/>
      <c r="J777" s="42"/>
      <c r="K777" s="6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2"/>
      <c r="D778" s="42"/>
      <c r="E778" s="42"/>
      <c r="F778" s="43"/>
      <c r="G778" s="42"/>
      <c r="H778" s="42"/>
      <c r="I778" s="59"/>
      <c r="J778" s="42"/>
      <c r="K778" s="6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2"/>
      <c r="D779" s="42"/>
      <c r="E779" s="42"/>
      <c r="F779" s="43"/>
      <c r="G779" s="42"/>
      <c r="H779" s="42"/>
      <c r="I779" s="59"/>
      <c r="J779" s="42"/>
      <c r="K779" s="6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2"/>
      <c r="D780" s="42"/>
      <c r="E780" s="42"/>
      <c r="F780" s="43"/>
      <c r="G780" s="42"/>
      <c r="H780" s="42"/>
      <c r="I780" s="59"/>
      <c r="J780" s="42"/>
      <c r="K780" s="6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2"/>
      <c r="D781" s="42"/>
      <c r="E781" s="42"/>
      <c r="F781" s="43"/>
      <c r="G781" s="42"/>
      <c r="H781" s="42"/>
      <c r="I781" s="59"/>
      <c r="J781" s="42"/>
      <c r="K781" s="6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2"/>
      <c r="D782" s="42"/>
      <c r="E782" s="42"/>
      <c r="F782" s="43"/>
      <c r="G782" s="42"/>
      <c r="H782" s="42"/>
      <c r="I782" s="59"/>
      <c r="J782" s="42"/>
      <c r="K782" s="6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2"/>
      <c r="D783" s="42"/>
      <c r="E783" s="42"/>
      <c r="F783" s="43"/>
      <c r="G783" s="42"/>
      <c r="H783" s="42"/>
      <c r="I783" s="59"/>
      <c r="J783" s="42"/>
      <c r="K783" s="6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2"/>
      <c r="D784" s="42"/>
      <c r="E784" s="42"/>
      <c r="F784" s="43"/>
      <c r="G784" s="42"/>
      <c r="H784" s="42"/>
      <c r="I784" s="59"/>
      <c r="J784" s="42"/>
      <c r="K784" s="6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2"/>
      <c r="D785" s="42"/>
      <c r="E785" s="42"/>
      <c r="F785" s="43"/>
      <c r="G785" s="42"/>
      <c r="H785" s="42"/>
      <c r="I785" s="59"/>
      <c r="J785" s="42"/>
      <c r="K785" s="6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2"/>
      <c r="D786" s="42"/>
      <c r="E786" s="42"/>
      <c r="F786" s="43"/>
      <c r="G786" s="42"/>
      <c r="H786" s="42"/>
      <c r="I786" s="59"/>
      <c r="J786" s="42"/>
      <c r="K786" s="6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2"/>
      <c r="D787" s="42"/>
      <c r="E787" s="42"/>
      <c r="F787" s="43"/>
      <c r="G787" s="42"/>
      <c r="H787" s="42"/>
      <c r="I787" s="59"/>
      <c r="J787" s="42"/>
      <c r="K787" s="6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2"/>
      <c r="D788" s="42"/>
      <c r="E788" s="42"/>
      <c r="F788" s="43"/>
      <c r="G788" s="42"/>
      <c r="H788" s="42"/>
      <c r="I788" s="59"/>
      <c r="J788" s="42"/>
      <c r="K788" s="6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2"/>
      <c r="D789" s="42"/>
      <c r="E789" s="42"/>
      <c r="F789" s="43"/>
      <c r="G789" s="42"/>
      <c r="H789" s="42"/>
      <c r="I789" s="59"/>
      <c r="J789" s="42"/>
      <c r="K789" s="6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2"/>
      <c r="D790" s="42"/>
      <c r="E790" s="42"/>
      <c r="F790" s="43"/>
      <c r="G790" s="42"/>
      <c r="H790" s="42"/>
      <c r="I790" s="59"/>
      <c r="J790" s="42"/>
      <c r="K790" s="6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2"/>
      <c r="D791" s="42"/>
      <c r="E791" s="42"/>
      <c r="F791" s="43"/>
      <c r="G791" s="42"/>
      <c r="H791" s="42"/>
      <c r="I791" s="59"/>
      <c r="J791" s="42"/>
      <c r="K791" s="6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2"/>
      <c r="D792" s="42"/>
      <c r="E792" s="42"/>
      <c r="F792" s="43"/>
      <c r="G792" s="42"/>
      <c r="H792" s="42"/>
      <c r="I792" s="59"/>
      <c r="J792" s="42"/>
      <c r="K792" s="6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2"/>
      <c r="D793" s="42"/>
      <c r="E793" s="42"/>
      <c r="F793" s="43"/>
      <c r="G793" s="42"/>
      <c r="H793" s="42"/>
      <c r="I793" s="59"/>
      <c r="J793" s="42"/>
      <c r="K793" s="6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2"/>
      <c r="D794" s="42"/>
      <c r="E794" s="42"/>
      <c r="F794" s="43"/>
      <c r="G794" s="42"/>
      <c r="H794" s="42"/>
      <c r="I794" s="59"/>
      <c r="J794" s="42"/>
      <c r="K794" s="6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2"/>
      <c r="D795" s="42"/>
      <c r="E795" s="42"/>
      <c r="F795" s="43"/>
      <c r="G795" s="42"/>
      <c r="H795" s="42"/>
      <c r="I795" s="59"/>
      <c r="J795" s="42"/>
      <c r="K795" s="6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2"/>
      <c r="D796" s="42"/>
      <c r="E796" s="42"/>
      <c r="F796" s="43"/>
      <c r="G796" s="42"/>
      <c r="H796" s="42"/>
      <c r="I796" s="59"/>
      <c r="J796" s="42"/>
      <c r="K796" s="6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2"/>
      <c r="D797" s="42"/>
      <c r="E797" s="42"/>
      <c r="F797" s="43"/>
      <c r="G797" s="42"/>
      <c r="H797" s="42"/>
      <c r="I797" s="59"/>
      <c r="J797" s="42"/>
      <c r="K797" s="6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2"/>
      <c r="D798" s="42"/>
      <c r="E798" s="42"/>
      <c r="F798" s="43"/>
      <c r="G798" s="42"/>
      <c r="H798" s="42"/>
      <c r="I798" s="59"/>
      <c r="J798" s="42"/>
      <c r="K798" s="6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2"/>
      <c r="D799" s="42"/>
      <c r="E799" s="42"/>
      <c r="F799" s="43"/>
      <c r="G799" s="42"/>
      <c r="H799" s="42"/>
      <c r="I799" s="59"/>
      <c r="J799" s="42"/>
      <c r="K799" s="6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2"/>
      <c r="D800" s="42"/>
      <c r="E800" s="42"/>
      <c r="F800" s="43"/>
      <c r="G800" s="42"/>
      <c r="H800" s="42"/>
      <c r="I800" s="59"/>
      <c r="J800" s="42"/>
      <c r="K800" s="6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2"/>
      <c r="D801" s="42"/>
      <c r="E801" s="42"/>
      <c r="F801" s="43"/>
      <c r="G801" s="42"/>
      <c r="H801" s="42"/>
      <c r="I801" s="59"/>
      <c r="J801" s="42"/>
      <c r="K801" s="6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2"/>
      <c r="D802" s="42"/>
      <c r="E802" s="42"/>
      <c r="F802" s="43"/>
      <c r="G802" s="42"/>
      <c r="H802" s="42"/>
      <c r="I802" s="59"/>
      <c r="J802" s="42"/>
      <c r="K802" s="6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2"/>
      <c r="D803" s="42"/>
      <c r="E803" s="42"/>
      <c r="F803" s="43"/>
      <c r="G803" s="42"/>
      <c r="H803" s="42"/>
      <c r="I803" s="59"/>
      <c r="J803" s="42"/>
      <c r="K803" s="6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2"/>
      <c r="D804" s="42"/>
      <c r="E804" s="42"/>
      <c r="F804" s="43"/>
      <c r="G804" s="42"/>
      <c r="H804" s="42"/>
      <c r="I804" s="59"/>
      <c r="J804" s="42"/>
      <c r="K804" s="6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2"/>
      <c r="D805" s="42"/>
      <c r="E805" s="42"/>
      <c r="F805" s="43"/>
      <c r="G805" s="42"/>
      <c r="H805" s="42"/>
      <c r="I805" s="59"/>
      <c r="J805" s="42"/>
      <c r="K805" s="6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2"/>
      <c r="D806" s="42"/>
      <c r="E806" s="42"/>
      <c r="F806" s="43"/>
      <c r="G806" s="42"/>
      <c r="H806" s="42"/>
      <c r="I806" s="59"/>
      <c r="J806" s="42"/>
      <c r="K806" s="6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2"/>
      <c r="D807" s="42"/>
      <c r="E807" s="42"/>
      <c r="F807" s="43"/>
      <c r="G807" s="42"/>
      <c r="H807" s="42"/>
      <c r="I807" s="59"/>
      <c r="J807" s="42"/>
      <c r="K807" s="6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2"/>
      <c r="D808" s="42"/>
      <c r="E808" s="42"/>
      <c r="F808" s="43"/>
      <c r="G808" s="42"/>
      <c r="H808" s="42"/>
      <c r="I808" s="59"/>
      <c r="J808" s="42"/>
      <c r="K808" s="6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2"/>
      <c r="D809" s="42"/>
      <c r="E809" s="42"/>
      <c r="F809" s="43"/>
      <c r="G809" s="42"/>
      <c r="H809" s="42"/>
      <c r="I809" s="59"/>
      <c r="J809" s="42"/>
      <c r="K809" s="6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2"/>
      <c r="D810" s="42"/>
      <c r="E810" s="42"/>
      <c r="F810" s="43"/>
      <c r="G810" s="42"/>
      <c r="H810" s="42"/>
      <c r="I810" s="59"/>
      <c r="J810" s="42"/>
      <c r="K810" s="6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2"/>
      <c r="D811" s="42"/>
      <c r="E811" s="42"/>
      <c r="F811" s="43"/>
      <c r="G811" s="42"/>
      <c r="H811" s="42"/>
      <c r="I811" s="59"/>
      <c r="J811" s="42"/>
      <c r="K811" s="6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2"/>
      <c r="D812" s="42"/>
      <c r="E812" s="42"/>
      <c r="F812" s="43"/>
      <c r="G812" s="42"/>
      <c r="H812" s="42"/>
      <c r="I812" s="59"/>
      <c r="J812" s="42"/>
      <c r="K812" s="6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2"/>
      <c r="D813" s="42"/>
      <c r="E813" s="42"/>
      <c r="F813" s="43"/>
      <c r="G813" s="42"/>
      <c r="H813" s="42"/>
      <c r="I813" s="59"/>
      <c r="J813" s="42"/>
      <c r="K813" s="6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2"/>
      <c r="D814" s="42"/>
      <c r="E814" s="42"/>
      <c r="F814" s="43"/>
      <c r="G814" s="42"/>
      <c r="H814" s="42"/>
      <c r="I814" s="59"/>
      <c r="J814" s="42"/>
      <c r="K814" s="6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2"/>
      <c r="D815" s="42"/>
      <c r="E815" s="42"/>
      <c r="F815" s="43"/>
      <c r="G815" s="42"/>
      <c r="H815" s="42"/>
      <c r="I815" s="59"/>
      <c r="J815" s="42"/>
      <c r="K815" s="6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2"/>
      <c r="D816" s="42"/>
      <c r="E816" s="42"/>
      <c r="F816" s="43"/>
      <c r="G816" s="42"/>
      <c r="H816" s="42"/>
      <c r="I816" s="59"/>
      <c r="J816" s="42"/>
      <c r="K816" s="6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2"/>
      <c r="D817" s="42"/>
      <c r="E817" s="42"/>
      <c r="F817" s="43"/>
      <c r="G817" s="42"/>
      <c r="H817" s="42"/>
      <c r="I817" s="59"/>
      <c r="J817" s="42"/>
      <c r="K817" s="6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2"/>
      <c r="D818" s="42"/>
      <c r="E818" s="42"/>
      <c r="F818" s="43"/>
      <c r="G818" s="42"/>
      <c r="H818" s="42"/>
      <c r="I818" s="59"/>
      <c r="J818" s="42"/>
      <c r="K818" s="6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2"/>
      <c r="D819" s="42"/>
      <c r="E819" s="42"/>
      <c r="F819" s="43"/>
      <c r="G819" s="42"/>
      <c r="H819" s="42"/>
      <c r="I819" s="59"/>
      <c r="J819" s="42"/>
      <c r="K819" s="6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2"/>
      <c r="D820" s="42"/>
      <c r="E820" s="42"/>
      <c r="F820" s="43"/>
      <c r="G820" s="42"/>
      <c r="H820" s="42"/>
      <c r="I820" s="59"/>
      <c r="J820" s="42"/>
      <c r="K820" s="6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2"/>
      <c r="D821" s="42"/>
      <c r="E821" s="42"/>
      <c r="F821" s="43"/>
      <c r="G821" s="42"/>
      <c r="H821" s="42"/>
      <c r="I821" s="59"/>
      <c r="J821" s="42"/>
      <c r="K821" s="6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2"/>
      <c r="D822" s="42"/>
      <c r="E822" s="42"/>
      <c r="F822" s="43"/>
      <c r="G822" s="42"/>
      <c r="H822" s="42"/>
      <c r="I822" s="59"/>
      <c r="J822" s="42"/>
      <c r="K822" s="6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2"/>
      <c r="D823" s="42"/>
      <c r="E823" s="42"/>
      <c r="F823" s="43"/>
      <c r="G823" s="42"/>
      <c r="H823" s="42"/>
      <c r="I823" s="59"/>
      <c r="J823" s="42"/>
      <c r="K823" s="6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2"/>
      <c r="D824" s="42"/>
      <c r="E824" s="42"/>
      <c r="F824" s="43"/>
      <c r="G824" s="42"/>
      <c r="H824" s="42"/>
      <c r="I824" s="59"/>
      <c r="J824" s="42"/>
      <c r="K824" s="6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2"/>
      <c r="D825" s="42"/>
      <c r="E825" s="42"/>
      <c r="F825" s="43"/>
      <c r="G825" s="42"/>
      <c r="H825" s="42"/>
      <c r="I825" s="59"/>
      <c r="J825" s="42"/>
      <c r="K825" s="6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2"/>
      <c r="D826" s="42"/>
      <c r="E826" s="42"/>
      <c r="F826" s="43"/>
      <c r="G826" s="42"/>
      <c r="H826" s="42"/>
      <c r="I826" s="59"/>
      <c r="J826" s="42"/>
      <c r="K826" s="6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2"/>
      <c r="D827" s="42"/>
      <c r="E827" s="42"/>
      <c r="F827" s="43"/>
      <c r="G827" s="42"/>
      <c r="H827" s="42"/>
      <c r="I827" s="59"/>
      <c r="J827" s="42"/>
      <c r="K827" s="6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2"/>
      <c r="D828" s="42"/>
      <c r="E828" s="42"/>
      <c r="F828" s="43"/>
      <c r="G828" s="42"/>
      <c r="H828" s="42"/>
      <c r="I828" s="59"/>
      <c r="J828" s="42"/>
      <c r="K828" s="6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2"/>
      <c r="D829" s="42"/>
      <c r="E829" s="42"/>
      <c r="F829" s="43"/>
      <c r="G829" s="42"/>
      <c r="H829" s="42"/>
      <c r="I829" s="59"/>
      <c r="J829" s="42"/>
      <c r="K829" s="6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2"/>
      <c r="D830" s="42"/>
      <c r="E830" s="42"/>
      <c r="F830" s="43"/>
      <c r="G830" s="42"/>
      <c r="H830" s="42"/>
      <c r="I830" s="59"/>
      <c r="J830" s="42"/>
      <c r="K830" s="6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2"/>
      <c r="D831" s="42"/>
      <c r="E831" s="42"/>
      <c r="F831" s="43"/>
      <c r="G831" s="42"/>
      <c r="H831" s="42"/>
      <c r="I831" s="59"/>
      <c r="J831" s="42"/>
      <c r="K831" s="6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2"/>
      <c r="D832" s="42"/>
      <c r="E832" s="42"/>
      <c r="F832" s="43"/>
      <c r="G832" s="42"/>
      <c r="H832" s="42"/>
      <c r="I832" s="59"/>
      <c r="J832" s="42"/>
      <c r="K832" s="6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2"/>
      <c r="D833" s="42"/>
      <c r="E833" s="42"/>
      <c r="F833" s="43"/>
      <c r="G833" s="42"/>
      <c r="H833" s="42"/>
      <c r="I833" s="59"/>
      <c r="J833" s="42"/>
      <c r="K833" s="6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2"/>
      <c r="D834" s="42"/>
      <c r="E834" s="42"/>
      <c r="F834" s="43"/>
      <c r="G834" s="42"/>
      <c r="H834" s="42"/>
      <c r="I834" s="59"/>
      <c r="J834" s="42"/>
      <c r="K834" s="6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2"/>
      <c r="D835" s="42"/>
      <c r="E835" s="42"/>
      <c r="F835" s="43"/>
      <c r="G835" s="42"/>
      <c r="H835" s="42"/>
      <c r="I835" s="59"/>
      <c r="J835" s="42"/>
      <c r="K835" s="6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2"/>
      <c r="D836" s="42"/>
      <c r="E836" s="42"/>
      <c r="F836" s="43"/>
      <c r="G836" s="42"/>
      <c r="H836" s="42"/>
      <c r="I836" s="59"/>
      <c r="J836" s="42"/>
      <c r="K836" s="6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2"/>
      <c r="D837" s="42"/>
      <c r="E837" s="42"/>
      <c r="F837" s="43"/>
      <c r="G837" s="42"/>
      <c r="H837" s="42"/>
      <c r="I837" s="59"/>
      <c r="J837" s="42"/>
      <c r="K837" s="6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2"/>
      <c r="D838" s="42"/>
      <c r="E838" s="42"/>
      <c r="F838" s="43"/>
      <c r="G838" s="42"/>
      <c r="H838" s="42"/>
      <c r="I838" s="59"/>
      <c r="J838" s="42"/>
      <c r="K838" s="6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2"/>
      <c r="D839" s="42"/>
      <c r="E839" s="42"/>
      <c r="F839" s="43"/>
      <c r="G839" s="42"/>
      <c r="H839" s="42"/>
      <c r="I839" s="59"/>
      <c r="J839" s="42"/>
      <c r="K839" s="6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2"/>
      <c r="D840" s="42"/>
      <c r="E840" s="42"/>
      <c r="F840" s="43"/>
      <c r="G840" s="42"/>
      <c r="H840" s="42"/>
      <c r="I840" s="59"/>
      <c r="J840" s="42"/>
      <c r="K840" s="6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2"/>
      <c r="D841" s="42"/>
      <c r="E841" s="42"/>
      <c r="F841" s="43"/>
      <c r="G841" s="42"/>
      <c r="H841" s="42"/>
      <c r="I841" s="59"/>
      <c r="J841" s="42"/>
      <c r="K841" s="6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2"/>
      <c r="D842" s="42"/>
      <c r="E842" s="42"/>
      <c r="F842" s="43"/>
      <c r="G842" s="42"/>
      <c r="H842" s="42"/>
      <c r="I842" s="59"/>
      <c r="J842" s="42"/>
      <c r="K842" s="6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2"/>
      <c r="D843" s="42"/>
      <c r="E843" s="42"/>
      <c r="F843" s="43"/>
      <c r="G843" s="42"/>
      <c r="H843" s="42"/>
      <c r="I843" s="59"/>
      <c r="J843" s="42"/>
      <c r="K843" s="6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2"/>
      <c r="D844" s="42"/>
      <c r="E844" s="42"/>
      <c r="F844" s="43"/>
      <c r="G844" s="42"/>
      <c r="H844" s="42"/>
      <c r="I844" s="59"/>
      <c r="J844" s="42"/>
      <c r="K844" s="6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2"/>
      <c r="D845" s="42"/>
      <c r="E845" s="42"/>
      <c r="F845" s="43"/>
      <c r="G845" s="42"/>
      <c r="H845" s="42"/>
      <c r="I845" s="59"/>
      <c r="J845" s="42"/>
      <c r="K845" s="6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2"/>
      <c r="D846" s="42"/>
      <c r="E846" s="42"/>
      <c r="F846" s="43"/>
      <c r="G846" s="42"/>
      <c r="H846" s="42"/>
      <c r="I846" s="59"/>
      <c r="J846" s="42"/>
      <c r="K846" s="6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2"/>
      <c r="D847" s="42"/>
      <c r="E847" s="42"/>
      <c r="F847" s="43"/>
      <c r="G847" s="42"/>
      <c r="H847" s="42"/>
      <c r="I847" s="59"/>
      <c r="J847" s="42"/>
      <c r="K847" s="6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2"/>
      <c r="D848" s="42"/>
      <c r="E848" s="42"/>
      <c r="F848" s="43"/>
      <c r="G848" s="42"/>
      <c r="H848" s="42"/>
      <c r="I848" s="59"/>
      <c r="J848" s="42"/>
      <c r="K848" s="6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2"/>
      <c r="D849" s="42"/>
      <c r="E849" s="42"/>
      <c r="F849" s="43"/>
      <c r="G849" s="42"/>
      <c r="H849" s="42"/>
      <c r="I849" s="59"/>
      <c r="J849" s="42"/>
      <c r="K849" s="6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2"/>
      <c r="D850" s="42"/>
      <c r="E850" s="42"/>
      <c r="F850" s="43"/>
      <c r="G850" s="42"/>
      <c r="H850" s="42"/>
      <c r="I850" s="59"/>
      <c r="J850" s="42"/>
      <c r="K850" s="6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2"/>
      <c r="D851" s="42"/>
      <c r="E851" s="42"/>
      <c r="F851" s="43"/>
      <c r="G851" s="42"/>
      <c r="H851" s="42"/>
      <c r="I851" s="59"/>
      <c r="J851" s="42"/>
      <c r="K851" s="6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2"/>
      <c r="D852" s="42"/>
      <c r="E852" s="42"/>
      <c r="F852" s="43"/>
      <c r="G852" s="42"/>
      <c r="H852" s="42"/>
      <c r="I852" s="59"/>
      <c r="J852" s="42"/>
      <c r="K852" s="6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2"/>
      <c r="D853" s="42"/>
      <c r="E853" s="42"/>
      <c r="F853" s="43"/>
      <c r="G853" s="42"/>
      <c r="H853" s="42"/>
      <c r="I853" s="59"/>
      <c r="J853" s="42"/>
      <c r="K853" s="6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2"/>
      <c r="D854" s="42"/>
      <c r="E854" s="42"/>
      <c r="F854" s="43"/>
      <c r="G854" s="42"/>
      <c r="H854" s="42"/>
      <c r="I854" s="59"/>
      <c r="J854" s="42"/>
      <c r="K854" s="6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2"/>
      <c r="D855" s="42"/>
      <c r="E855" s="42"/>
      <c r="F855" s="43"/>
      <c r="G855" s="42"/>
      <c r="H855" s="42"/>
      <c r="I855" s="59"/>
      <c r="J855" s="42"/>
      <c r="K855" s="6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2"/>
      <c r="D856" s="42"/>
      <c r="E856" s="42"/>
      <c r="F856" s="43"/>
      <c r="G856" s="42"/>
      <c r="H856" s="42"/>
      <c r="I856" s="59"/>
      <c r="J856" s="42"/>
      <c r="K856" s="6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2"/>
      <c r="D857" s="42"/>
      <c r="E857" s="42"/>
      <c r="F857" s="43"/>
      <c r="G857" s="42"/>
      <c r="H857" s="42"/>
      <c r="I857" s="59"/>
      <c r="J857" s="42"/>
      <c r="K857" s="6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2"/>
      <c r="D858" s="42"/>
      <c r="E858" s="42"/>
      <c r="F858" s="43"/>
      <c r="G858" s="42"/>
      <c r="H858" s="42"/>
      <c r="I858" s="59"/>
      <c r="J858" s="42"/>
      <c r="K858" s="6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2"/>
      <c r="D859" s="42"/>
      <c r="E859" s="42"/>
      <c r="F859" s="43"/>
      <c r="G859" s="42"/>
      <c r="H859" s="42"/>
      <c r="I859" s="59"/>
      <c r="J859" s="42"/>
      <c r="K859" s="6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2"/>
      <c r="D860" s="42"/>
      <c r="E860" s="42"/>
      <c r="F860" s="43"/>
      <c r="G860" s="42"/>
      <c r="H860" s="42"/>
      <c r="I860" s="59"/>
      <c r="J860" s="42"/>
      <c r="K860" s="6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2"/>
      <c r="D861" s="42"/>
      <c r="E861" s="42"/>
      <c r="F861" s="43"/>
      <c r="G861" s="42"/>
      <c r="H861" s="42"/>
      <c r="I861" s="59"/>
      <c r="J861" s="42"/>
      <c r="K861" s="6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2"/>
      <c r="D862" s="42"/>
      <c r="E862" s="42"/>
      <c r="F862" s="43"/>
      <c r="G862" s="42"/>
      <c r="H862" s="42"/>
      <c r="I862" s="59"/>
      <c r="J862" s="42"/>
      <c r="K862" s="6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2"/>
      <c r="D863" s="42"/>
      <c r="E863" s="42"/>
      <c r="F863" s="43"/>
      <c r="G863" s="42"/>
      <c r="H863" s="42"/>
      <c r="I863" s="59"/>
      <c r="J863" s="42"/>
      <c r="K863" s="6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2"/>
      <c r="D864" s="42"/>
      <c r="E864" s="42"/>
      <c r="F864" s="43"/>
      <c r="G864" s="42"/>
      <c r="H864" s="42"/>
      <c r="I864" s="59"/>
      <c r="J864" s="42"/>
      <c r="K864" s="6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2"/>
      <c r="D865" s="42"/>
      <c r="E865" s="42"/>
      <c r="F865" s="43"/>
      <c r="G865" s="42"/>
      <c r="H865" s="42"/>
      <c r="I865" s="59"/>
      <c r="J865" s="42"/>
      <c r="K865" s="6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2"/>
      <c r="D866" s="42"/>
      <c r="E866" s="42"/>
      <c r="F866" s="43"/>
      <c r="G866" s="42"/>
      <c r="H866" s="42"/>
      <c r="I866" s="59"/>
      <c r="J866" s="42"/>
      <c r="K866" s="6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2"/>
      <c r="D867" s="42"/>
      <c r="E867" s="42"/>
      <c r="F867" s="43"/>
      <c r="G867" s="42"/>
      <c r="H867" s="42"/>
      <c r="I867" s="59"/>
      <c r="J867" s="42"/>
      <c r="K867" s="6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2"/>
      <c r="D868" s="42"/>
      <c r="E868" s="42"/>
      <c r="F868" s="43"/>
      <c r="G868" s="42"/>
      <c r="H868" s="42"/>
      <c r="I868" s="59"/>
      <c r="J868" s="42"/>
      <c r="K868" s="6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2"/>
      <c r="D869" s="42"/>
      <c r="E869" s="42"/>
      <c r="F869" s="43"/>
      <c r="G869" s="42"/>
      <c r="H869" s="42"/>
      <c r="I869" s="59"/>
      <c r="J869" s="42"/>
      <c r="K869" s="6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2"/>
      <c r="D870" s="42"/>
      <c r="E870" s="42"/>
      <c r="F870" s="43"/>
      <c r="G870" s="42"/>
      <c r="H870" s="42"/>
      <c r="I870" s="59"/>
      <c r="J870" s="42"/>
      <c r="K870" s="6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2"/>
      <c r="D871" s="42"/>
      <c r="E871" s="42"/>
      <c r="F871" s="43"/>
      <c r="G871" s="42"/>
      <c r="H871" s="42"/>
      <c r="I871" s="59"/>
      <c r="J871" s="42"/>
      <c r="K871" s="6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2"/>
      <c r="D872" s="42"/>
      <c r="E872" s="42"/>
      <c r="F872" s="43"/>
      <c r="G872" s="42"/>
      <c r="H872" s="42"/>
      <c r="I872" s="59"/>
      <c r="J872" s="42"/>
      <c r="K872" s="6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2"/>
      <c r="D873" s="42"/>
      <c r="E873" s="42"/>
      <c r="F873" s="43"/>
      <c r="G873" s="42"/>
      <c r="H873" s="42"/>
      <c r="I873" s="59"/>
      <c r="J873" s="42"/>
      <c r="K873" s="6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2"/>
      <c r="D874" s="42"/>
      <c r="E874" s="42"/>
      <c r="F874" s="43"/>
      <c r="G874" s="42"/>
      <c r="H874" s="42"/>
      <c r="I874" s="59"/>
      <c r="J874" s="42"/>
      <c r="K874" s="6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2"/>
      <c r="D875" s="42"/>
      <c r="E875" s="42"/>
      <c r="F875" s="43"/>
      <c r="G875" s="42"/>
      <c r="H875" s="42"/>
      <c r="I875" s="59"/>
      <c r="J875" s="42"/>
      <c r="K875" s="6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2"/>
      <c r="D876" s="42"/>
      <c r="E876" s="42"/>
      <c r="F876" s="43"/>
      <c r="G876" s="42"/>
      <c r="H876" s="42"/>
      <c r="I876" s="59"/>
      <c r="J876" s="42"/>
      <c r="K876" s="6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2"/>
      <c r="D877" s="42"/>
      <c r="E877" s="42"/>
      <c r="F877" s="43"/>
      <c r="G877" s="42"/>
      <c r="H877" s="42"/>
      <c r="I877" s="59"/>
      <c r="J877" s="42"/>
      <c r="K877" s="6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2"/>
      <c r="D878" s="42"/>
      <c r="E878" s="42"/>
      <c r="F878" s="43"/>
      <c r="G878" s="42"/>
      <c r="H878" s="42"/>
      <c r="I878" s="59"/>
      <c r="J878" s="42"/>
      <c r="K878" s="6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2"/>
      <c r="D879" s="42"/>
      <c r="E879" s="42"/>
      <c r="F879" s="43"/>
      <c r="G879" s="42"/>
      <c r="H879" s="42"/>
      <c r="I879" s="59"/>
      <c r="J879" s="42"/>
      <c r="K879" s="6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2"/>
      <c r="D880" s="42"/>
      <c r="E880" s="42"/>
      <c r="F880" s="43"/>
      <c r="G880" s="42"/>
      <c r="H880" s="42"/>
      <c r="I880" s="59"/>
      <c r="J880" s="42"/>
      <c r="K880" s="6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2"/>
      <c r="D881" s="42"/>
      <c r="E881" s="42"/>
      <c r="F881" s="43"/>
      <c r="G881" s="42"/>
      <c r="H881" s="42"/>
      <c r="I881" s="59"/>
      <c r="J881" s="42"/>
      <c r="K881" s="6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2"/>
      <c r="D882" s="42"/>
      <c r="E882" s="42"/>
      <c r="F882" s="43"/>
      <c r="G882" s="42"/>
      <c r="H882" s="42"/>
      <c r="I882" s="59"/>
      <c r="J882" s="42"/>
      <c r="K882" s="6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2"/>
      <c r="D883" s="42"/>
      <c r="E883" s="42"/>
      <c r="F883" s="43"/>
      <c r="G883" s="42"/>
      <c r="H883" s="42"/>
      <c r="I883" s="59"/>
      <c r="J883" s="42"/>
      <c r="K883" s="6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2"/>
      <c r="D884" s="42"/>
      <c r="E884" s="42"/>
      <c r="F884" s="43"/>
      <c r="G884" s="42"/>
      <c r="H884" s="42"/>
      <c r="I884" s="59"/>
      <c r="J884" s="42"/>
      <c r="K884" s="6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2"/>
      <c r="D885" s="42"/>
      <c r="E885" s="42"/>
      <c r="F885" s="43"/>
      <c r="G885" s="42"/>
      <c r="H885" s="42"/>
      <c r="I885" s="59"/>
      <c r="J885" s="42"/>
      <c r="K885" s="6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2"/>
      <c r="D886" s="42"/>
      <c r="E886" s="42"/>
      <c r="F886" s="43"/>
      <c r="G886" s="42"/>
      <c r="H886" s="42"/>
      <c r="I886" s="59"/>
      <c r="J886" s="42"/>
      <c r="K886" s="6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2"/>
      <c r="D887" s="42"/>
      <c r="E887" s="42"/>
      <c r="F887" s="43"/>
      <c r="G887" s="42"/>
      <c r="H887" s="42"/>
      <c r="I887" s="59"/>
      <c r="J887" s="42"/>
      <c r="K887" s="6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2"/>
      <c r="D888" s="42"/>
      <c r="E888" s="42"/>
      <c r="F888" s="43"/>
      <c r="G888" s="42"/>
      <c r="H888" s="42"/>
      <c r="I888" s="59"/>
      <c r="J888" s="42"/>
      <c r="K888" s="6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2"/>
      <c r="D889" s="42"/>
      <c r="E889" s="42"/>
      <c r="F889" s="43"/>
      <c r="G889" s="42"/>
      <c r="H889" s="42"/>
      <c r="I889" s="59"/>
      <c r="J889" s="42"/>
      <c r="K889" s="6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2"/>
      <c r="D890" s="42"/>
      <c r="E890" s="42"/>
      <c r="F890" s="43"/>
      <c r="G890" s="42"/>
      <c r="H890" s="42"/>
      <c r="I890" s="59"/>
      <c r="J890" s="42"/>
      <c r="K890" s="6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2"/>
      <c r="D891" s="42"/>
      <c r="E891" s="42"/>
      <c r="F891" s="43"/>
      <c r="G891" s="42"/>
      <c r="H891" s="42"/>
      <c r="I891" s="59"/>
      <c r="J891" s="42"/>
      <c r="K891" s="6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2"/>
      <c r="D892" s="42"/>
      <c r="E892" s="42"/>
      <c r="F892" s="43"/>
      <c r="G892" s="42"/>
      <c r="H892" s="42"/>
      <c r="I892" s="59"/>
      <c r="J892" s="42"/>
      <c r="K892" s="6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2"/>
      <c r="D893" s="42"/>
      <c r="E893" s="42"/>
      <c r="F893" s="43"/>
      <c r="G893" s="42"/>
      <c r="H893" s="42"/>
      <c r="I893" s="59"/>
      <c r="J893" s="42"/>
      <c r="K893" s="6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2"/>
      <c r="D894" s="42"/>
      <c r="E894" s="42"/>
      <c r="F894" s="43"/>
      <c r="G894" s="42"/>
      <c r="H894" s="42"/>
      <c r="I894" s="59"/>
      <c r="J894" s="42"/>
      <c r="K894" s="6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2"/>
      <c r="D895" s="42"/>
      <c r="E895" s="42"/>
      <c r="F895" s="43"/>
      <c r="G895" s="42"/>
      <c r="H895" s="42"/>
      <c r="I895" s="59"/>
      <c r="J895" s="42"/>
      <c r="K895" s="6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2"/>
      <c r="D896" s="42"/>
      <c r="E896" s="42"/>
      <c r="F896" s="43"/>
      <c r="G896" s="42"/>
      <c r="H896" s="42"/>
      <c r="I896" s="59"/>
      <c r="J896" s="42"/>
      <c r="K896" s="6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2"/>
      <c r="D897" s="42"/>
      <c r="E897" s="42"/>
      <c r="F897" s="43"/>
      <c r="G897" s="42"/>
      <c r="H897" s="42"/>
      <c r="I897" s="59"/>
      <c r="J897" s="42"/>
      <c r="K897" s="6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2"/>
      <c r="D898" s="42"/>
      <c r="E898" s="42"/>
      <c r="F898" s="43"/>
      <c r="G898" s="42"/>
      <c r="H898" s="42"/>
      <c r="I898" s="59"/>
      <c r="J898" s="42"/>
      <c r="K898" s="6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2"/>
      <c r="D899" s="42"/>
      <c r="E899" s="42"/>
      <c r="F899" s="43"/>
      <c r="G899" s="42"/>
      <c r="H899" s="42"/>
      <c r="I899" s="59"/>
      <c r="J899" s="42"/>
      <c r="K899" s="6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2"/>
      <c r="D900" s="42"/>
      <c r="E900" s="42"/>
      <c r="F900" s="43"/>
      <c r="G900" s="42"/>
      <c r="H900" s="42"/>
      <c r="I900" s="59"/>
      <c r="J900" s="42"/>
      <c r="K900" s="6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2"/>
      <c r="D901" s="42"/>
      <c r="E901" s="42"/>
      <c r="F901" s="43"/>
      <c r="G901" s="42"/>
      <c r="H901" s="42"/>
      <c r="I901" s="59"/>
      <c r="J901" s="42"/>
      <c r="K901" s="6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2"/>
      <c r="D902" s="42"/>
      <c r="E902" s="42"/>
      <c r="F902" s="43"/>
      <c r="G902" s="42"/>
      <c r="H902" s="42"/>
      <c r="I902" s="59"/>
      <c r="J902" s="42"/>
      <c r="K902" s="6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2"/>
      <c r="D903" s="42"/>
      <c r="E903" s="42"/>
      <c r="F903" s="43"/>
      <c r="G903" s="42"/>
      <c r="H903" s="42"/>
      <c r="I903" s="59"/>
      <c r="J903" s="42"/>
      <c r="K903" s="6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2"/>
      <c r="D904" s="42"/>
      <c r="E904" s="42"/>
      <c r="F904" s="43"/>
      <c r="G904" s="42"/>
      <c r="H904" s="42"/>
      <c r="I904" s="59"/>
      <c r="J904" s="42"/>
      <c r="K904" s="6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2"/>
      <c r="D905" s="42"/>
      <c r="E905" s="42"/>
      <c r="F905" s="43"/>
      <c r="G905" s="42"/>
      <c r="H905" s="42"/>
      <c r="I905" s="59"/>
      <c r="J905" s="42"/>
      <c r="K905" s="6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2"/>
      <c r="D906" s="42"/>
      <c r="E906" s="42"/>
      <c r="F906" s="43"/>
      <c r="G906" s="42"/>
      <c r="H906" s="42"/>
      <c r="I906" s="59"/>
      <c r="J906" s="42"/>
      <c r="K906" s="6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2"/>
      <c r="D907" s="42"/>
      <c r="E907" s="42"/>
      <c r="F907" s="43"/>
      <c r="G907" s="42"/>
      <c r="H907" s="42"/>
      <c r="I907" s="59"/>
      <c r="J907" s="42"/>
      <c r="K907" s="6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2"/>
      <c r="D908" s="42"/>
      <c r="E908" s="42"/>
      <c r="F908" s="43"/>
      <c r="G908" s="42"/>
      <c r="H908" s="42"/>
      <c r="I908" s="59"/>
      <c r="J908" s="42"/>
      <c r="K908" s="6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2"/>
      <c r="D909" s="42"/>
      <c r="E909" s="42"/>
      <c r="F909" s="43"/>
      <c r="G909" s="42"/>
      <c r="H909" s="42"/>
      <c r="I909" s="59"/>
      <c r="J909" s="42"/>
      <c r="K909" s="6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2"/>
      <c r="D910" s="42"/>
      <c r="E910" s="42"/>
      <c r="F910" s="43"/>
      <c r="G910" s="42"/>
      <c r="H910" s="42"/>
      <c r="I910" s="59"/>
      <c r="J910" s="42"/>
      <c r="K910" s="6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2"/>
      <c r="D911" s="42"/>
      <c r="E911" s="42"/>
      <c r="F911" s="43"/>
      <c r="G911" s="42"/>
      <c r="H911" s="42"/>
      <c r="I911" s="59"/>
      <c r="J911" s="42"/>
      <c r="K911" s="6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2"/>
      <c r="D912" s="42"/>
      <c r="E912" s="42"/>
      <c r="F912" s="43"/>
      <c r="G912" s="42"/>
      <c r="H912" s="42"/>
      <c r="I912" s="59"/>
      <c r="J912" s="42"/>
      <c r="K912" s="6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2"/>
      <c r="D913" s="42"/>
      <c r="E913" s="42"/>
      <c r="F913" s="43"/>
      <c r="G913" s="42"/>
      <c r="H913" s="42"/>
      <c r="I913" s="59"/>
      <c r="J913" s="42"/>
      <c r="K913" s="6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2"/>
      <c r="D914" s="42"/>
      <c r="E914" s="42"/>
      <c r="F914" s="43"/>
      <c r="G914" s="42"/>
      <c r="H914" s="42"/>
      <c r="I914" s="59"/>
      <c r="J914" s="42"/>
      <c r="K914" s="6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2"/>
      <c r="D915" s="42"/>
      <c r="E915" s="42"/>
      <c r="F915" s="43"/>
      <c r="G915" s="42"/>
      <c r="H915" s="42"/>
      <c r="I915" s="59"/>
      <c r="J915" s="42"/>
      <c r="K915" s="6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2"/>
      <c r="D916" s="42"/>
      <c r="E916" s="42"/>
      <c r="F916" s="43"/>
      <c r="G916" s="42"/>
      <c r="H916" s="42"/>
      <c r="I916" s="59"/>
      <c r="J916" s="42"/>
      <c r="K916" s="6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2"/>
      <c r="D917" s="42"/>
      <c r="E917" s="42"/>
      <c r="F917" s="43"/>
      <c r="G917" s="42"/>
      <c r="H917" s="42"/>
      <c r="I917" s="59"/>
      <c r="J917" s="42"/>
      <c r="K917" s="6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2"/>
      <c r="D918" s="42"/>
      <c r="E918" s="42"/>
      <c r="F918" s="43"/>
      <c r="G918" s="42"/>
      <c r="H918" s="42"/>
      <c r="I918" s="59"/>
      <c r="J918" s="42"/>
      <c r="K918" s="6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2"/>
      <c r="D919" s="42"/>
      <c r="E919" s="42"/>
      <c r="F919" s="43"/>
      <c r="G919" s="42"/>
      <c r="H919" s="42"/>
      <c r="I919" s="59"/>
      <c r="J919" s="42"/>
      <c r="K919" s="6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2"/>
      <c r="D920" s="42"/>
      <c r="E920" s="42"/>
      <c r="F920" s="43"/>
      <c r="G920" s="42"/>
      <c r="H920" s="42"/>
      <c r="I920" s="59"/>
      <c r="J920" s="42"/>
      <c r="K920" s="6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2"/>
      <c r="D921" s="42"/>
      <c r="E921" s="42"/>
      <c r="F921" s="43"/>
      <c r="G921" s="42"/>
      <c r="H921" s="42"/>
      <c r="I921" s="59"/>
      <c r="J921" s="42"/>
      <c r="K921" s="6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2"/>
      <c r="D922" s="42"/>
      <c r="E922" s="42"/>
      <c r="F922" s="43"/>
      <c r="G922" s="42"/>
      <c r="H922" s="42"/>
      <c r="I922" s="59"/>
      <c r="J922" s="42"/>
      <c r="K922" s="6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2"/>
      <c r="D923" s="42"/>
      <c r="E923" s="42"/>
      <c r="F923" s="43"/>
      <c r="G923" s="42"/>
      <c r="H923" s="42"/>
      <c r="I923" s="59"/>
      <c r="J923" s="42"/>
      <c r="K923" s="6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2"/>
      <c r="D924" s="42"/>
      <c r="E924" s="42"/>
      <c r="F924" s="43"/>
      <c r="G924" s="42"/>
      <c r="H924" s="42"/>
      <c r="I924" s="59"/>
      <c r="J924" s="42"/>
      <c r="K924" s="6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2"/>
      <c r="D925" s="42"/>
      <c r="E925" s="42"/>
      <c r="F925" s="43"/>
      <c r="G925" s="42"/>
      <c r="H925" s="42"/>
      <c r="I925" s="59"/>
      <c r="J925" s="42"/>
      <c r="K925" s="6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2"/>
      <c r="D926" s="42"/>
      <c r="E926" s="42"/>
      <c r="F926" s="43"/>
      <c r="G926" s="42"/>
      <c r="H926" s="42"/>
      <c r="I926" s="59"/>
      <c r="J926" s="42"/>
      <c r="K926" s="6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2"/>
      <c r="D927" s="42"/>
      <c r="E927" s="42"/>
      <c r="F927" s="43"/>
      <c r="G927" s="42"/>
      <c r="H927" s="42"/>
      <c r="I927" s="59"/>
      <c r="J927" s="42"/>
      <c r="K927" s="6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2"/>
      <c r="D928" s="42"/>
      <c r="E928" s="42"/>
      <c r="F928" s="43"/>
      <c r="G928" s="42"/>
      <c r="H928" s="42"/>
      <c r="I928" s="59"/>
      <c r="J928" s="42"/>
      <c r="K928" s="6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2"/>
      <c r="D929" s="42"/>
      <c r="E929" s="42"/>
      <c r="F929" s="43"/>
      <c r="G929" s="42"/>
      <c r="H929" s="42"/>
      <c r="I929" s="59"/>
      <c r="J929" s="42"/>
      <c r="K929" s="6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2"/>
      <c r="D930" s="42"/>
      <c r="E930" s="42"/>
      <c r="F930" s="43"/>
      <c r="G930" s="42"/>
      <c r="H930" s="42"/>
      <c r="I930" s="59"/>
      <c r="J930" s="42"/>
      <c r="K930" s="6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2"/>
      <c r="D931" s="42"/>
      <c r="E931" s="42"/>
      <c r="F931" s="43"/>
      <c r="G931" s="42"/>
      <c r="H931" s="42"/>
      <c r="I931" s="59"/>
      <c r="J931" s="42"/>
      <c r="K931" s="6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2"/>
      <c r="D932" s="42"/>
      <c r="E932" s="42"/>
      <c r="F932" s="43"/>
      <c r="G932" s="42"/>
      <c r="H932" s="42"/>
      <c r="I932" s="59"/>
      <c r="J932" s="42"/>
      <c r="K932" s="6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2"/>
      <c r="D933" s="42"/>
      <c r="E933" s="42"/>
      <c r="F933" s="43"/>
      <c r="G933" s="42"/>
      <c r="H933" s="42"/>
      <c r="I933" s="59"/>
      <c r="J933" s="42"/>
      <c r="K933" s="6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2"/>
      <c r="D934" s="42"/>
      <c r="E934" s="42"/>
      <c r="F934" s="43"/>
      <c r="G934" s="42"/>
      <c r="H934" s="42"/>
      <c r="I934" s="59"/>
      <c r="J934" s="42"/>
      <c r="K934" s="6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2"/>
      <c r="D935" s="42"/>
      <c r="E935" s="42"/>
      <c r="F935" s="43"/>
      <c r="G935" s="42"/>
      <c r="H935" s="42"/>
      <c r="I935" s="59"/>
      <c r="J935" s="42"/>
      <c r="K935" s="6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2"/>
      <c r="D936" s="42"/>
      <c r="E936" s="42"/>
      <c r="F936" s="43"/>
      <c r="G936" s="42"/>
      <c r="H936" s="42"/>
      <c r="I936" s="59"/>
      <c r="J936" s="42"/>
      <c r="K936" s="6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2"/>
      <c r="D937" s="42"/>
      <c r="E937" s="42"/>
      <c r="F937" s="43"/>
      <c r="G937" s="42"/>
      <c r="H937" s="42"/>
      <c r="I937" s="59"/>
      <c r="J937" s="42"/>
      <c r="K937" s="6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2"/>
      <c r="D938" s="42"/>
      <c r="E938" s="42"/>
      <c r="F938" s="43"/>
      <c r="G938" s="42"/>
      <c r="H938" s="42"/>
      <c r="I938" s="59"/>
      <c r="J938" s="42"/>
      <c r="K938" s="6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2"/>
      <c r="D939" s="42"/>
      <c r="E939" s="42"/>
      <c r="F939" s="43"/>
      <c r="G939" s="42"/>
      <c r="H939" s="42"/>
      <c r="I939" s="59"/>
      <c r="J939" s="42"/>
      <c r="K939" s="6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2"/>
      <c r="D940" s="42"/>
      <c r="E940" s="42"/>
      <c r="F940" s="43"/>
      <c r="G940" s="42"/>
      <c r="H940" s="42"/>
      <c r="I940" s="59"/>
      <c r="J940" s="42"/>
      <c r="K940" s="6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2"/>
      <c r="D941" s="42"/>
      <c r="E941" s="42"/>
      <c r="F941" s="43"/>
      <c r="G941" s="42"/>
      <c r="H941" s="42"/>
      <c r="I941" s="59"/>
      <c r="J941" s="42"/>
      <c r="K941" s="6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2"/>
      <c r="D942" s="42"/>
      <c r="E942" s="42"/>
      <c r="F942" s="43"/>
      <c r="G942" s="42"/>
      <c r="H942" s="42"/>
      <c r="I942" s="59"/>
      <c r="J942" s="42"/>
      <c r="K942" s="6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2"/>
      <c r="D943" s="42"/>
      <c r="E943" s="42"/>
      <c r="F943" s="43"/>
      <c r="G943" s="42"/>
      <c r="H943" s="42"/>
      <c r="I943" s="59"/>
      <c r="J943" s="42"/>
      <c r="K943" s="6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2"/>
      <c r="D944" s="42"/>
      <c r="E944" s="42"/>
      <c r="F944" s="43"/>
      <c r="G944" s="42"/>
      <c r="H944" s="42"/>
      <c r="I944" s="59"/>
      <c r="J944" s="42"/>
      <c r="K944" s="6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2"/>
      <c r="D945" s="42"/>
      <c r="E945" s="42"/>
      <c r="F945" s="43"/>
      <c r="G945" s="42"/>
      <c r="H945" s="42"/>
      <c r="I945" s="59"/>
      <c r="J945" s="42"/>
      <c r="K945" s="6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2"/>
      <c r="D946" s="42"/>
      <c r="E946" s="42"/>
      <c r="F946" s="43"/>
      <c r="G946" s="42"/>
      <c r="H946" s="42"/>
      <c r="I946" s="59"/>
      <c r="J946" s="42"/>
      <c r="K946" s="6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2"/>
      <c r="D947" s="42"/>
      <c r="E947" s="42"/>
      <c r="F947" s="43"/>
      <c r="G947" s="42"/>
      <c r="H947" s="42"/>
      <c r="I947" s="59"/>
      <c r="J947" s="42"/>
      <c r="K947" s="6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2"/>
      <c r="D948" s="42"/>
      <c r="E948" s="42"/>
      <c r="F948" s="43"/>
      <c r="G948" s="42"/>
      <c r="H948" s="42"/>
      <c r="I948" s="59"/>
      <c r="J948" s="42"/>
      <c r="K948" s="6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2"/>
      <c r="D949" s="42"/>
      <c r="E949" s="42"/>
      <c r="F949" s="43"/>
      <c r="G949" s="42"/>
      <c r="H949" s="42"/>
      <c r="I949" s="59"/>
      <c r="J949" s="42"/>
      <c r="K949" s="6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2"/>
      <c r="D950" s="42"/>
      <c r="E950" s="42"/>
      <c r="F950" s="43"/>
      <c r="G950" s="42"/>
      <c r="H950" s="42"/>
      <c r="I950" s="59"/>
      <c r="J950" s="42"/>
      <c r="K950" s="6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2"/>
      <c r="D951" s="42"/>
      <c r="E951" s="42"/>
      <c r="F951" s="43"/>
      <c r="G951" s="42"/>
      <c r="H951" s="42"/>
      <c r="I951" s="59"/>
      <c r="J951" s="42"/>
      <c r="K951" s="6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2"/>
      <c r="D952" s="42"/>
      <c r="E952" s="42"/>
      <c r="F952" s="43"/>
      <c r="G952" s="42"/>
      <c r="H952" s="42"/>
      <c r="I952" s="59"/>
      <c r="J952" s="42"/>
      <c r="K952" s="6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2"/>
      <c r="D953" s="42"/>
      <c r="E953" s="42"/>
      <c r="F953" s="43"/>
      <c r="G953" s="42"/>
      <c r="H953" s="42"/>
      <c r="I953" s="59"/>
      <c r="J953" s="42"/>
      <c r="K953" s="6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2"/>
      <c r="D954" s="42"/>
      <c r="E954" s="42"/>
      <c r="F954" s="43"/>
      <c r="G954" s="42"/>
      <c r="H954" s="42"/>
      <c r="I954" s="59"/>
      <c r="J954" s="42"/>
      <c r="K954" s="6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2"/>
      <c r="D955" s="42"/>
      <c r="E955" s="42"/>
      <c r="F955" s="43"/>
      <c r="G955" s="42"/>
      <c r="H955" s="42"/>
      <c r="I955" s="59"/>
      <c r="J955" s="42"/>
      <c r="K955" s="6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2"/>
      <c r="D956" s="42"/>
      <c r="E956" s="42"/>
      <c r="F956" s="43"/>
      <c r="G956" s="42"/>
      <c r="H956" s="42"/>
      <c r="I956" s="59"/>
      <c r="J956" s="42"/>
      <c r="K956" s="6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2"/>
      <c r="D957" s="42"/>
      <c r="E957" s="42"/>
      <c r="F957" s="43"/>
      <c r="G957" s="42"/>
      <c r="H957" s="42"/>
      <c r="I957" s="59"/>
      <c r="J957" s="42"/>
      <c r="K957" s="6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2"/>
      <c r="D958" s="42"/>
      <c r="E958" s="42"/>
      <c r="F958" s="43"/>
      <c r="G958" s="42"/>
      <c r="H958" s="42"/>
      <c r="I958" s="59"/>
      <c r="J958" s="42"/>
      <c r="K958" s="6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2"/>
      <c r="D959" s="42"/>
      <c r="E959" s="42"/>
      <c r="F959" s="43"/>
      <c r="G959" s="42"/>
      <c r="H959" s="42"/>
      <c r="I959" s="59"/>
      <c r="J959" s="42"/>
      <c r="K959" s="6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2"/>
      <c r="D960" s="42"/>
      <c r="E960" s="42"/>
      <c r="F960" s="43"/>
      <c r="G960" s="42"/>
      <c r="H960" s="42"/>
      <c r="I960" s="59"/>
      <c r="J960" s="42"/>
      <c r="K960" s="6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2"/>
      <c r="D961" s="42"/>
      <c r="E961" s="42"/>
      <c r="F961" s="43"/>
      <c r="G961" s="42"/>
      <c r="H961" s="42"/>
      <c r="I961" s="59"/>
      <c r="J961" s="42"/>
      <c r="K961" s="6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2"/>
      <c r="D962" s="42"/>
      <c r="E962" s="42"/>
      <c r="F962" s="43"/>
      <c r="G962" s="42"/>
      <c r="H962" s="42"/>
      <c r="I962" s="59"/>
      <c r="J962" s="42"/>
      <c r="K962" s="6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2"/>
      <c r="D963" s="42"/>
      <c r="E963" s="42"/>
      <c r="F963" s="43"/>
      <c r="G963" s="42"/>
      <c r="H963" s="42"/>
      <c r="I963" s="59"/>
      <c r="J963" s="42"/>
      <c r="K963" s="6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2"/>
      <c r="D964" s="42"/>
      <c r="E964" s="42"/>
      <c r="F964" s="43"/>
      <c r="G964" s="42"/>
      <c r="H964" s="42"/>
      <c r="I964" s="59"/>
      <c r="J964" s="42"/>
      <c r="K964" s="6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2"/>
      <c r="D965" s="42"/>
      <c r="E965" s="42"/>
      <c r="F965" s="43"/>
      <c r="G965" s="42"/>
      <c r="H965" s="42"/>
      <c r="I965" s="59"/>
      <c r="J965" s="42"/>
      <c r="K965" s="6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2"/>
      <c r="D966" s="42"/>
      <c r="E966" s="42"/>
      <c r="F966" s="43"/>
      <c r="G966" s="42"/>
      <c r="H966" s="42"/>
      <c r="I966" s="59"/>
      <c r="J966" s="42"/>
      <c r="K966" s="6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2"/>
      <c r="D967" s="42"/>
      <c r="E967" s="42"/>
      <c r="F967" s="43"/>
      <c r="G967" s="42"/>
      <c r="H967" s="42"/>
      <c r="I967" s="59"/>
      <c r="J967" s="42"/>
      <c r="K967" s="6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2"/>
      <c r="D968" s="42"/>
      <c r="E968" s="42"/>
      <c r="F968" s="43"/>
      <c r="G968" s="42"/>
      <c r="H968" s="42"/>
      <c r="I968" s="59"/>
      <c r="J968" s="42"/>
      <c r="K968" s="6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2"/>
      <c r="D969" s="42"/>
      <c r="E969" s="42"/>
      <c r="F969" s="43"/>
      <c r="G969" s="42"/>
      <c r="H969" s="42"/>
      <c r="I969" s="59"/>
      <c r="J969" s="42"/>
      <c r="K969" s="6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2"/>
      <c r="D970" s="42"/>
      <c r="E970" s="42"/>
      <c r="F970" s="43"/>
      <c r="G970" s="42"/>
      <c r="H970" s="42"/>
      <c r="I970" s="59"/>
      <c r="J970" s="42"/>
      <c r="K970" s="6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2"/>
      <c r="D971" s="42"/>
      <c r="E971" s="42"/>
      <c r="F971" s="43"/>
      <c r="G971" s="42"/>
      <c r="H971" s="42"/>
      <c r="I971" s="59"/>
      <c r="J971" s="42"/>
      <c r="K971" s="6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2"/>
      <c r="D972" s="42"/>
      <c r="E972" s="42"/>
      <c r="F972" s="43"/>
      <c r="G972" s="42"/>
      <c r="H972" s="42"/>
      <c r="I972" s="59"/>
      <c r="J972" s="42"/>
      <c r="K972" s="6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2"/>
      <c r="D973" s="42"/>
      <c r="E973" s="42"/>
      <c r="F973" s="43"/>
      <c r="G973" s="42"/>
      <c r="H973" s="42"/>
      <c r="I973" s="59"/>
      <c r="J973" s="42"/>
      <c r="K973" s="6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2"/>
      <c r="D974" s="42"/>
      <c r="E974" s="42"/>
      <c r="F974" s="43"/>
      <c r="G974" s="42"/>
      <c r="H974" s="42"/>
      <c r="I974" s="59"/>
      <c r="J974" s="42"/>
      <c r="K974" s="6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2"/>
      <c r="D975" s="42"/>
      <c r="E975" s="42"/>
      <c r="F975" s="43"/>
      <c r="G975" s="42"/>
      <c r="H975" s="42"/>
      <c r="I975" s="59"/>
      <c r="J975" s="42"/>
      <c r="K975" s="6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2"/>
      <c r="D976" s="42"/>
      <c r="E976" s="42"/>
      <c r="F976" s="43"/>
      <c r="G976" s="42"/>
      <c r="H976" s="42"/>
      <c r="I976" s="59"/>
      <c r="J976" s="42"/>
      <c r="K976" s="6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2"/>
      <c r="D977" s="42"/>
      <c r="E977" s="42"/>
      <c r="F977" s="43"/>
      <c r="G977" s="42"/>
      <c r="H977" s="42"/>
      <c r="I977" s="59"/>
      <c r="J977" s="42"/>
      <c r="K977" s="6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2"/>
      <c r="D978" s="42"/>
      <c r="E978" s="42"/>
      <c r="F978" s="43"/>
      <c r="G978" s="42"/>
      <c r="H978" s="42"/>
      <c r="I978" s="59"/>
      <c r="J978" s="42"/>
      <c r="K978" s="6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2"/>
      <c r="D979" s="42"/>
      <c r="E979" s="42"/>
      <c r="F979" s="43"/>
      <c r="G979" s="42"/>
      <c r="H979" s="42"/>
      <c r="I979" s="59"/>
      <c r="J979" s="42"/>
      <c r="K979" s="6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2"/>
      <c r="D980" s="42"/>
      <c r="E980" s="42"/>
      <c r="F980" s="43"/>
      <c r="G980" s="42"/>
      <c r="H980" s="42"/>
      <c r="I980" s="59"/>
      <c r="J980" s="42"/>
      <c r="K980" s="6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2"/>
      <c r="D981" s="42"/>
      <c r="E981" s="42"/>
      <c r="F981" s="43"/>
      <c r="G981" s="42"/>
      <c r="H981" s="42"/>
      <c r="I981" s="59"/>
      <c r="J981" s="42"/>
      <c r="K981" s="6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2"/>
      <c r="D982" s="42"/>
      <c r="E982" s="42"/>
      <c r="F982" s="43"/>
      <c r="G982" s="42"/>
      <c r="H982" s="42"/>
      <c r="I982" s="59"/>
      <c r="J982" s="42"/>
      <c r="K982" s="6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2"/>
      <c r="D983" s="42"/>
      <c r="E983" s="42"/>
      <c r="F983" s="43"/>
      <c r="G983" s="42"/>
      <c r="H983" s="42"/>
      <c r="I983" s="59"/>
      <c r="J983" s="42"/>
      <c r="K983" s="6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2"/>
      <c r="D984" s="42"/>
      <c r="E984" s="42"/>
      <c r="F984" s="43"/>
      <c r="G984" s="42"/>
      <c r="H984" s="42"/>
      <c r="I984" s="59"/>
      <c r="J984" s="42"/>
      <c r="K984" s="6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2"/>
      <c r="D985" s="42"/>
      <c r="E985" s="42"/>
      <c r="F985" s="43"/>
      <c r="G985" s="42"/>
      <c r="H985" s="42"/>
      <c r="I985" s="59"/>
      <c r="J985" s="42"/>
      <c r="K985" s="6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2"/>
      <c r="D986" s="42"/>
      <c r="E986" s="42"/>
      <c r="F986" s="43"/>
      <c r="G986" s="42"/>
      <c r="H986" s="42"/>
      <c r="I986" s="59"/>
      <c r="J986" s="42"/>
      <c r="K986" s="6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2"/>
      <c r="D987" s="42"/>
      <c r="E987" s="42"/>
      <c r="F987" s="43"/>
      <c r="G987" s="42"/>
      <c r="H987" s="42"/>
      <c r="I987" s="59"/>
      <c r="J987" s="42"/>
      <c r="K987" s="6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2"/>
      <c r="D988" s="42"/>
      <c r="E988" s="42"/>
      <c r="F988" s="43"/>
      <c r="G988" s="42"/>
      <c r="H988" s="42"/>
      <c r="I988" s="59"/>
      <c r="J988" s="42"/>
      <c r="K988" s="6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2"/>
      <c r="D989" s="42"/>
      <c r="E989" s="42"/>
      <c r="F989" s="43"/>
      <c r="G989" s="42"/>
      <c r="H989" s="42"/>
      <c r="I989" s="59"/>
      <c r="J989" s="42"/>
      <c r="K989" s="6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2"/>
      <c r="D990" s="42"/>
      <c r="E990" s="42"/>
      <c r="F990" s="43"/>
      <c r="G990" s="42"/>
      <c r="H990" s="42"/>
      <c r="I990" s="59"/>
      <c r="J990" s="42"/>
      <c r="K990" s="6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2"/>
      <c r="D991" s="42"/>
      <c r="E991" s="42"/>
      <c r="F991" s="43"/>
      <c r="G991" s="42"/>
      <c r="H991" s="42"/>
      <c r="I991" s="59"/>
      <c r="J991" s="42"/>
      <c r="K991" s="6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2"/>
      <c r="D992" s="42"/>
      <c r="E992" s="42"/>
      <c r="F992" s="43"/>
      <c r="G992" s="42"/>
      <c r="H992" s="42"/>
      <c r="I992" s="59"/>
      <c r="J992" s="42"/>
      <c r="K992" s="6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2"/>
      <c r="D993" s="42"/>
      <c r="E993" s="42"/>
      <c r="F993" s="43"/>
      <c r="G993" s="42"/>
      <c r="H993" s="42"/>
      <c r="I993" s="59"/>
      <c r="J993" s="42"/>
      <c r="K993" s="6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2"/>
      <c r="D994" s="42"/>
      <c r="E994" s="42"/>
      <c r="F994" s="43"/>
      <c r="G994" s="42"/>
      <c r="H994" s="42"/>
      <c r="I994" s="59"/>
      <c r="J994" s="42"/>
      <c r="K994" s="6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2"/>
      <c r="D995" s="42"/>
      <c r="E995" s="42"/>
      <c r="F995" s="43"/>
      <c r="G995" s="42"/>
      <c r="H995" s="42"/>
      <c r="I995" s="59"/>
      <c r="J995" s="42"/>
      <c r="K995" s="6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2"/>
      <c r="D996" s="42"/>
      <c r="E996" s="42"/>
      <c r="F996" s="43"/>
      <c r="G996" s="42"/>
      <c r="H996" s="42"/>
      <c r="I996" s="59"/>
      <c r="J996" s="42"/>
      <c r="K996" s="6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2"/>
      <c r="D997" s="42"/>
      <c r="E997" s="42"/>
      <c r="F997" s="43"/>
      <c r="G997" s="42"/>
      <c r="H997" s="42"/>
      <c r="I997" s="59"/>
      <c r="J997" s="42"/>
      <c r="K997" s="6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2"/>
      <c r="D998" s="42"/>
      <c r="E998" s="42"/>
      <c r="F998" s="43"/>
      <c r="G998" s="42"/>
      <c r="H998" s="42"/>
      <c r="I998" s="59"/>
      <c r="J998" s="42"/>
      <c r="K998" s="6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2"/>
      <c r="D999" s="42"/>
      <c r="E999" s="42"/>
      <c r="F999" s="43"/>
      <c r="G999" s="42"/>
      <c r="H999" s="42"/>
      <c r="I999" s="59"/>
      <c r="J999" s="42"/>
      <c r="K999" s="6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2"/>
      <c r="D1000" s="42"/>
      <c r="E1000" s="42"/>
      <c r="F1000" s="43"/>
      <c r="G1000" s="42"/>
      <c r="H1000" s="42"/>
      <c r="I1000" s="59"/>
      <c r="J1000" s="42"/>
      <c r="K1000" s="6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5">
    <mergeCell ref="A1:K1"/>
    <mergeCell ref="A2:K2"/>
    <mergeCell ref="A3:K3"/>
    <mergeCell ref="A4:K4"/>
    <mergeCell ref="E6:F6"/>
    <mergeCell ref="A29:K29"/>
    <mergeCell ref="A30:K30"/>
    <mergeCell ref="A31:K31"/>
    <mergeCell ref="A32:K32"/>
    <mergeCell ref="E34:F34"/>
    <mergeCell ref="A57:K57"/>
    <mergeCell ref="A58:K58"/>
    <mergeCell ref="A59:K59"/>
    <mergeCell ref="A60:K60"/>
    <mergeCell ref="E62:F62"/>
    <mergeCell ref="A85:K85"/>
    <mergeCell ref="A86:K86"/>
    <mergeCell ref="A87:K87"/>
    <mergeCell ref="A88:K88"/>
    <mergeCell ref="E90:F90"/>
    <mergeCell ref="A114:K114"/>
    <mergeCell ref="A115:K115"/>
    <mergeCell ref="A116:K116"/>
    <mergeCell ref="A117:K117"/>
    <mergeCell ref="E119:F119"/>
    <mergeCell ref="A143:K143"/>
    <mergeCell ref="A144:K144"/>
    <mergeCell ref="A145:K145"/>
    <mergeCell ref="A146:K146"/>
    <mergeCell ref="E148:F148"/>
    <mergeCell ref="A170:K170"/>
    <mergeCell ref="A171:K171"/>
    <mergeCell ref="A172:K172"/>
    <mergeCell ref="A173:K173"/>
    <mergeCell ref="E175:F175"/>
    <mergeCell ref="A198:K198"/>
    <mergeCell ref="A199:K199"/>
    <mergeCell ref="A200:K200"/>
    <mergeCell ref="A201:K201"/>
    <mergeCell ref="E203:F203"/>
    <mergeCell ref="A226:J226"/>
    <mergeCell ref="A227:J227"/>
    <mergeCell ref="E258:F258"/>
    <mergeCell ref="A280:J280"/>
    <mergeCell ref="A281:J281"/>
    <mergeCell ref="A282:J282"/>
    <mergeCell ref="A283:J283"/>
    <mergeCell ref="E285:F285"/>
    <mergeCell ref="A228:J228"/>
    <mergeCell ref="A229:J229"/>
    <mergeCell ref="E231:F231"/>
    <mergeCell ref="A253:K253"/>
    <mergeCell ref="A254:J254"/>
    <mergeCell ref="A255:J255"/>
    <mergeCell ref="A256:J256"/>
  </mergeCells>
  <printOptions/>
  <pageMargins bottom="0.43" footer="0.0" header="0.0" left="0.38" right="0.35" top="0.4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3.9"/>
    <col customWidth="1" min="2" max="2" width="10.6"/>
    <col customWidth="1" min="3" max="3" width="8.6"/>
    <col customWidth="1" min="4" max="6" width="7.8"/>
    <col customWidth="1" hidden="1" min="7" max="7" width="7.9"/>
    <col customWidth="1" min="8" max="8" width="7.8"/>
    <col customWidth="1" min="9" max="9" width="8.9"/>
    <col customWidth="1" min="10" max="10" width="9.2"/>
    <col customWidth="1" min="11" max="11" width="8.4"/>
    <col customWidth="1" min="12" max="26" width="9.8"/>
  </cols>
  <sheetData>
    <row r="1" ht="13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3.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3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3.5" customHeight="1">
      <c r="A3" s="1" t="s">
        <v>60</v>
      </c>
      <c r="B3" s="2"/>
      <c r="C3" s="2"/>
      <c r="D3" s="2"/>
      <c r="E3" s="2"/>
      <c r="F3" s="2"/>
      <c r="G3" s="2"/>
      <c r="H3" s="2"/>
      <c r="I3" s="2"/>
      <c r="J3" s="2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3.5" customHeight="1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3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3.5" customHeight="1">
      <c r="A5" s="5"/>
      <c r="B5" s="6"/>
      <c r="C5" s="7"/>
      <c r="D5" s="7"/>
      <c r="E5" s="7"/>
      <c r="F5" s="8"/>
      <c r="G5" s="7"/>
      <c r="H5" s="7"/>
      <c r="I5" s="9"/>
      <c r="J5" s="7"/>
      <c r="K5" s="6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1.75" customHeight="1">
      <c r="A6" s="10"/>
      <c r="B6" s="11"/>
      <c r="C6" s="12" t="s">
        <v>4</v>
      </c>
      <c r="D6" s="12"/>
      <c r="E6" s="13" t="s">
        <v>5</v>
      </c>
      <c r="F6" s="14"/>
      <c r="G6" s="15"/>
      <c r="H6" s="12" t="s">
        <v>4</v>
      </c>
      <c r="I6" s="16"/>
      <c r="J6" s="15"/>
      <c r="K6" s="11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3.5" customHeight="1">
      <c r="A7" s="17" t="s">
        <v>6</v>
      </c>
      <c r="B7" s="18" t="s">
        <v>7</v>
      </c>
      <c r="C7" s="19" t="s">
        <v>8</v>
      </c>
      <c r="D7" s="19" t="s">
        <v>9</v>
      </c>
      <c r="E7" s="19" t="s">
        <v>10</v>
      </c>
      <c r="F7" s="20" t="s">
        <v>11</v>
      </c>
      <c r="G7" s="19" t="s">
        <v>12</v>
      </c>
      <c r="H7" s="21" t="s">
        <v>13</v>
      </c>
      <c r="I7" s="22" t="s">
        <v>14</v>
      </c>
      <c r="J7" s="21" t="s">
        <v>15</v>
      </c>
      <c r="K7" s="18" t="s">
        <v>16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3.5" customHeight="1">
      <c r="A8" s="17"/>
      <c r="B8" s="18"/>
      <c r="C8" s="23" t="s">
        <v>61</v>
      </c>
      <c r="D8" s="19" t="s">
        <v>18</v>
      </c>
      <c r="E8" s="19" t="s">
        <v>18</v>
      </c>
      <c r="F8" s="20" t="s">
        <v>18</v>
      </c>
      <c r="G8" s="19" t="s">
        <v>18</v>
      </c>
      <c r="H8" s="23" t="s">
        <v>61</v>
      </c>
      <c r="I8" s="22" t="s">
        <v>19</v>
      </c>
      <c r="J8" s="19" t="s">
        <v>20</v>
      </c>
      <c r="K8" s="18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3.5" customHeight="1">
      <c r="A9" s="24"/>
      <c r="B9" s="25"/>
      <c r="C9" s="26" t="s">
        <v>18</v>
      </c>
      <c r="D9" s="27"/>
      <c r="E9" s="26"/>
      <c r="F9" s="28"/>
      <c r="G9" s="27"/>
      <c r="H9" s="26" t="s">
        <v>18</v>
      </c>
      <c r="I9" s="29"/>
      <c r="J9" s="27"/>
      <c r="K9" s="25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6.5" customHeight="1">
      <c r="A10" s="30">
        <v>1.0</v>
      </c>
      <c r="B10" s="31" t="s">
        <v>21</v>
      </c>
      <c r="C10" s="72" t="str">
        <f t="shared" ref="C10:C27" si="1">'[3]2010'!H10</f>
        <v>#REF!</v>
      </c>
      <c r="D10" s="73">
        <v>2441.0</v>
      </c>
      <c r="E10" s="33">
        <f t="shared" ref="E10:E27" si="2">F10*104%</f>
        <v>2246.4</v>
      </c>
      <c r="F10" s="73">
        <v>2160.0</v>
      </c>
      <c r="G10" s="34">
        <v>19.0</v>
      </c>
      <c r="H10" s="73">
        <v>783.0</v>
      </c>
      <c r="I10" s="35">
        <v>56.655695679999994</v>
      </c>
      <c r="J10" s="36">
        <f t="shared" ref="J10:J22" si="3">I10*F10/10</f>
        <v>12237.63027</v>
      </c>
      <c r="K10" s="37" t="s">
        <v>22</v>
      </c>
      <c r="L10" s="59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6.5" customHeight="1">
      <c r="A11" s="30">
        <v>2.0</v>
      </c>
      <c r="B11" s="31" t="s">
        <v>23</v>
      </c>
      <c r="C11" s="72" t="str">
        <f t="shared" si="1"/>
        <v>#REF!</v>
      </c>
      <c r="D11" s="73">
        <v>2729.0</v>
      </c>
      <c r="E11" s="33">
        <f t="shared" si="2"/>
        <v>2490.8</v>
      </c>
      <c r="F11" s="73">
        <v>2395.0</v>
      </c>
      <c r="G11" s="34">
        <v>23.0</v>
      </c>
      <c r="H11" s="73">
        <v>1314.0</v>
      </c>
      <c r="I11" s="35">
        <v>56.26717728</v>
      </c>
      <c r="J11" s="36">
        <f t="shared" si="3"/>
        <v>13475.98896</v>
      </c>
      <c r="K11" s="37" t="s">
        <v>24</v>
      </c>
      <c r="L11" s="59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6.5" customHeight="1">
      <c r="A12" s="30">
        <v>3.0</v>
      </c>
      <c r="B12" s="31" t="s">
        <v>25</v>
      </c>
      <c r="C12" s="72" t="str">
        <f t="shared" si="1"/>
        <v>#REF!</v>
      </c>
      <c r="D12" s="73">
        <v>3120.0</v>
      </c>
      <c r="E12" s="33">
        <f t="shared" si="2"/>
        <v>2650.96</v>
      </c>
      <c r="F12" s="73">
        <v>2549.0</v>
      </c>
      <c r="G12" s="34">
        <v>18.0</v>
      </c>
      <c r="H12" s="73">
        <v>1485.0</v>
      </c>
      <c r="I12" s="35">
        <v>56.98593632</v>
      </c>
      <c r="J12" s="36">
        <f t="shared" si="3"/>
        <v>14525.71517</v>
      </c>
      <c r="K12" s="37" t="s">
        <v>26</v>
      </c>
      <c r="L12" s="59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6.5" customHeight="1">
      <c r="A13" s="30">
        <v>4.0</v>
      </c>
      <c r="B13" s="31" t="s">
        <v>27</v>
      </c>
      <c r="C13" s="72" t="str">
        <f t="shared" si="1"/>
        <v>#REF!</v>
      </c>
      <c r="D13" s="73">
        <v>2937.0</v>
      </c>
      <c r="E13" s="33">
        <f t="shared" si="2"/>
        <v>2676.96</v>
      </c>
      <c r="F13" s="73">
        <v>2574.0</v>
      </c>
      <c r="G13" s="34">
        <v>15.0</v>
      </c>
      <c r="H13" s="73">
        <v>917.0</v>
      </c>
      <c r="I13" s="35">
        <v>58.209769279999996</v>
      </c>
      <c r="J13" s="36">
        <f t="shared" si="3"/>
        <v>14983.19461</v>
      </c>
      <c r="K13" s="38"/>
      <c r="L13" s="59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6.5" customHeight="1">
      <c r="A14" s="30">
        <v>5.0</v>
      </c>
      <c r="B14" s="31" t="s">
        <v>28</v>
      </c>
      <c r="C14" s="72" t="str">
        <f t="shared" si="1"/>
        <v>#REF!</v>
      </c>
      <c r="D14" s="73">
        <v>1932.0</v>
      </c>
      <c r="E14" s="33">
        <f t="shared" si="2"/>
        <v>1943.76</v>
      </c>
      <c r="F14" s="73">
        <v>1869.0</v>
      </c>
      <c r="G14" s="34">
        <v>1.0</v>
      </c>
      <c r="H14" s="73">
        <v>937.0</v>
      </c>
      <c r="I14" s="35">
        <v>56.4877792</v>
      </c>
      <c r="J14" s="36">
        <f t="shared" si="3"/>
        <v>10557.56593</v>
      </c>
      <c r="K14" s="38"/>
      <c r="L14" s="59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6.5" customHeight="1">
      <c r="A15" s="30">
        <v>6.0</v>
      </c>
      <c r="B15" s="31" t="s">
        <v>29</v>
      </c>
      <c r="C15" s="72" t="str">
        <f t="shared" si="1"/>
        <v>#REF!</v>
      </c>
      <c r="D15" s="73">
        <v>1712.0</v>
      </c>
      <c r="E15" s="33">
        <f t="shared" si="2"/>
        <v>1734.72</v>
      </c>
      <c r="F15" s="73">
        <v>1668.0</v>
      </c>
      <c r="G15" s="34">
        <v>0.0</v>
      </c>
      <c r="H15" s="73">
        <v>883.0</v>
      </c>
      <c r="I15" s="35">
        <v>58.63713952</v>
      </c>
      <c r="J15" s="36">
        <f t="shared" si="3"/>
        <v>9780.674872</v>
      </c>
      <c r="K15" s="38"/>
      <c r="L15" s="59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6.5" customHeight="1">
      <c r="A16" s="30">
        <v>7.0</v>
      </c>
      <c r="B16" s="31" t="s">
        <v>30</v>
      </c>
      <c r="C16" s="72" t="str">
        <f t="shared" si="1"/>
        <v>#REF!</v>
      </c>
      <c r="D16" s="73">
        <v>1114.0</v>
      </c>
      <c r="E16" s="33">
        <f t="shared" si="2"/>
        <v>1120.08</v>
      </c>
      <c r="F16" s="73">
        <v>1077.0</v>
      </c>
      <c r="G16" s="34">
        <v>1.0</v>
      </c>
      <c r="H16" s="73">
        <v>437.0</v>
      </c>
      <c r="I16" s="35">
        <v>57.23847328</v>
      </c>
      <c r="J16" s="36">
        <f t="shared" si="3"/>
        <v>6164.583572</v>
      </c>
      <c r="K16" s="38"/>
      <c r="L16" s="59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6.5" customHeight="1">
      <c r="A17" s="30">
        <v>8.0</v>
      </c>
      <c r="B17" s="31" t="s">
        <v>31</v>
      </c>
      <c r="C17" s="72" t="str">
        <f t="shared" si="1"/>
        <v>#REF!</v>
      </c>
      <c r="D17" s="73">
        <v>2320.0</v>
      </c>
      <c r="E17" s="33">
        <f t="shared" si="2"/>
        <v>2497.04</v>
      </c>
      <c r="F17" s="73">
        <v>2401.0</v>
      </c>
      <c r="G17" s="34">
        <v>3.0</v>
      </c>
      <c r="H17" s="73">
        <v>1044.0</v>
      </c>
      <c r="I17" s="35">
        <v>59.68483456</v>
      </c>
      <c r="J17" s="36">
        <f t="shared" si="3"/>
        <v>14330.32878</v>
      </c>
      <c r="K17" s="38"/>
      <c r="L17" s="59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6.5" customHeight="1">
      <c r="A18" s="30">
        <v>9.0</v>
      </c>
      <c r="B18" s="31" t="s">
        <v>32</v>
      </c>
      <c r="C18" s="72" t="str">
        <f t="shared" si="1"/>
        <v>#REF!</v>
      </c>
      <c r="D18" s="73">
        <v>2731.0</v>
      </c>
      <c r="E18" s="33">
        <f t="shared" si="2"/>
        <v>2734.16</v>
      </c>
      <c r="F18" s="73">
        <v>2629.0</v>
      </c>
      <c r="G18" s="34">
        <v>0.0</v>
      </c>
      <c r="H18" s="73">
        <v>1394.0</v>
      </c>
      <c r="I18" s="35">
        <v>60.10379648</v>
      </c>
      <c r="J18" s="36">
        <f t="shared" si="3"/>
        <v>15801.28809</v>
      </c>
      <c r="K18" s="38"/>
      <c r="L18" s="5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6.5" customHeight="1">
      <c r="A19" s="30">
        <v>10.0</v>
      </c>
      <c r="B19" s="31" t="s">
        <v>33</v>
      </c>
      <c r="C19" s="72" t="str">
        <f t="shared" si="1"/>
        <v>#REF!</v>
      </c>
      <c r="D19" s="73">
        <v>3007.0</v>
      </c>
      <c r="E19" s="33">
        <f t="shared" si="2"/>
        <v>2980.64</v>
      </c>
      <c r="F19" s="73">
        <v>2866.0</v>
      </c>
      <c r="G19" s="34">
        <v>0.0</v>
      </c>
      <c r="H19" s="73">
        <v>1416.0</v>
      </c>
      <c r="I19" s="35">
        <v>58.64598272</v>
      </c>
      <c r="J19" s="36">
        <f t="shared" si="3"/>
        <v>16807.93865</v>
      </c>
      <c r="K19" s="38"/>
      <c r="L19" s="5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6.5" customHeight="1">
      <c r="A20" s="30">
        <v>11.0</v>
      </c>
      <c r="B20" s="31" t="s">
        <v>34</v>
      </c>
      <c r="C20" s="72" t="str">
        <f t="shared" si="1"/>
        <v>#REF!</v>
      </c>
      <c r="D20" s="73">
        <v>2969.0</v>
      </c>
      <c r="E20" s="33">
        <f t="shared" si="2"/>
        <v>2997.28</v>
      </c>
      <c r="F20" s="73">
        <v>2882.0</v>
      </c>
      <c r="G20" s="34">
        <v>0.0</v>
      </c>
      <c r="H20" s="73">
        <v>1640.0</v>
      </c>
      <c r="I20" s="35">
        <v>59.32675968</v>
      </c>
      <c r="J20" s="36">
        <f t="shared" si="3"/>
        <v>17097.97214</v>
      </c>
      <c r="K20" s="38"/>
      <c r="L20" s="5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6.5" customHeight="1">
      <c r="A21" s="30">
        <v>12.0</v>
      </c>
      <c r="B21" s="31" t="s">
        <v>35</v>
      </c>
      <c r="C21" s="72" t="str">
        <f t="shared" si="1"/>
        <v>#REF!</v>
      </c>
      <c r="D21" s="73">
        <v>2785.0</v>
      </c>
      <c r="E21" s="33">
        <f t="shared" si="2"/>
        <v>3586.96</v>
      </c>
      <c r="F21" s="73">
        <v>3449.0</v>
      </c>
      <c r="G21" s="34">
        <v>0.0</v>
      </c>
      <c r="H21" s="73">
        <v>856.0</v>
      </c>
      <c r="I21" s="35">
        <v>59.17048256</v>
      </c>
      <c r="J21" s="36">
        <f t="shared" si="3"/>
        <v>20407.89943</v>
      </c>
      <c r="K21" s="38"/>
      <c r="L21" s="5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6.5" customHeight="1">
      <c r="A22" s="30">
        <v>13.0</v>
      </c>
      <c r="B22" s="31" t="s">
        <v>36</v>
      </c>
      <c r="C22" s="72" t="str">
        <f t="shared" si="1"/>
        <v>#REF!</v>
      </c>
      <c r="D22" s="73">
        <v>3253.0</v>
      </c>
      <c r="E22" s="33">
        <f t="shared" si="2"/>
        <v>3140.8</v>
      </c>
      <c r="F22" s="73">
        <v>3020.0</v>
      </c>
      <c r="G22" s="34">
        <v>0.0</v>
      </c>
      <c r="H22" s="73">
        <v>1231.0</v>
      </c>
      <c r="I22" s="35">
        <v>58.41374144</v>
      </c>
      <c r="J22" s="36">
        <f t="shared" si="3"/>
        <v>17640.94991</v>
      </c>
      <c r="K22" s="38"/>
      <c r="L22" s="5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6.5" customHeight="1">
      <c r="A23" s="30">
        <v>14.0</v>
      </c>
      <c r="B23" s="31" t="s">
        <v>37</v>
      </c>
      <c r="C23" s="72" t="str">
        <f t="shared" si="1"/>
        <v>#REF!</v>
      </c>
      <c r="D23" s="73">
        <v>3739.0</v>
      </c>
      <c r="E23" s="33">
        <f t="shared" si="2"/>
        <v>4091.36</v>
      </c>
      <c r="F23" s="73">
        <v>3934.0</v>
      </c>
      <c r="G23" s="34">
        <v>0.0</v>
      </c>
      <c r="H23" s="73">
        <v>974.0</v>
      </c>
      <c r="I23" s="35">
        <v>60.783703679999995</v>
      </c>
      <c r="J23" s="36">
        <v>17411.0</v>
      </c>
      <c r="K23" s="38"/>
      <c r="L23" s="5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6.5" customHeight="1">
      <c r="A24" s="30">
        <v>15.0</v>
      </c>
      <c r="B24" s="31" t="s">
        <v>38</v>
      </c>
      <c r="C24" s="72" t="str">
        <f t="shared" si="1"/>
        <v>#REF!</v>
      </c>
      <c r="D24" s="73">
        <v>732.0</v>
      </c>
      <c r="E24" s="33">
        <f t="shared" si="2"/>
        <v>852.8</v>
      </c>
      <c r="F24" s="73">
        <v>820.0</v>
      </c>
      <c r="G24" s="34">
        <v>0.0</v>
      </c>
      <c r="H24" s="73">
        <v>357.0</v>
      </c>
      <c r="I24" s="35">
        <v>57.81153792</v>
      </c>
      <c r="J24" s="36">
        <f t="shared" ref="J24:J26" si="4">I24*F24/10</f>
        <v>4740.546109</v>
      </c>
      <c r="K24" s="38"/>
      <c r="L24" s="5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6.5" customHeight="1">
      <c r="A25" s="30">
        <v>16.0</v>
      </c>
      <c r="B25" s="31" t="s">
        <v>39</v>
      </c>
      <c r="C25" s="72" t="str">
        <f t="shared" si="1"/>
        <v>#REF!</v>
      </c>
      <c r="D25" s="73">
        <v>2229.0</v>
      </c>
      <c r="E25" s="33">
        <f t="shared" si="2"/>
        <v>2086.24</v>
      </c>
      <c r="F25" s="73">
        <v>2006.0</v>
      </c>
      <c r="G25" s="34">
        <v>0.0</v>
      </c>
      <c r="H25" s="73">
        <v>1088.0</v>
      </c>
      <c r="I25" s="35">
        <v>58.45259328</v>
      </c>
      <c r="J25" s="36">
        <f t="shared" si="4"/>
        <v>11725.59021</v>
      </c>
      <c r="K25" s="38"/>
      <c r="L25" s="5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6.5" customHeight="1">
      <c r="A26" s="30">
        <v>17.0</v>
      </c>
      <c r="B26" s="31" t="s">
        <v>40</v>
      </c>
      <c r="C26" s="72" t="str">
        <f t="shared" si="1"/>
        <v>#REF!</v>
      </c>
      <c r="D26" s="73">
        <v>2696.0</v>
      </c>
      <c r="E26" s="33">
        <f t="shared" si="2"/>
        <v>2435.68</v>
      </c>
      <c r="F26" s="73">
        <v>2342.0</v>
      </c>
      <c r="G26" s="34">
        <v>0.0</v>
      </c>
      <c r="H26" s="73">
        <v>978.0</v>
      </c>
      <c r="I26" s="35">
        <v>58.43273248</v>
      </c>
      <c r="J26" s="36">
        <f t="shared" si="4"/>
        <v>13684.94595</v>
      </c>
      <c r="K26" s="38"/>
      <c r="L26" s="5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6.5" customHeight="1">
      <c r="A27" s="30"/>
      <c r="B27" s="25" t="s">
        <v>41</v>
      </c>
      <c r="C27" s="72" t="str">
        <f t="shared" si="1"/>
        <v>#REF!</v>
      </c>
      <c r="D27" s="73">
        <v>42446.0</v>
      </c>
      <c r="E27" s="33">
        <f t="shared" si="2"/>
        <v>42266.64</v>
      </c>
      <c r="F27" s="73">
        <v>40641.0</v>
      </c>
      <c r="G27" s="34">
        <f>SUM(G10:G26)</f>
        <v>80</v>
      </c>
      <c r="H27" s="73">
        <v>17734.0</v>
      </c>
      <c r="I27" s="39">
        <f>J27/F27*10</f>
        <v>56.93113178</v>
      </c>
      <c r="J27" s="36">
        <f>SUM(J10:J26)</f>
        <v>231373.8127</v>
      </c>
      <c r="K27" s="40"/>
      <c r="L27" s="42">
        <f>J27+J224</f>
        <v>232713.2017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6.5" hidden="1" customHeight="1">
      <c r="A28" s="41"/>
      <c r="B28" s="6"/>
      <c r="C28" s="42"/>
      <c r="D28" s="42"/>
      <c r="E28" s="42"/>
      <c r="F28" s="43">
        <v>42450.0</v>
      </c>
      <c r="G28" s="44"/>
      <c r="H28" s="42"/>
      <c r="I28" s="45">
        <v>57.19</v>
      </c>
      <c r="J28" s="46">
        <v>242759.0</v>
      </c>
      <c r="K28" s="47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3.5" customHeight="1">
      <c r="A29" s="48" t="s">
        <v>0</v>
      </c>
      <c r="B29" s="2"/>
      <c r="C29" s="2"/>
      <c r="D29" s="2"/>
      <c r="E29" s="2"/>
      <c r="F29" s="2"/>
      <c r="G29" s="2"/>
      <c r="H29" s="2"/>
      <c r="I29" s="2"/>
      <c r="J29" s="2"/>
      <c r="K29" s="3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3.5" customHeight="1">
      <c r="A30" s="48" t="s">
        <v>1</v>
      </c>
      <c r="B30" s="2"/>
      <c r="C30" s="2"/>
      <c r="D30" s="2"/>
      <c r="E30" s="2"/>
      <c r="F30" s="2"/>
      <c r="G30" s="2"/>
      <c r="H30" s="2"/>
      <c r="I30" s="2"/>
      <c r="J30" s="2"/>
      <c r="K30" s="3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1" t="s">
        <v>60</v>
      </c>
      <c r="B31" s="2"/>
      <c r="C31" s="2"/>
      <c r="D31" s="2"/>
      <c r="E31" s="2"/>
      <c r="F31" s="2"/>
      <c r="G31" s="2"/>
      <c r="H31" s="2"/>
      <c r="I31" s="2"/>
      <c r="J31" s="2"/>
      <c r="K31" s="3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48" t="s">
        <v>42</v>
      </c>
      <c r="B32" s="2"/>
      <c r="C32" s="2"/>
      <c r="D32" s="2"/>
      <c r="E32" s="2"/>
      <c r="F32" s="2"/>
      <c r="G32" s="2"/>
      <c r="H32" s="2"/>
      <c r="I32" s="2"/>
      <c r="J32" s="2"/>
      <c r="K32" s="3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6"/>
      <c r="B33" s="6"/>
      <c r="C33" s="49"/>
      <c r="D33" s="49"/>
      <c r="E33" s="49"/>
      <c r="F33" s="50"/>
      <c r="G33" s="49"/>
      <c r="H33" s="49"/>
      <c r="I33" s="51"/>
      <c r="J33" s="49"/>
      <c r="K33" s="6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1.75" customHeight="1">
      <c r="A34" s="10"/>
      <c r="B34" s="11"/>
      <c r="C34" s="12" t="s">
        <v>4</v>
      </c>
      <c r="D34" s="12"/>
      <c r="E34" s="13" t="s">
        <v>5</v>
      </c>
      <c r="F34" s="14"/>
      <c r="G34" s="15"/>
      <c r="H34" s="52" t="s">
        <v>4</v>
      </c>
      <c r="I34" s="52"/>
      <c r="J34" s="15"/>
      <c r="K34" s="53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3.5" customHeight="1">
      <c r="A35" s="17" t="s">
        <v>6</v>
      </c>
      <c r="B35" s="18" t="s">
        <v>7</v>
      </c>
      <c r="C35" s="19" t="s">
        <v>8</v>
      </c>
      <c r="D35" s="19" t="s">
        <v>9</v>
      </c>
      <c r="E35" s="19" t="s">
        <v>10</v>
      </c>
      <c r="F35" s="20" t="s">
        <v>11</v>
      </c>
      <c r="G35" s="19" t="s">
        <v>12</v>
      </c>
      <c r="H35" s="22" t="s">
        <v>13</v>
      </c>
      <c r="I35" s="22" t="s">
        <v>14</v>
      </c>
      <c r="J35" s="19" t="s">
        <v>15</v>
      </c>
      <c r="K35" s="20" t="s">
        <v>16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17"/>
      <c r="B36" s="18"/>
      <c r="C36" s="23" t="s">
        <v>61</v>
      </c>
      <c r="D36" s="19" t="s">
        <v>18</v>
      </c>
      <c r="E36" s="19" t="s">
        <v>18</v>
      </c>
      <c r="F36" s="20" t="s">
        <v>18</v>
      </c>
      <c r="G36" s="19" t="s">
        <v>18</v>
      </c>
      <c r="H36" s="54" t="s">
        <v>61</v>
      </c>
      <c r="I36" s="22" t="s">
        <v>19</v>
      </c>
      <c r="J36" s="19" t="s">
        <v>20</v>
      </c>
      <c r="K36" s="20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24"/>
      <c r="B37" s="25"/>
      <c r="C37" s="26" t="s">
        <v>18</v>
      </c>
      <c r="D37" s="27"/>
      <c r="E37" s="26"/>
      <c r="F37" s="28"/>
      <c r="G37" s="27"/>
      <c r="H37" s="55" t="s">
        <v>18</v>
      </c>
      <c r="I37" s="55"/>
      <c r="J37" s="27"/>
      <c r="K37" s="28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6.5" customHeight="1">
      <c r="A38" s="30">
        <v>1.0</v>
      </c>
      <c r="B38" s="31" t="s">
        <v>21</v>
      </c>
      <c r="C38" s="32" t="str">
        <f t="shared" ref="C38:C55" si="5">'[3]2010'!H38</f>
        <v>#REF!</v>
      </c>
      <c r="D38" s="74">
        <v>178.0</v>
      </c>
      <c r="E38" s="34" t="str">
        <f t="shared" ref="E38:E45" si="6">C38+D38-H38</f>
        <v>#REF!</v>
      </c>
      <c r="F38" s="74">
        <v>147.0</v>
      </c>
      <c r="G38" s="34">
        <v>0.0</v>
      </c>
      <c r="H38" s="74">
        <v>0.0</v>
      </c>
      <c r="I38" s="56">
        <v>58.73</v>
      </c>
      <c r="J38" s="34">
        <f t="shared" ref="J38:J54" si="7">I38*F38/10</f>
        <v>863.331</v>
      </c>
      <c r="K38" s="40" t="s">
        <v>43</v>
      </c>
      <c r="L38" s="59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6.5" customHeight="1">
      <c r="A39" s="30">
        <v>2.0</v>
      </c>
      <c r="B39" s="31" t="s">
        <v>23</v>
      </c>
      <c r="C39" s="32" t="str">
        <f t="shared" si="5"/>
        <v>#REF!</v>
      </c>
      <c r="D39" s="74">
        <v>59.0</v>
      </c>
      <c r="E39" s="34" t="str">
        <f t="shared" si="6"/>
        <v>#REF!</v>
      </c>
      <c r="F39" s="74">
        <v>58.0</v>
      </c>
      <c r="G39" s="34">
        <v>0.0</v>
      </c>
      <c r="H39" s="74">
        <v>1.0</v>
      </c>
      <c r="I39" s="56">
        <v>58.92</v>
      </c>
      <c r="J39" s="34">
        <f t="shared" si="7"/>
        <v>341.736</v>
      </c>
      <c r="K39" s="40"/>
      <c r="L39" s="59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6.5" customHeight="1">
      <c r="A40" s="30">
        <v>3.0</v>
      </c>
      <c r="B40" s="31" t="s">
        <v>25</v>
      </c>
      <c r="C40" s="32" t="str">
        <f t="shared" si="5"/>
        <v>#REF!</v>
      </c>
      <c r="D40" s="74">
        <v>318.0</v>
      </c>
      <c r="E40" s="34" t="str">
        <f t="shared" si="6"/>
        <v>#REF!</v>
      </c>
      <c r="F40" s="74">
        <v>304.0</v>
      </c>
      <c r="G40" s="34">
        <v>0.0</v>
      </c>
      <c r="H40" s="74">
        <v>0.0</v>
      </c>
      <c r="I40" s="56">
        <v>60.63</v>
      </c>
      <c r="J40" s="34">
        <f t="shared" si="7"/>
        <v>1843.152</v>
      </c>
      <c r="K40" s="40"/>
      <c r="L40" s="59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6.5" customHeight="1">
      <c r="A41" s="30">
        <v>4.0</v>
      </c>
      <c r="B41" s="31" t="s">
        <v>27</v>
      </c>
      <c r="C41" s="32" t="str">
        <f t="shared" si="5"/>
        <v>#REF!</v>
      </c>
      <c r="D41" s="74">
        <v>204.0</v>
      </c>
      <c r="E41" s="34" t="str">
        <f t="shared" si="6"/>
        <v>#REF!</v>
      </c>
      <c r="F41" s="74">
        <v>187.0</v>
      </c>
      <c r="G41" s="34">
        <v>0.0</v>
      </c>
      <c r="H41" s="74">
        <v>0.0</v>
      </c>
      <c r="I41" s="56">
        <v>61.78</v>
      </c>
      <c r="J41" s="34">
        <f t="shared" si="7"/>
        <v>1155.286</v>
      </c>
      <c r="K41" s="40"/>
      <c r="L41" s="59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6.5" customHeight="1">
      <c r="A42" s="30">
        <v>5.0</v>
      </c>
      <c r="B42" s="31" t="s">
        <v>28</v>
      </c>
      <c r="C42" s="32" t="str">
        <f t="shared" si="5"/>
        <v>#REF!</v>
      </c>
      <c r="D42" s="74">
        <v>75.0</v>
      </c>
      <c r="E42" s="34" t="str">
        <f t="shared" si="6"/>
        <v>#REF!</v>
      </c>
      <c r="F42" s="74">
        <v>77.0</v>
      </c>
      <c r="G42" s="34">
        <v>0.0</v>
      </c>
      <c r="H42" s="74">
        <v>2.0</v>
      </c>
      <c r="I42" s="56">
        <v>61.71</v>
      </c>
      <c r="J42" s="34">
        <f t="shared" si="7"/>
        <v>475.167</v>
      </c>
      <c r="K42" s="40"/>
      <c r="L42" s="59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6.5" customHeight="1">
      <c r="A43" s="30">
        <v>6.0</v>
      </c>
      <c r="B43" s="31" t="s">
        <v>29</v>
      </c>
      <c r="C43" s="32" t="str">
        <f t="shared" si="5"/>
        <v>#REF!</v>
      </c>
      <c r="D43" s="74">
        <v>99.0</v>
      </c>
      <c r="E43" s="34" t="str">
        <f t="shared" si="6"/>
        <v>#REF!</v>
      </c>
      <c r="F43" s="74">
        <v>95.0</v>
      </c>
      <c r="G43" s="34">
        <v>0.0</v>
      </c>
      <c r="H43" s="74">
        <v>2.0</v>
      </c>
      <c r="I43" s="56">
        <v>63.96</v>
      </c>
      <c r="J43" s="34">
        <f t="shared" si="7"/>
        <v>607.62</v>
      </c>
      <c r="K43" s="40"/>
      <c r="L43" s="59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6.5" customHeight="1">
      <c r="A44" s="30">
        <v>7.0</v>
      </c>
      <c r="B44" s="31" t="s">
        <v>30</v>
      </c>
      <c r="C44" s="32" t="str">
        <f t="shared" si="5"/>
        <v>#REF!</v>
      </c>
      <c r="D44" s="74">
        <v>30.0</v>
      </c>
      <c r="E44" s="34" t="str">
        <f t="shared" si="6"/>
        <v>#REF!</v>
      </c>
      <c r="F44" s="74">
        <v>26.0</v>
      </c>
      <c r="G44" s="34">
        <v>0.0</v>
      </c>
      <c r="H44" s="74">
        <v>0.0</v>
      </c>
      <c r="I44" s="56">
        <v>62.43</v>
      </c>
      <c r="J44" s="34">
        <f t="shared" si="7"/>
        <v>162.318</v>
      </c>
      <c r="K44" s="40"/>
      <c r="L44" s="59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6.5" customHeight="1">
      <c r="A45" s="30">
        <v>8.0</v>
      </c>
      <c r="B45" s="31" t="s">
        <v>31</v>
      </c>
      <c r="C45" s="32" t="str">
        <f t="shared" si="5"/>
        <v>#REF!</v>
      </c>
      <c r="D45" s="74">
        <v>498.0</v>
      </c>
      <c r="E45" s="34" t="str">
        <f t="shared" si="6"/>
        <v>#REF!</v>
      </c>
      <c r="F45" s="74">
        <v>389.0</v>
      </c>
      <c r="G45" s="34">
        <v>0.0</v>
      </c>
      <c r="H45" s="74">
        <v>10.0</v>
      </c>
      <c r="I45" s="56">
        <v>64.93</v>
      </c>
      <c r="J45" s="34">
        <f t="shared" si="7"/>
        <v>2525.777</v>
      </c>
      <c r="K45" s="40"/>
      <c r="L45" s="59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6.5" customHeight="1">
      <c r="A46" s="30">
        <v>9.0</v>
      </c>
      <c r="B46" s="31" t="s">
        <v>32</v>
      </c>
      <c r="C46" s="32" t="str">
        <f t="shared" si="5"/>
        <v>#REF!</v>
      </c>
      <c r="D46" s="74">
        <v>725.0</v>
      </c>
      <c r="E46" s="34">
        <v>848.0</v>
      </c>
      <c r="F46" s="74">
        <v>840.0</v>
      </c>
      <c r="G46" s="34">
        <v>52.0</v>
      </c>
      <c r="H46" s="74">
        <v>411.0</v>
      </c>
      <c r="I46" s="56">
        <v>65.92</v>
      </c>
      <c r="J46" s="34">
        <f t="shared" si="7"/>
        <v>5537.28</v>
      </c>
      <c r="K46" s="40"/>
      <c r="L46" s="59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6.5" customHeight="1">
      <c r="A47" s="30">
        <v>10.0</v>
      </c>
      <c r="B47" s="31" t="s">
        <v>33</v>
      </c>
      <c r="C47" s="32" t="str">
        <f t="shared" si="5"/>
        <v>#REF!</v>
      </c>
      <c r="D47" s="74">
        <v>582.0</v>
      </c>
      <c r="E47" s="34" t="str">
        <f t="shared" ref="E47:E55" si="8">C47+D47-H47</f>
        <v>#REF!</v>
      </c>
      <c r="F47" s="74">
        <v>552.0</v>
      </c>
      <c r="G47" s="34">
        <v>0.0</v>
      </c>
      <c r="H47" s="74">
        <v>35.0</v>
      </c>
      <c r="I47" s="56">
        <v>65.83</v>
      </c>
      <c r="J47" s="34">
        <f t="shared" si="7"/>
        <v>3633.816</v>
      </c>
      <c r="K47" s="40"/>
      <c r="L47" s="59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6.5" customHeight="1">
      <c r="A48" s="30">
        <v>11.0</v>
      </c>
      <c r="B48" s="31" t="s">
        <v>34</v>
      </c>
      <c r="C48" s="32" t="str">
        <f t="shared" si="5"/>
        <v>#REF!</v>
      </c>
      <c r="D48" s="74">
        <v>853.0</v>
      </c>
      <c r="E48" s="34" t="str">
        <f t="shared" si="8"/>
        <v>#REF!</v>
      </c>
      <c r="F48" s="74">
        <v>847.0</v>
      </c>
      <c r="G48" s="34">
        <v>0.0</v>
      </c>
      <c r="H48" s="74">
        <v>13.0</v>
      </c>
      <c r="I48" s="56">
        <v>65.71</v>
      </c>
      <c r="J48" s="34">
        <f t="shared" si="7"/>
        <v>5565.637</v>
      </c>
      <c r="K48" s="40"/>
      <c r="L48" s="59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6.5" customHeight="1">
      <c r="A49" s="30">
        <v>12.0</v>
      </c>
      <c r="B49" s="31" t="s">
        <v>35</v>
      </c>
      <c r="C49" s="32" t="str">
        <f t="shared" si="5"/>
        <v>#REF!</v>
      </c>
      <c r="D49" s="74">
        <v>597.0</v>
      </c>
      <c r="E49" s="34" t="str">
        <f t="shared" si="8"/>
        <v>#REF!</v>
      </c>
      <c r="F49" s="74">
        <v>489.0</v>
      </c>
      <c r="G49" s="34">
        <v>4.0</v>
      </c>
      <c r="H49" s="74">
        <v>6.0</v>
      </c>
      <c r="I49" s="56">
        <v>64.87</v>
      </c>
      <c r="J49" s="34">
        <f t="shared" si="7"/>
        <v>3172.143</v>
      </c>
      <c r="K49" s="40"/>
      <c r="L49" s="59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6.5" customHeight="1">
      <c r="A50" s="30">
        <v>13.0</v>
      </c>
      <c r="B50" s="31" t="s">
        <v>36</v>
      </c>
      <c r="C50" s="32" t="str">
        <f t="shared" si="5"/>
        <v>#REF!</v>
      </c>
      <c r="D50" s="74">
        <v>638.0</v>
      </c>
      <c r="E50" s="34" t="str">
        <f t="shared" si="8"/>
        <v>#REF!</v>
      </c>
      <c r="F50" s="74">
        <v>631.0</v>
      </c>
      <c r="G50" s="34">
        <v>0.0</v>
      </c>
      <c r="H50" s="74">
        <v>11.0</v>
      </c>
      <c r="I50" s="56">
        <v>64.53</v>
      </c>
      <c r="J50" s="34">
        <f t="shared" si="7"/>
        <v>4071.843</v>
      </c>
      <c r="K50" s="40"/>
      <c r="L50" s="59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6.5" customHeight="1">
      <c r="A51" s="30">
        <v>14.0</v>
      </c>
      <c r="B51" s="31" t="s">
        <v>37</v>
      </c>
      <c r="C51" s="32" t="str">
        <f t="shared" si="5"/>
        <v>#REF!</v>
      </c>
      <c r="D51" s="74">
        <v>618.0</v>
      </c>
      <c r="E51" s="34" t="str">
        <f t="shared" si="8"/>
        <v>#REF!</v>
      </c>
      <c r="F51" s="74">
        <v>617.0</v>
      </c>
      <c r="G51" s="34">
        <v>0.0</v>
      </c>
      <c r="H51" s="74">
        <v>20.0</v>
      </c>
      <c r="I51" s="56">
        <v>62.53</v>
      </c>
      <c r="J51" s="34">
        <f t="shared" si="7"/>
        <v>3858.101</v>
      </c>
      <c r="K51" s="40"/>
      <c r="L51" s="59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6.5" customHeight="1">
      <c r="A52" s="30">
        <v>15.0</v>
      </c>
      <c r="B52" s="31" t="s">
        <v>38</v>
      </c>
      <c r="C52" s="32" t="str">
        <f t="shared" si="5"/>
        <v>#REF!</v>
      </c>
      <c r="D52" s="74">
        <v>148.0</v>
      </c>
      <c r="E52" s="34" t="str">
        <f t="shared" si="8"/>
        <v>#REF!</v>
      </c>
      <c r="F52" s="74">
        <v>142.0</v>
      </c>
      <c r="G52" s="34">
        <v>0.0</v>
      </c>
      <c r="H52" s="74">
        <v>0.0</v>
      </c>
      <c r="I52" s="56">
        <v>59.79</v>
      </c>
      <c r="J52" s="34">
        <f t="shared" si="7"/>
        <v>849.018</v>
      </c>
      <c r="K52" s="40"/>
      <c r="L52" s="59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6.5" customHeight="1">
      <c r="A53" s="30">
        <v>16.0</v>
      </c>
      <c r="B53" s="31" t="s">
        <v>39</v>
      </c>
      <c r="C53" s="32" t="str">
        <f t="shared" si="5"/>
        <v>#REF!</v>
      </c>
      <c r="D53" s="74">
        <v>450.0</v>
      </c>
      <c r="E53" s="34" t="str">
        <f t="shared" si="8"/>
        <v>#REF!</v>
      </c>
      <c r="F53" s="74">
        <v>478.0</v>
      </c>
      <c r="G53" s="34">
        <v>0.0</v>
      </c>
      <c r="H53" s="74">
        <v>0.0</v>
      </c>
      <c r="I53" s="56">
        <v>61.43</v>
      </c>
      <c r="J53" s="34">
        <f t="shared" si="7"/>
        <v>2936.354</v>
      </c>
      <c r="K53" s="40"/>
      <c r="L53" s="59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6.5" customHeight="1">
      <c r="A54" s="30">
        <v>17.0</v>
      </c>
      <c r="B54" s="31" t="s">
        <v>40</v>
      </c>
      <c r="C54" s="32" t="str">
        <f t="shared" si="5"/>
        <v>#REF!</v>
      </c>
      <c r="D54" s="74">
        <v>84.0</v>
      </c>
      <c r="E54" s="34" t="str">
        <f t="shared" si="8"/>
        <v>#REF!</v>
      </c>
      <c r="F54" s="74">
        <v>84.0</v>
      </c>
      <c r="G54" s="34">
        <v>0.0</v>
      </c>
      <c r="H54" s="74">
        <v>0.0</v>
      </c>
      <c r="I54" s="56">
        <v>60.97</v>
      </c>
      <c r="J54" s="34">
        <f t="shared" si="7"/>
        <v>512.148</v>
      </c>
      <c r="K54" s="40"/>
      <c r="L54" s="59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9.5" customHeight="1">
      <c r="A55" s="30"/>
      <c r="B55" s="25" t="s">
        <v>41</v>
      </c>
      <c r="C55" s="32" t="str">
        <f t="shared" si="5"/>
        <v>#REF!</v>
      </c>
      <c r="D55" s="74">
        <v>6154.0</v>
      </c>
      <c r="E55" s="34" t="str">
        <f t="shared" si="8"/>
        <v>#REF!</v>
      </c>
      <c r="F55" s="74">
        <v>5963.0</v>
      </c>
      <c r="G55" s="57">
        <f>SUM(G38:G54)</f>
        <v>56</v>
      </c>
      <c r="H55" s="74">
        <v>511.0</v>
      </c>
      <c r="I55" s="56">
        <f>J55/F55*10</f>
        <v>63.91200235</v>
      </c>
      <c r="J55" s="34">
        <f>SUM(J38:J54)</f>
        <v>38110.727</v>
      </c>
      <c r="K55" s="40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9.5" hidden="1" customHeight="1">
      <c r="A56" s="41"/>
      <c r="B56" s="6" t="s">
        <v>44</v>
      </c>
      <c r="C56" s="44"/>
      <c r="D56" s="44"/>
      <c r="E56" s="44"/>
      <c r="F56" s="58">
        <v>4482.0</v>
      </c>
      <c r="G56" s="44"/>
      <c r="H56" s="59"/>
      <c r="I56" s="60">
        <v>59.41</v>
      </c>
      <c r="J56" s="44">
        <v>26629.0</v>
      </c>
      <c r="K56" s="43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1" t="s">
        <v>0</v>
      </c>
      <c r="B57" s="2"/>
      <c r="C57" s="2"/>
      <c r="D57" s="2"/>
      <c r="E57" s="2"/>
      <c r="F57" s="2"/>
      <c r="G57" s="2"/>
      <c r="H57" s="2"/>
      <c r="I57" s="2"/>
      <c r="J57" s="2"/>
      <c r="K57" s="3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1" t="s">
        <v>1</v>
      </c>
      <c r="B58" s="2"/>
      <c r="C58" s="2"/>
      <c r="D58" s="2"/>
      <c r="E58" s="2"/>
      <c r="F58" s="2"/>
      <c r="G58" s="2"/>
      <c r="H58" s="2"/>
      <c r="I58" s="2"/>
      <c r="J58" s="2"/>
      <c r="K58" s="3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1" t="s">
        <v>60</v>
      </c>
      <c r="B59" s="2"/>
      <c r="C59" s="2"/>
      <c r="D59" s="2"/>
      <c r="E59" s="2"/>
      <c r="F59" s="2"/>
      <c r="G59" s="2"/>
      <c r="H59" s="2"/>
      <c r="I59" s="2"/>
      <c r="J59" s="2"/>
      <c r="K59" s="3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1" t="s">
        <v>45</v>
      </c>
      <c r="B60" s="2"/>
      <c r="C60" s="2"/>
      <c r="D60" s="2"/>
      <c r="E60" s="2"/>
      <c r="F60" s="2"/>
      <c r="G60" s="2"/>
      <c r="H60" s="2"/>
      <c r="I60" s="2"/>
      <c r="J60" s="2"/>
      <c r="K60" s="3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5"/>
      <c r="B61" s="6"/>
      <c r="C61" s="49"/>
      <c r="D61" s="49"/>
      <c r="E61" s="49"/>
      <c r="F61" s="50"/>
      <c r="G61" s="49"/>
      <c r="H61" s="49"/>
      <c r="I61" s="51"/>
      <c r="J61" s="49"/>
      <c r="K61" s="6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21.75" customHeight="1">
      <c r="A62" s="10"/>
      <c r="B62" s="11"/>
      <c r="C62" s="12" t="s">
        <v>4</v>
      </c>
      <c r="D62" s="12"/>
      <c r="E62" s="13" t="s">
        <v>5</v>
      </c>
      <c r="F62" s="14"/>
      <c r="G62" s="15"/>
      <c r="H62" s="12" t="s">
        <v>4</v>
      </c>
      <c r="I62" s="16"/>
      <c r="J62" s="15"/>
      <c r="K62" s="11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17" t="s">
        <v>6</v>
      </c>
      <c r="B63" s="18" t="s">
        <v>7</v>
      </c>
      <c r="C63" s="19" t="s">
        <v>8</v>
      </c>
      <c r="D63" s="19" t="s">
        <v>9</v>
      </c>
      <c r="E63" s="19" t="s">
        <v>10</v>
      </c>
      <c r="F63" s="20" t="s">
        <v>11</v>
      </c>
      <c r="G63" s="19" t="s">
        <v>12</v>
      </c>
      <c r="H63" s="19" t="s">
        <v>13</v>
      </c>
      <c r="I63" s="22" t="s">
        <v>14</v>
      </c>
      <c r="J63" s="19" t="s">
        <v>15</v>
      </c>
      <c r="K63" s="18" t="s">
        <v>16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17"/>
      <c r="B64" s="18"/>
      <c r="C64" s="23" t="s">
        <v>61</v>
      </c>
      <c r="D64" s="19" t="s">
        <v>18</v>
      </c>
      <c r="E64" s="19" t="s">
        <v>18</v>
      </c>
      <c r="F64" s="20" t="s">
        <v>18</v>
      </c>
      <c r="G64" s="19" t="s">
        <v>18</v>
      </c>
      <c r="H64" s="23" t="s">
        <v>61</v>
      </c>
      <c r="I64" s="22" t="s">
        <v>19</v>
      </c>
      <c r="J64" s="19" t="s">
        <v>20</v>
      </c>
      <c r="K64" s="18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24"/>
      <c r="B65" s="25"/>
      <c r="C65" s="26" t="s">
        <v>18</v>
      </c>
      <c r="D65" s="27"/>
      <c r="E65" s="26"/>
      <c r="F65" s="28"/>
      <c r="G65" s="27"/>
      <c r="H65" s="26" t="s">
        <v>18</v>
      </c>
      <c r="I65" s="29"/>
      <c r="J65" s="27"/>
      <c r="K65" s="25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6.5" customHeight="1">
      <c r="A66" s="30">
        <v>1.0</v>
      </c>
      <c r="B66" s="31" t="s">
        <v>21</v>
      </c>
      <c r="C66" s="32" t="str">
        <f t="shared" ref="C66:C83" si="9">'[3]2010'!H66</f>
        <v>#REF!</v>
      </c>
      <c r="D66" s="74">
        <v>64.0</v>
      </c>
      <c r="E66" s="34" t="str">
        <f t="shared" ref="E66:E83" si="10">C66+D66-H66</f>
        <v>#REF!</v>
      </c>
      <c r="F66" s="74">
        <v>64.0</v>
      </c>
      <c r="G66" s="26">
        <v>0.0</v>
      </c>
      <c r="H66" s="74">
        <v>0.0</v>
      </c>
      <c r="I66" s="29">
        <v>14.12</v>
      </c>
      <c r="J66" s="61">
        <f t="shared" ref="J66:J82" si="11">F66*I66/10</f>
        <v>90.368</v>
      </c>
      <c r="K66" s="62" t="s">
        <v>46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6.5" customHeight="1">
      <c r="A67" s="30">
        <v>2.0</v>
      </c>
      <c r="B67" s="31" t="s">
        <v>23</v>
      </c>
      <c r="C67" s="32" t="str">
        <f t="shared" si="9"/>
        <v>#REF!</v>
      </c>
      <c r="D67" s="74">
        <v>2.0</v>
      </c>
      <c r="E67" s="34" t="str">
        <f t="shared" si="10"/>
        <v>#REF!</v>
      </c>
      <c r="F67" s="74">
        <v>2.0</v>
      </c>
      <c r="G67" s="26">
        <v>0.0</v>
      </c>
      <c r="H67" s="74">
        <v>0.0</v>
      </c>
      <c r="I67" s="29">
        <v>14.32</v>
      </c>
      <c r="J67" s="61">
        <f t="shared" si="11"/>
        <v>2.864</v>
      </c>
      <c r="K67" s="62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6.5" customHeight="1">
      <c r="A68" s="30">
        <v>3.0</v>
      </c>
      <c r="B68" s="31" t="s">
        <v>25</v>
      </c>
      <c r="C68" s="32" t="str">
        <f t="shared" si="9"/>
        <v>#REF!</v>
      </c>
      <c r="D68" s="74">
        <v>9.0</v>
      </c>
      <c r="E68" s="34" t="str">
        <f t="shared" si="10"/>
        <v>#REF!</v>
      </c>
      <c r="F68" s="74">
        <v>9.0</v>
      </c>
      <c r="G68" s="26">
        <v>0.0</v>
      </c>
      <c r="H68" s="74">
        <v>0.0</v>
      </c>
      <c r="I68" s="29">
        <v>14.24</v>
      </c>
      <c r="J68" s="61">
        <f t="shared" si="11"/>
        <v>12.816</v>
      </c>
      <c r="K68" s="62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6.5" customHeight="1">
      <c r="A69" s="30">
        <v>4.0</v>
      </c>
      <c r="B69" s="31" t="s">
        <v>27</v>
      </c>
      <c r="C69" s="32" t="str">
        <f t="shared" si="9"/>
        <v>#REF!</v>
      </c>
      <c r="D69" s="74">
        <v>33.0</v>
      </c>
      <c r="E69" s="34" t="str">
        <f t="shared" si="10"/>
        <v>#REF!</v>
      </c>
      <c r="F69" s="74">
        <v>33.0</v>
      </c>
      <c r="G69" s="26">
        <v>0.0</v>
      </c>
      <c r="H69" s="74">
        <v>0.0</v>
      </c>
      <c r="I69" s="29">
        <v>14.23</v>
      </c>
      <c r="J69" s="61">
        <f t="shared" si="11"/>
        <v>46.959</v>
      </c>
      <c r="K69" s="62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6.5" customHeight="1">
      <c r="A70" s="30">
        <v>5.0</v>
      </c>
      <c r="B70" s="31" t="s">
        <v>28</v>
      </c>
      <c r="C70" s="32" t="str">
        <f t="shared" si="9"/>
        <v>#REF!</v>
      </c>
      <c r="D70" s="74">
        <v>2.0</v>
      </c>
      <c r="E70" s="34" t="str">
        <f t="shared" si="10"/>
        <v>#REF!</v>
      </c>
      <c r="F70" s="74">
        <v>1.0</v>
      </c>
      <c r="G70" s="26">
        <v>0.0</v>
      </c>
      <c r="H70" s="74">
        <v>1.0</v>
      </c>
      <c r="I70" s="29">
        <v>15.12</v>
      </c>
      <c r="J70" s="61">
        <f t="shared" si="11"/>
        <v>1.512</v>
      </c>
      <c r="K70" s="62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6.5" customHeight="1">
      <c r="A71" s="30">
        <v>6.0</v>
      </c>
      <c r="B71" s="31" t="s">
        <v>29</v>
      </c>
      <c r="C71" s="32" t="str">
        <f t="shared" si="9"/>
        <v>#REF!</v>
      </c>
      <c r="D71" s="74">
        <v>0.0</v>
      </c>
      <c r="E71" s="34" t="str">
        <f t="shared" si="10"/>
        <v>#REF!</v>
      </c>
      <c r="F71" s="74">
        <v>0.0</v>
      </c>
      <c r="G71" s="26">
        <v>0.0</v>
      </c>
      <c r="H71" s="74">
        <v>0.0</v>
      </c>
      <c r="I71" s="29">
        <v>0.0</v>
      </c>
      <c r="J71" s="61">
        <f t="shared" si="11"/>
        <v>0</v>
      </c>
      <c r="K71" s="62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6.5" customHeight="1">
      <c r="A72" s="30">
        <v>7.0</v>
      </c>
      <c r="B72" s="31" t="s">
        <v>30</v>
      </c>
      <c r="C72" s="32" t="str">
        <f t="shared" si="9"/>
        <v>#REF!</v>
      </c>
      <c r="D72" s="74">
        <v>0.0</v>
      </c>
      <c r="E72" s="34" t="str">
        <f t="shared" si="10"/>
        <v>#REF!</v>
      </c>
      <c r="F72" s="74">
        <v>0.0</v>
      </c>
      <c r="G72" s="26">
        <v>0.0</v>
      </c>
      <c r="H72" s="74">
        <v>0.0</v>
      </c>
      <c r="I72" s="55">
        <v>0.0</v>
      </c>
      <c r="J72" s="61">
        <f t="shared" si="11"/>
        <v>0</v>
      </c>
      <c r="K72" s="62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6.5" customHeight="1">
      <c r="A73" s="30">
        <v>8.0</v>
      </c>
      <c r="B73" s="31" t="s">
        <v>31</v>
      </c>
      <c r="C73" s="32" t="str">
        <f t="shared" si="9"/>
        <v>#REF!</v>
      </c>
      <c r="D73" s="74">
        <v>15.0</v>
      </c>
      <c r="E73" s="34" t="str">
        <f t="shared" si="10"/>
        <v>#REF!</v>
      </c>
      <c r="F73" s="74">
        <v>13.0</v>
      </c>
      <c r="G73" s="26">
        <v>0.0</v>
      </c>
      <c r="H73" s="74">
        <v>0.0</v>
      </c>
      <c r="I73" s="29">
        <v>14.27</v>
      </c>
      <c r="J73" s="61">
        <f t="shared" si="11"/>
        <v>18.551</v>
      </c>
      <c r="K73" s="62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6.5" customHeight="1">
      <c r="A74" s="30">
        <v>9.0</v>
      </c>
      <c r="B74" s="31" t="s">
        <v>32</v>
      </c>
      <c r="C74" s="32" t="str">
        <f t="shared" si="9"/>
        <v>#REF!</v>
      </c>
      <c r="D74" s="74">
        <v>370.0</v>
      </c>
      <c r="E74" s="34" t="str">
        <f t="shared" si="10"/>
        <v>#REF!</v>
      </c>
      <c r="F74" s="74">
        <v>369.0</v>
      </c>
      <c r="G74" s="26">
        <v>0.0</v>
      </c>
      <c r="H74" s="74">
        <v>0.0</v>
      </c>
      <c r="I74" s="55">
        <v>15.91</v>
      </c>
      <c r="J74" s="61">
        <f t="shared" si="11"/>
        <v>587.079</v>
      </c>
      <c r="K74" s="62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6.5" customHeight="1">
      <c r="A75" s="30">
        <v>10.0</v>
      </c>
      <c r="B75" s="31" t="s">
        <v>33</v>
      </c>
      <c r="C75" s="32" t="str">
        <f t="shared" si="9"/>
        <v>#REF!</v>
      </c>
      <c r="D75" s="74">
        <v>0.0</v>
      </c>
      <c r="E75" s="34" t="str">
        <f t="shared" si="10"/>
        <v>#REF!</v>
      </c>
      <c r="F75" s="74">
        <v>0.0</v>
      </c>
      <c r="G75" s="26">
        <v>0.0</v>
      </c>
      <c r="H75" s="74">
        <v>0.0</v>
      </c>
      <c r="I75" s="29"/>
      <c r="J75" s="61">
        <f t="shared" si="11"/>
        <v>0</v>
      </c>
      <c r="K75" s="62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6.5" customHeight="1">
      <c r="A76" s="30">
        <v>11.0</v>
      </c>
      <c r="B76" s="31" t="s">
        <v>34</v>
      </c>
      <c r="C76" s="32" t="str">
        <f t="shared" si="9"/>
        <v>#REF!</v>
      </c>
      <c r="D76" s="74">
        <v>3.0</v>
      </c>
      <c r="E76" s="34" t="str">
        <f t="shared" si="10"/>
        <v>#REF!</v>
      </c>
      <c r="F76" s="74">
        <v>3.0</v>
      </c>
      <c r="G76" s="26">
        <v>0.0</v>
      </c>
      <c r="H76" s="74">
        <v>0.0</v>
      </c>
      <c r="I76" s="55">
        <v>15.34</v>
      </c>
      <c r="J76" s="61">
        <f t="shared" si="11"/>
        <v>4.602</v>
      </c>
      <c r="K76" s="62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6.5" customHeight="1">
      <c r="A77" s="30">
        <v>12.0</v>
      </c>
      <c r="B77" s="31" t="s">
        <v>35</v>
      </c>
      <c r="C77" s="32" t="str">
        <f t="shared" si="9"/>
        <v>#REF!</v>
      </c>
      <c r="D77" s="74">
        <v>7.0</v>
      </c>
      <c r="E77" s="34" t="str">
        <f t="shared" si="10"/>
        <v>#REF!</v>
      </c>
      <c r="F77" s="74">
        <v>7.0</v>
      </c>
      <c r="G77" s="26">
        <v>0.0</v>
      </c>
      <c r="H77" s="74">
        <v>0.0</v>
      </c>
      <c r="I77" s="55">
        <v>14.44</v>
      </c>
      <c r="J77" s="61">
        <f t="shared" si="11"/>
        <v>10.108</v>
      </c>
      <c r="K77" s="62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6.5" customHeight="1">
      <c r="A78" s="30">
        <v>13.0</v>
      </c>
      <c r="B78" s="31" t="s">
        <v>36</v>
      </c>
      <c r="C78" s="32" t="str">
        <f t="shared" si="9"/>
        <v>#REF!</v>
      </c>
      <c r="D78" s="74">
        <v>0.0</v>
      </c>
      <c r="E78" s="34" t="str">
        <f t="shared" si="10"/>
        <v>#REF!</v>
      </c>
      <c r="F78" s="74">
        <v>0.0</v>
      </c>
      <c r="G78" s="26">
        <v>0.0</v>
      </c>
      <c r="H78" s="74">
        <v>0.0</v>
      </c>
      <c r="I78" s="29"/>
      <c r="J78" s="61">
        <f t="shared" si="11"/>
        <v>0</v>
      </c>
      <c r="K78" s="62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6.5" customHeight="1">
      <c r="A79" s="30">
        <v>14.0</v>
      </c>
      <c r="B79" s="31" t="s">
        <v>37</v>
      </c>
      <c r="C79" s="32" t="str">
        <f t="shared" si="9"/>
        <v>#REF!</v>
      </c>
      <c r="D79" s="74">
        <v>0.0</v>
      </c>
      <c r="E79" s="34" t="str">
        <f t="shared" si="10"/>
        <v>#REF!</v>
      </c>
      <c r="F79" s="74">
        <v>0.0</v>
      </c>
      <c r="G79" s="26">
        <v>0.0</v>
      </c>
      <c r="H79" s="74">
        <v>0.0</v>
      </c>
      <c r="I79" s="55"/>
      <c r="J79" s="61">
        <f t="shared" si="11"/>
        <v>0</v>
      </c>
      <c r="K79" s="62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6.5" customHeight="1">
      <c r="A80" s="30">
        <v>15.0</v>
      </c>
      <c r="B80" s="31" t="s">
        <v>38</v>
      </c>
      <c r="C80" s="32" t="str">
        <f t="shared" si="9"/>
        <v>#REF!</v>
      </c>
      <c r="D80" s="74">
        <v>0.0</v>
      </c>
      <c r="E80" s="34" t="str">
        <f t="shared" si="10"/>
        <v>#REF!</v>
      </c>
      <c r="F80" s="74">
        <v>0.0</v>
      </c>
      <c r="G80" s="26">
        <v>0.0</v>
      </c>
      <c r="H80" s="74">
        <v>0.0</v>
      </c>
      <c r="I80" s="55"/>
      <c r="J80" s="61">
        <f t="shared" si="11"/>
        <v>0</v>
      </c>
      <c r="K80" s="62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6.5" customHeight="1">
      <c r="A81" s="30">
        <v>16.0</v>
      </c>
      <c r="B81" s="31" t="s">
        <v>39</v>
      </c>
      <c r="C81" s="32" t="str">
        <f t="shared" si="9"/>
        <v>#REF!</v>
      </c>
      <c r="D81" s="74">
        <v>0.0</v>
      </c>
      <c r="E81" s="34" t="str">
        <f t="shared" si="10"/>
        <v>#REF!</v>
      </c>
      <c r="F81" s="74">
        <v>0.0</v>
      </c>
      <c r="G81" s="26">
        <v>0.0</v>
      </c>
      <c r="H81" s="74">
        <v>0.0</v>
      </c>
      <c r="I81" s="55"/>
      <c r="J81" s="61">
        <f t="shared" si="11"/>
        <v>0</v>
      </c>
      <c r="K81" s="62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6.5" customHeight="1">
      <c r="A82" s="30">
        <v>17.0</v>
      </c>
      <c r="B82" s="31" t="s">
        <v>40</v>
      </c>
      <c r="C82" s="32" t="str">
        <f t="shared" si="9"/>
        <v>#REF!</v>
      </c>
      <c r="D82" s="74">
        <v>0.0</v>
      </c>
      <c r="E82" s="34" t="str">
        <f t="shared" si="10"/>
        <v>#REF!</v>
      </c>
      <c r="F82" s="74">
        <v>0.0</v>
      </c>
      <c r="G82" s="26">
        <v>0.0</v>
      </c>
      <c r="H82" s="74">
        <v>0.0</v>
      </c>
      <c r="I82" s="55"/>
      <c r="J82" s="61">
        <f t="shared" si="11"/>
        <v>0</v>
      </c>
      <c r="K82" s="62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8.0" customHeight="1">
      <c r="A83" s="30"/>
      <c r="B83" s="25" t="s">
        <v>41</v>
      </c>
      <c r="C83" s="32" t="str">
        <f t="shared" si="9"/>
        <v>#REF!</v>
      </c>
      <c r="D83" s="74">
        <v>503.0</v>
      </c>
      <c r="E83" s="34" t="str">
        <f t="shared" si="10"/>
        <v>#REF!</v>
      </c>
      <c r="F83" s="74">
        <v>501.0</v>
      </c>
      <c r="G83" s="27">
        <v>0.0</v>
      </c>
      <c r="H83" s="74">
        <v>1.0</v>
      </c>
      <c r="I83" s="29">
        <f>J83*10/F83</f>
        <v>15.4662475</v>
      </c>
      <c r="J83" s="61">
        <f>SUM(J66:J82)</f>
        <v>774.859</v>
      </c>
      <c r="K83" s="62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8.0" hidden="1" customHeight="1">
      <c r="A84" s="41"/>
      <c r="B84" s="6"/>
      <c r="C84" s="42"/>
      <c r="D84" s="42"/>
      <c r="E84" s="44"/>
      <c r="F84" s="43">
        <v>433.0</v>
      </c>
      <c r="G84" s="42"/>
      <c r="H84" s="42"/>
      <c r="I84" s="59">
        <v>16.3</v>
      </c>
      <c r="J84" s="61">
        <f>F84*I84/10</f>
        <v>705.79</v>
      </c>
      <c r="K84" s="6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1" t="s">
        <v>0</v>
      </c>
      <c r="B85" s="2"/>
      <c r="C85" s="2"/>
      <c r="D85" s="2"/>
      <c r="E85" s="2"/>
      <c r="F85" s="2"/>
      <c r="G85" s="2"/>
      <c r="H85" s="2"/>
      <c r="I85" s="2"/>
      <c r="J85" s="2"/>
      <c r="K85" s="3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1" t="s">
        <v>1</v>
      </c>
      <c r="B86" s="2"/>
      <c r="C86" s="2"/>
      <c r="D86" s="2"/>
      <c r="E86" s="2"/>
      <c r="F86" s="2"/>
      <c r="G86" s="2"/>
      <c r="H86" s="2"/>
      <c r="I86" s="2"/>
      <c r="J86" s="2"/>
      <c r="K86" s="3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1" t="s">
        <v>60</v>
      </c>
      <c r="B87" s="2"/>
      <c r="C87" s="2"/>
      <c r="D87" s="2"/>
      <c r="E87" s="2"/>
      <c r="F87" s="2"/>
      <c r="G87" s="2"/>
      <c r="H87" s="2"/>
      <c r="I87" s="2"/>
      <c r="J87" s="2"/>
      <c r="K87" s="3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1" t="s">
        <v>47</v>
      </c>
      <c r="B88" s="2"/>
      <c r="C88" s="2"/>
      <c r="D88" s="2"/>
      <c r="E88" s="2"/>
      <c r="F88" s="2"/>
      <c r="G88" s="2"/>
      <c r="H88" s="2"/>
      <c r="I88" s="2"/>
      <c r="J88" s="2"/>
      <c r="K88" s="3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5"/>
      <c r="B89" s="6"/>
      <c r="C89" s="49"/>
      <c r="D89" s="49"/>
      <c r="E89" s="49"/>
      <c r="F89" s="50"/>
      <c r="G89" s="49"/>
      <c r="H89" s="49"/>
      <c r="I89" s="51"/>
      <c r="J89" s="49"/>
      <c r="K89" s="6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21.75" customHeight="1">
      <c r="A90" s="10"/>
      <c r="B90" s="11"/>
      <c r="C90" s="12" t="s">
        <v>4</v>
      </c>
      <c r="D90" s="12"/>
      <c r="E90" s="13" t="s">
        <v>5</v>
      </c>
      <c r="F90" s="14"/>
      <c r="G90" s="15"/>
      <c r="H90" s="12" t="s">
        <v>4</v>
      </c>
      <c r="I90" s="16"/>
      <c r="J90" s="15"/>
      <c r="K90" s="11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17" t="s">
        <v>6</v>
      </c>
      <c r="B91" s="18" t="s">
        <v>7</v>
      </c>
      <c r="C91" s="19" t="s">
        <v>8</v>
      </c>
      <c r="D91" s="19" t="s">
        <v>9</v>
      </c>
      <c r="E91" s="19" t="s">
        <v>10</v>
      </c>
      <c r="F91" s="20" t="s">
        <v>11</v>
      </c>
      <c r="G91" s="19" t="s">
        <v>12</v>
      </c>
      <c r="H91" s="19" t="s">
        <v>13</v>
      </c>
      <c r="I91" s="22" t="s">
        <v>14</v>
      </c>
      <c r="J91" s="19" t="s">
        <v>15</v>
      </c>
      <c r="K91" s="18" t="s">
        <v>16</v>
      </c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17"/>
      <c r="B92" s="18"/>
      <c r="C92" s="23" t="s">
        <v>61</v>
      </c>
      <c r="D92" s="19" t="s">
        <v>18</v>
      </c>
      <c r="E92" s="19" t="s">
        <v>18</v>
      </c>
      <c r="F92" s="20" t="s">
        <v>18</v>
      </c>
      <c r="G92" s="19" t="s">
        <v>18</v>
      </c>
      <c r="H92" s="23" t="s">
        <v>61</v>
      </c>
      <c r="I92" s="22" t="s">
        <v>19</v>
      </c>
      <c r="J92" s="19" t="s">
        <v>20</v>
      </c>
      <c r="K92" s="18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24"/>
      <c r="B93" s="25"/>
      <c r="C93" s="26" t="s">
        <v>18</v>
      </c>
      <c r="D93" s="27"/>
      <c r="E93" s="26"/>
      <c r="F93" s="28"/>
      <c r="G93" s="27"/>
      <c r="H93" s="26" t="s">
        <v>18</v>
      </c>
      <c r="I93" s="29"/>
      <c r="J93" s="27"/>
      <c r="K93" s="25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6.5" customHeight="1">
      <c r="A94" s="30">
        <v>1.0</v>
      </c>
      <c r="B94" s="31" t="s">
        <v>21</v>
      </c>
      <c r="C94" s="32" t="str">
        <f t="shared" ref="C94:C111" si="12">'[3]2010'!H94</f>
        <v>#REF!</v>
      </c>
      <c r="D94" s="74">
        <v>18.0</v>
      </c>
      <c r="E94" s="34" t="str">
        <f t="shared" ref="E94:E111" si="13">C94+D94-H94</f>
        <v>#REF!</v>
      </c>
      <c r="F94" s="74">
        <v>17.0</v>
      </c>
      <c r="G94" s="34">
        <v>0.0</v>
      </c>
      <c r="H94" s="32">
        <v>0.0</v>
      </c>
      <c r="I94" s="29">
        <v>10.404689000000001</v>
      </c>
      <c r="J94" s="34">
        <f t="shared" ref="J94:J110" si="14">I94*F94/10</f>
        <v>17.6879713</v>
      </c>
      <c r="K94" s="62" t="s">
        <v>46</v>
      </c>
      <c r="L94" s="59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6.5" customHeight="1">
      <c r="A95" s="30">
        <v>2.0</v>
      </c>
      <c r="B95" s="31" t="s">
        <v>23</v>
      </c>
      <c r="C95" s="32" t="str">
        <f t="shared" si="12"/>
        <v>#REF!</v>
      </c>
      <c r="D95" s="74">
        <v>29.0</v>
      </c>
      <c r="E95" s="34" t="str">
        <f t="shared" si="13"/>
        <v>#REF!</v>
      </c>
      <c r="F95" s="74">
        <v>29.0</v>
      </c>
      <c r="G95" s="34">
        <v>0.0</v>
      </c>
      <c r="H95" s="32">
        <v>0.0</v>
      </c>
      <c r="I95" s="29">
        <v>10.21</v>
      </c>
      <c r="J95" s="34">
        <f t="shared" si="14"/>
        <v>29.609</v>
      </c>
      <c r="K95" s="62"/>
      <c r="L95" s="59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6.5" customHeight="1">
      <c r="A96" s="30">
        <v>3.0</v>
      </c>
      <c r="B96" s="31" t="s">
        <v>25</v>
      </c>
      <c r="C96" s="32" t="str">
        <f t="shared" si="12"/>
        <v>#REF!</v>
      </c>
      <c r="D96" s="74">
        <v>486.0</v>
      </c>
      <c r="E96" s="34" t="str">
        <f t="shared" si="13"/>
        <v>#REF!</v>
      </c>
      <c r="F96" s="74">
        <v>486.0</v>
      </c>
      <c r="G96" s="34"/>
      <c r="H96" s="32">
        <v>0.0</v>
      </c>
      <c r="I96" s="29">
        <v>10.624429</v>
      </c>
      <c r="J96" s="34">
        <f t="shared" si="14"/>
        <v>516.3472494</v>
      </c>
      <c r="K96" s="62"/>
      <c r="L96" s="59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6.5" customHeight="1">
      <c r="A97" s="30">
        <v>4.0</v>
      </c>
      <c r="B97" s="31" t="s">
        <v>27</v>
      </c>
      <c r="C97" s="32" t="str">
        <f t="shared" si="12"/>
        <v>#REF!</v>
      </c>
      <c r="D97" s="74">
        <v>168.0</v>
      </c>
      <c r="E97" s="34" t="str">
        <f t="shared" si="13"/>
        <v>#REF!</v>
      </c>
      <c r="F97" s="74">
        <v>168.0</v>
      </c>
      <c r="G97" s="34"/>
      <c r="H97" s="32">
        <v>0.0</v>
      </c>
      <c r="I97" s="29">
        <v>10.481597999999998</v>
      </c>
      <c r="J97" s="34">
        <f t="shared" si="14"/>
        <v>176.0908464</v>
      </c>
      <c r="K97" s="62"/>
      <c r="L97" s="59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6.5" customHeight="1">
      <c r="A98" s="30">
        <v>5.0</v>
      </c>
      <c r="B98" s="31" t="s">
        <v>28</v>
      </c>
      <c r="C98" s="32" t="str">
        <f t="shared" si="12"/>
        <v>#REF!</v>
      </c>
      <c r="D98" s="74">
        <v>84.0</v>
      </c>
      <c r="E98" s="34" t="str">
        <f t="shared" si="13"/>
        <v>#REF!</v>
      </c>
      <c r="F98" s="74">
        <v>86.0</v>
      </c>
      <c r="G98" s="34"/>
      <c r="H98" s="32">
        <v>1.0</v>
      </c>
      <c r="I98" s="29">
        <v>10.668377000000001</v>
      </c>
      <c r="J98" s="34">
        <f t="shared" si="14"/>
        <v>91.7480422</v>
      </c>
      <c r="K98" s="62"/>
      <c r="L98" s="59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6.5" customHeight="1">
      <c r="A99" s="30">
        <v>6.0</v>
      </c>
      <c r="B99" s="31" t="s">
        <v>29</v>
      </c>
      <c r="C99" s="32" t="str">
        <f t="shared" si="12"/>
        <v>#REF!</v>
      </c>
      <c r="D99" s="74">
        <v>759.0</v>
      </c>
      <c r="E99" s="34" t="str">
        <f t="shared" si="13"/>
        <v>#REF!</v>
      </c>
      <c r="F99" s="74">
        <v>755.0</v>
      </c>
      <c r="G99" s="34"/>
      <c r="H99" s="32">
        <v>0.0</v>
      </c>
      <c r="I99" s="29">
        <v>11.842869</v>
      </c>
      <c r="J99" s="34">
        <f t="shared" si="14"/>
        <v>894.1366095</v>
      </c>
      <c r="K99" s="62"/>
      <c r="L99" s="59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6.5" customHeight="1">
      <c r="A100" s="30">
        <v>7.0</v>
      </c>
      <c r="B100" s="31" t="s">
        <v>30</v>
      </c>
      <c r="C100" s="32" t="str">
        <f t="shared" si="12"/>
        <v>#REF!</v>
      </c>
      <c r="D100" s="74">
        <v>136.0</v>
      </c>
      <c r="E100" s="34" t="str">
        <f t="shared" si="13"/>
        <v>#REF!</v>
      </c>
      <c r="F100" s="74">
        <v>129.0</v>
      </c>
      <c r="G100" s="34">
        <v>0.0</v>
      </c>
      <c r="H100" s="32">
        <v>0.0</v>
      </c>
      <c r="I100" s="29">
        <v>10.733312</v>
      </c>
      <c r="J100" s="34">
        <f t="shared" si="14"/>
        <v>138.4597248</v>
      </c>
      <c r="K100" s="62"/>
      <c r="L100" s="59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6.5" customHeight="1">
      <c r="A101" s="30">
        <v>8.0</v>
      </c>
      <c r="B101" s="31" t="s">
        <v>31</v>
      </c>
      <c r="C101" s="32" t="str">
        <f t="shared" si="12"/>
        <v>#REF!</v>
      </c>
      <c r="D101" s="74">
        <v>456.0</v>
      </c>
      <c r="E101" s="34" t="str">
        <f t="shared" si="13"/>
        <v>#REF!</v>
      </c>
      <c r="F101" s="74">
        <v>463.0</v>
      </c>
      <c r="G101" s="34">
        <v>0.0</v>
      </c>
      <c r="H101" s="32">
        <v>7.0</v>
      </c>
      <c r="I101" s="29">
        <v>11.323519</v>
      </c>
      <c r="J101" s="34">
        <f t="shared" si="14"/>
        <v>524.2789297</v>
      </c>
      <c r="K101" s="62"/>
      <c r="L101" s="59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6.5" customHeight="1">
      <c r="A102" s="30">
        <v>9.0</v>
      </c>
      <c r="B102" s="31" t="s">
        <v>32</v>
      </c>
      <c r="C102" s="32" t="str">
        <f t="shared" si="12"/>
        <v>#REF!</v>
      </c>
      <c r="D102" s="74">
        <v>624.0</v>
      </c>
      <c r="E102" s="34" t="str">
        <f t="shared" si="13"/>
        <v>#REF!</v>
      </c>
      <c r="F102" s="74">
        <v>668.0</v>
      </c>
      <c r="G102" s="34">
        <v>0.0</v>
      </c>
      <c r="H102" s="32">
        <v>199.0</v>
      </c>
      <c r="I102" s="29">
        <v>10.844169</v>
      </c>
      <c r="J102" s="34">
        <f t="shared" si="14"/>
        <v>724.3904892</v>
      </c>
      <c r="K102" s="62"/>
      <c r="L102" s="59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6.5" customHeight="1">
      <c r="A103" s="30">
        <v>10.0</v>
      </c>
      <c r="B103" s="31" t="s">
        <v>33</v>
      </c>
      <c r="C103" s="32" t="str">
        <f t="shared" si="12"/>
        <v>#REF!</v>
      </c>
      <c r="D103" s="74">
        <v>852.0</v>
      </c>
      <c r="E103" s="34" t="str">
        <f t="shared" si="13"/>
        <v>#REF!</v>
      </c>
      <c r="F103" s="74">
        <v>822.0</v>
      </c>
      <c r="G103" s="34">
        <v>0.0</v>
      </c>
      <c r="H103" s="32">
        <v>16.0</v>
      </c>
      <c r="I103" s="29">
        <v>11.180818</v>
      </c>
      <c r="J103" s="34">
        <f t="shared" si="14"/>
        <v>919.0632396</v>
      </c>
      <c r="K103" s="62"/>
      <c r="L103" s="59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6.5" customHeight="1">
      <c r="A104" s="30">
        <v>11.0</v>
      </c>
      <c r="B104" s="31" t="s">
        <v>34</v>
      </c>
      <c r="C104" s="32" t="str">
        <f t="shared" si="12"/>
        <v>#REF!</v>
      </c>
      <c r="D104" s="74">
        <v>476.0</v>
      </c>
      <c r="E104" s="34" t="str">
        <f t="shared" si="13"/>
        <v>#REF!</v>
      </c>
      <c r="F104" s="74">
        <v>471.0</v>
      </c>
      <c r="G104" s="34">
        <v>0.0</v>
      </c>
      <c r="H104" s="32">
        <v>19.0</v>
      </c>
      <c r="I104" s="29">
        <v>11.816427</v>
      </c>
      <c r="J104" s="34">
        <f t="shared" si="14"/>
        <v>556.5537117</v>
      </c>
      <c r="K104" s="62"/>
      <c r="L104" s="59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6.5" customHeight="1">
      <c r="A105" s="30">
        <v>12.0</v>
      </c>
      <c r="B105" s="31" t="s">
        <v>35</v>
      </c>
      <c r="C105" s="32" t="str">
        <f t="shared" si="12"/>
        <v>#REF!</v>
      </c>
      <c r="D105" s="74">
        <v>724.0</v>
      </c>
      <c r="E105" s="34" t="str">
        <f t="shared" si="13"/>
        <v>#REF!</v>
      </c>
      <c r="F105" s="74">
        <v>725.0</v>
      </c>
      <c r="G105" s="34">
        <v>14.0</v>
      </c>
      <c r="H105" s="32">
        <v>6.0</v>
      </c>
      <c r="I105" s="29">
        <v>11.602272000000001</v>
      </c>
      <c r="J105" s="34">
        <f t="shared" si="14"/>
        <v>841.16472</v>
      </c>
      <c r="K105" s="62"/>
      <c r="L105" s="59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6.5" customHeight="1">
      <c r="A106" s="30">
        <v>13.0</v>
      </c>
      <c r="B106" s="31" t="s">
        <v>36</v>
      </c>
      <c r="C106" s="32" t="str">
        <f t="shared" si="12"/>
        <v>#REF!</v>
      </c>
      <c r="D106" s="74">
        <v>283.0</v>
      </c>
      <c r="E106" s="34" t="str">
        <f t="shared" si="13"/>
        <v>#REF!</v>
      </c>
      <c r="F106" s="74">
        <v>201.0</v>
      </c>
      <c r="G106" s="34">
        <v>0.0</v>
      </c>
      <c r="H106" s="32">
        <v>3.0</v>
      </c>
      <c r="I106" s="29">
        <v>11.778064</v>
      </c>
      <c r="J106" s="34">
        <f t="shared" si="14"/>
        <v>236.7390864</v>
      </c>
      <c r="K106" s="62"/>
      <c r="L106" s="59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6.5" customHeight="1">
      <c r="A107" s="30">
        <v>14.0</v>
      </c>
      <c r="B107" s="31" t="s">
        <v>37</v>
      </c>
      <c r="C107" s="32" t="str">
        <f t="shared" si="12"/>
        <v>#REF!</v>
      </c>
      <c r="D107" s="74">
        <v>349.0</v>
      </c>
      <c r="E107" s="34" t="str">
        <f t="shared" si="13"/>
        <v>#REF!</v>
      </c>
      <c r="F107" s="74">
        <v>341.0</v>
      </c>
      <c r="G107" s="34">
        <v>0.0</v>
      </c>
      <c r="H107" s="32">
        <v>12.0</v>
      </c>
      <c r="I107" s="29">
        <v>10.756272999999998</v>
      </c>
      <c r="J107" s="34">
        <f t="shared" si="14"/>
        <v>366.7889093</v>
      </c>
      <c r="K107" s="62"/>
      <c r="L107" s="59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6.5" customHeight="1">
      <c r="A108" s="30">
        <v>15.0</v>
      </c>
      <c r="B108" s="31" t="s">
        <v>38</v>
      </c>
      <c r="C108" s="32" t="str">
        <f t="shared" si="12"/>
        <v>#REF!</v>
      </c>
      <c r="D108" s="74">
        <v>25.0</v>
      </c>
      <c r="E108" s="34" t="str">
        <f t="shared" si="13"/>
        <v>#REF!</v>
      </c>
      <c r="F108" s="74">
        <v>25.0</v>
      </c>
      <c r="G108" s="34">
        <v>0.0</v>
      </c>
      <c r="H108" s="32">
        <v>0.0</v>
      </c>
      <c r="I108" s="29">
        <v>10.393702000000001</v>
      </c>
      <c r="J108" s="34">
        <f t="shared" si="14"/>
        <v>25.984255</v>
      </c>
      <c r="K108" s="62"/>
      <c r="L108" s="59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6.5" customHeight="1">
      <c r="A109" s="30">
        <v>16.0</v>
      </c>
      <c r="B109" s="31" t="s">
        <v>39</v>
      </c>
      <c r="C109" s="32" t="str">
        <f t="shared" si="12"/>
        <v>#REF!</v>
      </c>
      <c r="D109" s="74">
        <v>198.0</v>
      </c>
      <c r="E109" s="34" t="str">
        <f t="shared" si="13"/>
        <v>#REF!</v>
      </c>
      <c r="F109" s="74">
        <v>205.0</v>
      </c>
      <c r="G109" s="34">
        <v>0.0</v>
      </c>
      <c r="H109" s="32">
        <v>7.0</v>
      </c>
      <c r="I109" s="29">
        <v>11.129831000000001</v>
      </c>
      <c r="J109" s="34">
        <f t="shared" si="14"/>
        <v>228.1615355</v>
      </c>
      <c r="K109" s="62"/>
      <c r="L109" s="59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6.5" customHeight="1">
      <c r="A110" s="30">
        <v>17.0</v>
      </c>
      <c r="B110" s="31" t="s">
        <v>40</v>
      </c>
      <c r="C110" s="32" t="str">
        <f t="shared" si="12"/>
        <v>#REF!</v>
      </c>
      <c r="D110" s="74">
        <v>20.0</v>
      </c>
      <c r="E110" s="34" t="str">
        <f t="shared" si="13"/>
        <v>#REF!</v>
      </c>
      <c r="F110" s="74">
        <v>20.0</v>
      </c>
      <c r="G110" s="34">
        <v>0.0</v>
      </c>
      <c r="H110" s="32">
        <v>0.0</v>
      </c>
      <c r="I110" s="29">
        <v>10.459624</v>
      </c>
      <c r="J110" s="34">
        <f t="shared" si="14"/>
        <v>20.919248</v>
      </c>
      <c r="K110" s="62"/>
      <c r="L110" s="59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9.5" customHeight="1">
      <c r="A111" s="30"/>
      <c r="B111" s="25" t="s">
        <v>41</v>
      </c>
      <c r="C111" s="32" t="str">
        <f t="shared" si="12"/>
        <v>#REF!</v>
      </c>
      <c r="D111" s="74">
        <v>5687.0</v>
      </c>
      <c r="E111" s="34" t="str">
        <f t="shared" si="13"/>
        <v>#REF!</v>
      </c>
      <c r="F111" s="74">
        <v>5611.0</v>
      </c>
      <c r="G111" s="27">
        <f>SUM(G94:G110)</f>
        <v>14</v>
      </c>
      <c r="H111" s="32">
        <v>270.0</v>
      </c>
      <c r="I111" s="29">
        <f>J111/F111*10</f>
        <v>11.24242304</v>
      </c>
      <c r="J111" s="34">
        <f>SUM(J94:J110)</f>
        <v>6308.123568</v>
      </c>
      <c r="K111" s="62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9.5" hidden="1" customHeight="1">
      <c r="A112" s="41"/>
      <c r="B112" s="6"/>
      <c r="C112" s="42"/>
      <c r="D112" s="42">
        <v>5642.0</v>
      </c>
      <c r="E112" s="42">
        <v>5511.0</v>
      </c>
      <c r="F112" s="43">
        <v>5206.0</v>
      </c>
      <c r="G112" s="42"/>
      <c r="H112" s="42"/>
      <c r="I112" s="59">
        <v>8.56</v>
      </c>
      <c r="J112" s="42">
        <v>4459.0</v>
      </c>
      <c r="K112" s="6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9.5" hidden="1" customHeight="1">
      <c r="A113" s="41"/>
      <c r="B113" s="6"/>
      <c r="C113" s="42"/>
      <c r="D113" s="42"/>
      <c r="E113" s="42"/>
      <c r="F113" s="43">
        <v>5399.0</v>
      </c>
      <c r="G113" s="42"/>
      <c r="H113" s="42"/>
      <c r="I113" s="59">
        <v>8.85</v>
      </c>
      <c r="J113" s="42">
        <v>4778.0</v>
      </c>
      <c r="K113" s="6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1" t="s">
        <v>0</v>
      </c>
      <c r="B114" s="2"/>
      <c r="C114" s="2"/>
      <c r="D114" s="2"/>
      <c r="E114" s="2"/>
      <c r="F114" s="2"/>
      <c r="G114" s="2"/>
      <c r="H114" s="2"/>
      <c r="I114" s="2"/>
      <c r="J114" s="2"/>
      <c r="K114" s="3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1" t="s">
        <v>1</v>
      </c>
      <c r="B115" s="2"/>
      <c r="C115" s="2"/>
      <c r="D115" s="2"/>
      <c r="E115" s="2"/>
      <c r="F115" s="2"/>
      <c r="G115" s="2"/>
      <c r="H115" s="2"/>
      <c r="I115" s="2"/>
      <c r="J115" s="2"/>
      <c r="K115" s="3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1" t="s">
        <v>60</v>
      </c>
      <c r="B116" s="2"/>
      <c r="C116" s="2"/>
      <c r="D116" s="2"/>
      <c r="E116" s="2"/>
      <c r="F116" s="2"/>
      <c r="G116" s="2"/>
      <c r="H116" s="2"/>
      <c r="I116" s="2"/>
      <c r="J116" s="2"/>
      <c r="K116" s="3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1" t="s">
        <v>48</v>
      </c>
      <c r="B117" s="2"/>
      <c r="C117" s="2"/>
      <c r="D117" s="2"/>
      <c r="E117" s="2"/>
      <c r="F117" s="2"/>
      <c r="G117" s="2"/>
      <c r="H117" s="2"/>
      <c r="I117" s="2"/>
      <c r="J117" s="2"/>
      <c r="K117" s="3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5"/>
      <c r="B118" s="6"/>
      <c r="C118" s="49"/>
      <c r="D118" s="49"/>
      <c r="E118" s="49"/>
      <c r="F118" s="50"/>
      <c r="G118" s="49"/>
      <c r="H118" s="49"/>
      <c r="I118" s="51"/>
      <c r="J118" s="49"/>
      <c r="K118" s="6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21.75" customHeight="1">
      <c r="A119" s="10"/>
      <c r="B119" s="75"/>
      <c r="C119" s="76" t="s">
        <v>4</v>
      </c>
      <c r="D119" s="12"/>
      <c r="E119" s="13" t="s">
        <v>5</v>
      </c>
      <c r="F119" s="14"/>
      <c r="G119" s="15"/>
      <c r="H119" s="12" t="s">
        <v>4</v>
      </c>
      <c r="I119" s="16"/>
      <c r="J119" s="15"/>
      <c r="K119" s="11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17" t="s">
        <v>6</v>
      </c>
      <c r="B120" s="18" t="s">
        <v>7</v>
      </c>
      <c r="C120" s="19" t="s">
        <v>8</v>
      </c>
      <c r="D120" s="19" t="s">
        <v>9</v>
      </c>
      <c r="E120" s="19" t="s">
        <v>10</v>
      </c>
      <c r="F120" s="20" t="s">
        <v>11</v>
      </c>
      <c r="G120" s="19" t="s">
        <v>12</v>
      </c>
      <c r="H120" s="19" t="s">
        <v>13</v>
      </c>
      <c r="I120" s="22" t="s">
        <v>14</v>
      </c>
      <c r="J120" s="19" t="s">
        <v>15</v>
      </c>
      <c r="K120" s="18" t="s">
        <v>16</v>
      </c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17"/>
      <c r="B121" s="18"/>
      <c r="C121" s="23" t="s">
        <v>61</v>
      </c>
      <c r="D121" s="19" t="s">
        <v>18</v>
      </c>
      <c r="E121" s="19" t="s">
        <v>18</v>
      </c>
      <c r="F121" s="20" t="s">
        <v>18</v>
      </c>
      <c r="G121" s="19" t="s">
        <v>18</v>
      </c>
      <c r="H121" s="23" t="s">
        <v>61</v>
      </c>
      <c r="I121" s="22" t="s">
        <v>19</v>
      </c>
      <c r="J121" s="19" t="s">
        <v>20</v>
      </c>
      <c r="K121" s="18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24"/>
      <c r="B122" s="25"/>
      <c r="C122" s="26" t="s">
        <v>18</v>
      </c>
      <c r="D122" s="27"/>
      <c r="E122" s="26"/>
      <c r="F122" s="28"/>
      <c r="G122" s="27"/>
      <c r="H122" s="26" t="s">
        <v>18</v>
      </c>
      <c r="I122" s="29"/>
      <c r="J122" s="27"/>
      <c r="K122" s="25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6.5" customHeight="1">
      <c r="A123" s="30">
        <v>1.0</v>
      </c>
      <c r="B123" s="31" t="s">
        <v>21</v>
      </c>
      <c r="C123" s="32" t="str">
        <f t="shared" ref="C123:C140" si="15">'[3]2010'!H123</f>
        <v>#REF!</v>
      </c>
      <c r="D123" s="74">
        <v>2.0</v>
      </c>
      <c r="E123" s="34">
        <f t="shared" ref="E123:E140" si="16">D123</f>
        <v>2</v>
      </c>
      <c r="F123" s="74">
        <v>2.0</v>
      </c>
      <c r="G123" s="34" t="s">
        <v>49</v>
      </c>
      <c r="H123" s="34">
        <v>0.0</v>
      </c>
      <c r="I123" s="56">
        <v>7.42</v>
      </c>
      <c r="J123" s="77">
        <f t="shared" ref="J123:J124" si="17">I123*F123/10</f>
        <v>1.484</v>
      </c>
      <c r="K123" s="62" t="s">
        <v>46</v>
      </c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6.5" customHeight="1">
      <c r="A124" s="30">
        <v>2.0</v>
      </c>
      <c r="B124" s="31" t="s">
        <v>23</v>
      </c>
      <c r="C124" s="32" t="str">
        <f t="shared" si="15"/>
        <v>#REF!</v>
      </c>
      <c r="D124" s="74">
        <v>5.0</v>
      </c>
      <c r="E124" s="34">
        <f t="shared" si="16"/>
        <v>5</v>
      </c>
      <c r="F124" s="74">
        <v>5.0</v>
      </c>
      <c r="G124" s="34" t="s">
        <v>49</v>
      </c>
      <c r="H124" s="34" t="s">
        <v>49</v>
      </c>
      <c r="I124" s="56">
        <v>7.17</v>
      </c>
      <c r="J124" s="77">
        <f t="shared" si="17"/>
        <v>3.585</v>
      </c>
      <c r="K124" s="62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6.5" customHeight="1">
      <c r="A125" s="30">
        <v>3.0</v>
      </c>
      <c r="B125" s="31" t="s">
        <v>25</v>
      </c>
      <c r="C125" s="32" t="str">
        <f t="shared" si="15"/>
        <v>#REF!</v>
      </c>
      <c r="D125" s="74">
        <v>0.0</v>
      </c>
      <c r="E125" s="34">
        <f t="shared" si="16"/>
        <v>0</v>
      </c>
      <c r="F125" s="74">
        <v>0.0</v>
      </c>
      <c r="G125" s="34" t="s">
        <v>49</v>
      </c>
      <c r="H125" s="34" t="s">
        <v>49</v>
      </c>
      <c r="I125" s="56" t="s">
        <v>49</v>
      </c>
      <c r="J125" s="77">
        <v>0.0</v>
      </c>
      <c r="K125" s="62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6.5" customHeight="1">
      <c r="A126" s="30">
        <v>4.0</v>
      </c>
      <c r="B126" s="31" t="s">
        <v>27</v>
      </c>
      <c r="C126" s="32" t="str">
        <f t="shared" si="15"/>
        <v>#REF!</v>
      </c>
      <c r="D126" s="74">
        <v>2.0</v>
      </c>
      <c r="E126" s="34">
        <f t="shared" si="16"/>
        <v>2</v>
      </c>
      <c r="F126" s="74">
        <v>2.0</v>
      </c>
      <c r="G126" s="34" t="s">
        <v>49</v>
      </c>
      <c r="H126" s="34" t="s">
        <v>49</v>
      </c>
      <c r="I126" s="56">
        <v>7.67</v>
      </c>
      <c r="J126" s="77">
        <f t="shared" ref="J126:J127" si="18">I126*F126/10</f>
        <v>1.534</v>
      </c>
      <c r="K126" s="62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6.5" customHeight="1">
      <c r="A127" s="30">
        <v>5.0</v>
      </c>
      <c r="B127" s="31" t="s">
        <v>28</v>
      </c>
      <c r="C127" s="32" t="str">
        <f t="shared" si="15"/>
        <v>#REF!</v>
      </c>
      <c r="D127" s="74">
        <v>1.0</v>
      </c>
      <c r="E127" s="34">
        <f t="shared" si="16"/>
        <v>1</v>
      </c>
      <c r="F127" s="74">
        <v>1.0</v>
      </c>
      <c r="G127" s="34" t="s">
        <v>49</v>
      </c>
      <c r="H127" s="34" t="s">
        <v>49</v>
      </c>
      <c r="I127" s="56">
        <v>7.5</v>
      </c>
      <c r="J127" s="77">
        <f t="shared" si="18"/>
        <v>0.75</v>
      </c>
      <c r="K127" s="27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6.5" customHeight="1">
      <c r="A128" s="30">
        <v>6.0</v>
      </c>
      <c r="B128" s="31" t="s">
        <v>29</v>
      </c>
      <c r="C128" s="32" t="str">
        <f t="shared" si="15"/>
        <v>#REF!</v>
      </c>
      <c r="D128" s="74">
        <v>0.0</v>
      </c>
      <c r="E128" s="34">
        <f t="shared" si="16"/>
        <v>0</v>
      </c>
      <c r="F128" s="74">
        <v>0.0</v>
      </c>
      <c r="G128" s="34" t="s">
        <v>49</v>
      </c>
      <c r="H128" s="34" t="s">
        <v>49</v>
      </c>
      <c r="I128" s="56" t="s">
        <v>49</v>
      </c>
      <c r="J128" s="77">
        <v>0.0</v>
      </c>
      <c r="K128" s="27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6.5" customHeight="1">
      <c r="A129" s="30">
        <v>7.0</v>
      </c>
      <c r="B129" s="31" t="s">
        <v>30</v>
      </c>
      <c r="C129" s="32" t="str">
        <f t="shared" si="15"/>
        <v>#REF!</v>
      </c>
      <c r="D129" s="74">
        <v>0.0</v>
      </c>
      <c r="E129" s="34">
        <f t="shared" si="16"/>
        <v>0</v>
      </c>
      <c r="F129" s="74">
        <v>0.0</v>
      </c>
      <c r="G129" s="34" t="s">
        <v>49</v>
      </c>
      <c r="H129" s="34" t="s">
        <v>49</v>
      </c>
      <c r="I129" s="56" t="s">
        <v>49</v>
      </c>
      <c r="J129" s="77">
        <v>0.0</v>
      </c>
      <c r="K129" s="62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6.5" customHeight="1">
      <c r="A130" s="30">
        <v>8.0</v>
      </c>
      <c r="B130" s="31" t="s">
        <v>31</v>
      </c>
      <c r="C130" s="32" t="str">
        <f t="shared" si="15"/>
        <v>#REF!</v>
      </c>
      <c r="D130" s="74">
        <v>2.0</v>
      </c>
      <c r="E130" s="34">
        <f t="shared" si="16"/>
        <v>2</v>
      </c>
      <c r="F130" s="74">
        <v>0.0</v>
      </c>
      <c r="G130" s="34" t="s">
        <v>49</v>
      </c>
      <c r="H130" s="34" t="s">
        <v>49</v>
      </c>
      <c r="I130" s="56"/>
      <c r="J130" s="77">
        <f t="shared" ref="J130:J134" si="19">I130*F130/10</f>
        <v>0</v>
      </c>
      <c r="K130" s="62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6.5" customHeight="1">
      <c r="A131" s="30">
        <v>9.0</v>
      </c>
      <c r="B131" s="31" t="s">
        <v>32</v>
      </c>
      <c r="C131" s="32" t="str">
        <f t="shared" si="15"/>
        <v>#REF!</v>
      </c>
      <c r="D131" s="74">
        <v>11.0</v>
      </c>
      <c r="E131" s="34">
        <f t="shared" si="16"/>
        <v>11</v>
      </c>
      <c r="F131" s="74">
        <v>11.0</v>
      </c>
      <c r="G131" s="34" t="s">
        <v>49</v>
      </c>
      <c r="H131" s="34" t="s">
        <v>49</v>
      </c>
      <c r="I131" s="56">
        <v>8.12</v>
      </c>
      <c r="J131" s="77">
        <f t="shared" si="19"/>
        <v>8.932</v>
      </c>
      <c r="K131" s="62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6.5" customHeight="1">
      <c r="A132" s="30">
        <v>10.0</v>
      </c>
      <c r="B132" s="31" t="s">
        <v>33</v>
      </c>
      <c r="C132" s="32" t="str">
        <f t="shared" si="15"/>
        <v>#REF!</v>
      </c>
      <c r="D132" s="74">
        <v>0.0</v>
      </c>
      <c r="E132" s="34">
        <f t="shared" si="16"/>
        <v>0</v>
      </c>
      <c r="F132" s="74">
        <v>0.0</v>
      </c>
      <c r="G132" s="34" t="s">
        <v>49</v>
      </c>
      <c r="H132" s="34" t="s">
        <v>49</v>
      </c>
      <c r="I132" s="56">
        <v>0.0</v>
      </c>
      <c r="J132" s="77">
        <f t="shared" si="19"/>
        <v>0</v>
      </c>
      <c r="K132" s="62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6.5" customHeight="1">
      <c r="A133" s="30">
        <v>11.0</v>
      </c>
      <c r="B133" s="31" t="s">
        <v>34</v>
      </c>
      <c r="C133" s="32" t="str">
        <f t="shared" si="15"/>
        <v>#REF!</v>
      </c>
      <c r="D133" s="74">
        <v>0.0</v>
      </c>
      <c r="E133" s="34">
        <f t="shared" si="16"/>
        <v>0</v>
      </c>
      <c r="F133" s="74">
        <v>0.0</v>
      </c>
      <c r="G133" s="34" t="s">
        <v>49</v>
      </c>
      <c r="H133" s="34" t="s">
        <v>49</v>
      </c>
      <c r="I133" s="56">
        <v>0.0</v>
      </c>
      <c r="J133" s="77">
        <f t="shared" si="19"/>
        <v>0</v>
      </c>
      <c r="K133" s="62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6.5" customHeight="1">
      <c r="A134" s="30">
        <v>12.0</v>
      </c>
      <c r="B134" s="31" t="s">
        <v>35</v>
      </c>
      <c r="C134" s="32" t="str">
        <f t="shared" si="15"/>
        <v>#REF!</v>
      </c>
      <c r="D134" s="74">
        <v>1.0</v>
      </c>
      <c r="E134" s="34">
        <f t="shared" si="16"/>
        <v>1</v>
      </c>
      <c r="F134" s="74">
        <v>1.0</v>
      </c>
      <c r="G134" s="34" t="s">
        <v>49</v>
      </c>
      <c r="H134" s="34" t="s">
        <v>49</v>
      </c>
      <c r="I134" s="56">
        <v>7.1</v>
      </c>
      <c r="J134" s="77">
        <f t="shared" si="19"/>
        <v>0.71</v>
      </c>
      <c r="K134" s="62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6.5" customHeight="1">
      <c r="A135" s="30">
        <v>13.0</v>
      </c>
      <c r="B135" s="31" t="s">
        <v>36</v>
      </c>
      <c r="C135" s="32" t="str">
        <f t="shared" si="15"/>
        <v>#REF!</v>
      </c>
      <c r="D135" s="74">
        <v>0.0</v>
      </c>
      <c r="E135" s="34">
        <f t="shared" si="16"/>
        <v>0</v>
      </c>
      <c r="F135" s="74">
        <v>0.0</v>
      </c>
      <c r="G135" s="34" t="s">
        <v>49</v>
      </c>
      <c r="H135" s="34" t="s">
        <v>49</v>
      </c>
      <c r="I135" s="56" t="s">
        <v>49</v>
      </c>
      <c r="J135" s="77">
        <v>0.0</v>
      </c>
      <c r="K135" s="62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6.5" customHeight="1">
      <c r="A136" s="30">
        <v>14.0</v>
      </c>
      <c r="B136" s="31" t="s">
        <v>37</v>
      </c>
      <c r="C136" s="32" t="str">
        <f t="shared" si="15"/>
        <v>#REF!</v>
      </c>
      <c r="D136" s="74">
        <v>0.0</v>
      </c>
      <c r="E136" s="34">
        <f t="shared" si="16"/>
        <v>0</v>
      </c>
      <c r="F136" s="74">
        <v>0.0</v>
      </c>
      <c r="G136" s="34" t="s">
        <v>49</v>
      </c>
      <c r="H136" s="34" t="s">
        <v>49</v>
      </c>
      <c r="I136" s="56">
        <v>0.0</v>
      </c>
      <c r="J136" s="77">
        <f>I136*F136/10</f>
        <v>0</v>
      </c>
      <c r="K136" s="62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6.5" customHeight="1">
      <c r="A137" s="30">
        <v>15.0</v>
      </c>
      <c r="B137" s="31" t="s">
        <v>38</v>
      </c>
      <c r="C137" s="32" t="str">
        <f t="shared" si="15"/>
        <v>#REF!</v>
      </c>
      <c r="D137" s="74">
        <v>0.0</v>
      </c>
      <c r="E137" s="34">
        <f t="shared" si="16"/>
        <v>0</v>
      </c>
      <c r="F137" s="74">
        <v>0.0</v>
      </c>
      <c r="G137" s="34" t="s">
        <v>49</v>
      </c>
      <c r="H137" s="34" t="s">
        <v>49</v>
      </c>
      <c r="I137" s="56" t="s">
        <v>49</v>
      </c>
      <c r="J137" s="77">
        <v>0.0</v>
      </c>
      <c r="K137" s="62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6.5" customHeight="1">
      <c r="A138" s="30">
        <v>16.0</v>
      </c>
      <c r="B138" s="31" t="s">
        <v>39</v>
      </c>
      <c r="C138" s="32" t="str">
        <f t="shared" si="15"/>
        <v>#REF!</v>
      </c>
      <c r="D138" s="74">
        <v>0.0</v>
      </c>
      <c r="E138" s="34">
        <f t="shared" si="16"/>
        <v>0</v>
      </c>
      <c r="F138" s="74">
        <v>0.0</v>
      </c>
      <c r="G138" s="34" t="s">
        <v>49</v>
      </c>
      <c r="H138" s="34" t="s">
        <v>49</v>
      </c>
      <c r="I138" s="56" t="s">
        <v>49</v>
      </c>
      <c r="J138" s="77">
        <v>0.0</v>
      </c>
      <c r="K138" s="62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6.5" customHeight="1">
      <c r="A139" s="30">
        <v>17.0</v>
      </c>
      <c r="B139" s="31" t="s">
        <v>40</v>
      </c>
      <c r="C139" s="32" t="str">
        <f t="shared" si="15"/>
        <v>#REF!</v>
      </c>
      <c r="D139" s="74">
        <v>0.0</v>
      </c>
      <c r="E139" s="34">
        <f t="shared" si="16"/>
        <v>0</v>
      </c>
      <c r="F139" s="74">
        <v>0.0</v>
      </c>
      <c r="G139" s="34" t="s">
        <v>49</v>
      </c>
      <c r="H139" s="34" t="s">
        <v>49</v>
      </c>
      <c r="I139" s="56" t="s">
        <v>49</v>
      </c>
      <c r="J139" s="77">
        <v>0.0</v>
      </c>
      <c r="K139" s="62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9.5" customHeight="1">
      <c r="A140" s="30"/>
      <c r="B140" s="25" t="s">
        <v>41</v>
      </c>
      <c r="C140" s="32" t="str">
        <f t="shared" si="15"/>
        <v>#REF!</v>
      </c>
      <c r="D140" s="74">
        <v>24.0</v>
      </c>
      <c r="E140" s="34">
        <f t="shared" si="16"/>
        <v>24</v>
      </c>
      <c r="F140" s="74">
        <v>22.0</v>
      </c>
      <c r="G140" s="34" t="s">
        <v>49</v>
      </c>
      <c r="H140" s="34" t="s">
        <v>49</v>
      </c>
      <c r="I140" s="29">
        <f>J140/F140*10</f>
        <v>7.725</v>
      </c>
      <c r="J140" s="77">
        <f>SUM(J123:J139)</f>
        <v>16.995</v>
      </c>
      <c r="K140" s="62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9.5" hidden="1" customHeight="1">
      <c r="A141" s="41"/>
      <c r="B141" s="6"/>
      <c r="C141" s="44"/>
      <c r="D141" s="42"/>
      <c r="E141" s="42"/>
      <c r="F141" s="43">
        <v>14.0</v>
      </c>
      <c r="G141" s="44"/>
      <c r="H141" s="44"/>
      <c r="I141" s="59">
        <v>7.45</v>
      </c>
      <c r="J141" s="42">
        <v>10.0</v>
      </c>
      <c r="K141" s="6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9.5" hidden="1" customHeight="1">
      <c r="A142" s="41"/>
      <c r="B142" s="6"/>
      <c r="C142" s="44"/>
      <c r="D142" s="42"/>
      <c r="E142" s="42"/>
      <c r="F142" s="43"/>
      <c r="G142" s="44"/>
      <c r="H142" s="44"/>
      <c r="I142" s="59">
        <v>7.13</v>
      </c>
      <c r="J142" s="42">
        <v>25.0</v>
      </c>
      <c r="K142" s="6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1" t="s">
        <v>0</v>
      </c>
      <c r="B143" s="2"/>
      <c r="C143" s="2"/>
      <c r="D143" s="2"/>
      <c r="E143" s="2"/>
      <c r="F143" s="2"/>
      <c r="G143" s="2"/>
      <c r="H143" s="2"/>
      <c r="I143" s="2"/>
      <c r="J143" s="2"/>
      <c r="K143" s="3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1" t="s">
        <v>1</v>
      </c>
      <c r="B144" s="2"/>
      <c r="C144" s="2"/>
      <c r="D144" s="2"/>
      <c r="E144" s="2"/>
      <c r="F144" s="2"/>
      <c r="G144" s="2"/>
      <c r="H144" s="2"/>
      <c r="I144" s="2"/>
      <c r="J144" s="2"/>
      <c r="K144" s="3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1" t="s">
        <v>60</v>
      </c>
      <c r="B145" s="2"/>
      <c r="C145" s="2"/>
      <c r="D145" s="2"/>
      <c r="E145" s="2"/>
      <c r="F145" s="2"/>
      <c r="G145" s="2"/>
      <c r="H145" s="2"/>
      <c r="I145" s="2"/>
      <c r="J145" s="2"/>
      <c r="K145" s="3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1" t="s">
        <v>50</v>
      </c>
      <c r="B146" s="2"/>
      <c r="C146" s="2"/>
      <c r="D146" s="2"/>
      <c r="E146" s="2"/>
      <c r="F146" s="2"/>
      <c r="G146" s="2"/>
      <c r="H146" s="2"/>
      <c r="I146" s="2"/>
      <c r="J146" s="2"/>
      <c r="K146" s="3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5"/>
      <c r="B147" s="6"/>
      <c r="C147" s="49"/>
      <c r="D147" s="49"/>
      <c r="E147" s="49"/>
      <c r="F147" s="50"/>
      <c r="G147" s="49"/>
      <c r="H147" s="49"/>
      <c r="I147" s="51"/>
      <c r="J147" s="49"/>
      <c r="K147" s="6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21.75" customHeight="1">
      <c r="A148" s="10"/>
      <c r="B148" s="11"/>
      <c r="C148" s="12" t="s">
        <v>4</v>
      </c>
      <c r="D148" s="12"/>
      <c r="E148" s="13" t="s">
        <v>5</v>
      </c>
      <c r="F148" s="14"/>
      <c r="G148" s="15"/>
      <c r="H148" s="12" t="s">
        <v>4</v>
      </c>
      <c r="I148" s="16"/>
      <c r="J148" s="15"/>
      <c r="K148" s="11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17" t="s">
        <v>6</v>
      </c>
      <c r="B149" s="18" t="s">
        <v>7</v>
      </c>
      <c r="C149" s="19" t="s">
        <v>8</v>
      </c>
      <c r="D149" s="19" t="s">
        <v>9</v>
      </c>
      <c r="E149" s="19" t="s">
        <v>10</v>
      </c>
      <c r="F149" s="20" t="s">
        <v>11</v>
      </c>
      <c r="G149" s="19" t="s">
        <v>12</v>
      </c>
      <c r="H149" s="19" t="s">
        <v>13</v>
      </c>
      <c r="I149" s="22" t="s">
        <v>14</v>
      </c>
      <c r="J149" s="19" t="s">
        <v>15</v>
      </c>
      <c r="K149" s="18" t="s">
        <v>16</v>
      </c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17"/>
      <c r="B150" s="18"/>
      <c r="C150" s="23" t="s">
        <v>61</v>
      </c>
      <c r="D150" s="19" t="s">
        <v>18</v>
      </c>
      <c r="E150" s="19" t="s">
        <v>18</v>
      </c>
      <c r="F150" s="20" t="s">
        <v>18</v>
      </c>
      <c r="G150" s="19" t="s">
        <v>18</v>
      </c>
      <c r="H150" s="23" t="s">
        <v>61</v>
      </c>
      <c r="I150" s="22" t="s">
        <v>19</v>
      </c>
      <c r="J150" s="19" t="s">
        <v>20</v>
      </c>
      <c r="K150" s="18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24"/>
      <c r="B151" s="25"/>
      <c r="C151" s="26" t="s">
        <v>18</v>
      </c>
      <c r="D151" s="27"/>
      <c r="E151" s="26"/>
      <c r="F151" s="28"/>
      <c r="G151" s="27"/>
      <c r="H151" s="26" t="s">
        <v>18</v>
      </c>
      <c r="I151" s="29"/>
      <c r="J151" s="27"/>
      <c r="K151" s="25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6.5" customHeight="1">
      <c r="A152" s="30">
        <v>1.0</v>
      </c>
      <c r="B152" s="31" t="s">
        <v>21</v>
      </c>
      <c r="C152" s="32" t="str">
        <f t="shared" ref="C152:C169" si="20">'[3]2010'!H152</f>
        <v>#REF!</v>
      </c>
      <c r="D152" s="74">
        <v>9.0</v>
      </c>
      <c r="E152" s="34" t="str">
        <f t="shared" ref="E152:E169" si="21">C152+D152-H152</f>
        <v>#REF!</v>
      </c>
      <c r="F152" s="74">
        <v>10.0</v>
      </c>
      <c r="G152" s="34">
        <v>0.0</v>
      </c>
      <c r="H152" s="74">
        <v>9.0</v>
      </c>
      <c r="I152" s="29">
        <v>128.3194429392002</v>
      </c>
      <c r="J152" s="27">
        <f t="shared" ref="J152:J168" si="22">I152*F152/10</f>
        <v>128.3194429</v>
      </c>
      <c r="K152" s="62" t="s">
        <v>51</v>
      </c>
      <c r="L152" s="59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6.5" customHeight="1">
      <c r="A153" s="30">
        <v>2.0</v>
      </c>
      <c r="B153" s="31" t="s">
        <v>23</v>
      </c>
      <c r="C153" s="32" t="str">
        <f t="shared" si="20"/>
        <v>#REF!</v>
      </c>
      <c r="D153" s="74">
        <v>4.0</v>
      </c>
      <c r="E153" s="34" t="str">
        <f t="shared" si="21"/>
        <v>#REF!</v>
      </c>
      <c r="F153" s="74">
        <v>8.0</v>
      </c>
      <c r="G153" s="34">
        <v>0.0</v>
      </c>
      <c r="H153" s="74">
        <v>4.0</v>
      </c>
      <c r="I153" s="29">
        <v>120.41153679419098</v>
      </c>
      <c r="J153" s="27">
        <f t="shared" si="22"/>
        <v>96.32922944</v>
      </c>
      <c r="K153" s="62"/>
      <c r="L153" s="59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6.5" customHeight="1">
      <c r="A154" s="30">
        <v>3.0</v>
      </c>
      <c r="B154" s="31" t="s">
        <v>25</v>
      </c>
      <c r="C154" s="32" t="str">
        <f t="shared" si="20"/>
        <v>#REF!</v>
      </c>
      <c r="D154" s="74">
        <v>0.0</v>
      </c>
      <c r="E154" s="34" t="str">
        <f t="shared" si="21"/>
        <v>#REF!</v>
      </c>
      <c r="F154" s="74">
        <v>2.0</v>
      </c>
      <c r="G154" s="34">
        <v>0.0</v>
      </c>
      <c r="H154" s="74">
        <v>0.0</v>
      </c>
      <c r="I154" s="29">
        <v>123.3997778259456</v>
      </c>
      <c r="J154" s="27">
        <f t="shared" si="22"/>
        <v>24.67995557</v>
      </c>
      <c r="K154" s="62"/>
      <c r="L154" s="59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6.5" customHeight="1">
      <c r="A155" s="30">
        <v>4.0</v>
      </c>
      <c r="B155" s="31" t="s">
        <v>27</v>
      </c>
      <c r="C155" s="32" t="str">
        <f t="shared" si="20"/>
        <v>#REF!</v>
      </c>
      <c r="D155" s="74">
        <v>7.0</v>
      </c>
      <c r="E155" s="34" t="str">
        <f t="shared" si="21"/>
        <v>#REF!</v>
      </c>
      <c r="F155" s="74">
        <v>7.0</v>
      </c>
      <c r="G155" s="34">
        <v>0.0</v>
      </c>
      <c r="H155" s="74">
        <v>4.0</v>
      </c>
      <c r="I155" s="29">
        <v>129.87915898992088</v>
      </c>
      <c r="J155" s="27">
        <f t="shared" si="22"/>
        <v>90.91541129</v>
      </c>
      <c r="K155" s="62"/>
      <c r="L155" s="59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6.5" customHeight="1">
      <c r="A156" s="30">
        <v>5.0</v>
      </c>
      <c r="B156" s="31" t="s">
        <v>28</v>
      </c>
      <c r="C156" s="32" t="str">
        <f t="shared" si="20"/>
        <v>#REF!</v>
      </c>
      <c r="D156" s="74">
        <v>5.0</v>
      </c>
      <c r="E156" s="34" t="str">
        <f t="shared" si="21"/>
        <v>#REF!</v>
      </c>
      <c r="F156" s="74">
        <v>6.0</v>
      </c>
      <c r="G156" s="34">
        <v>0.0</v>
      </c>
      <c r="H156" s="74">
        <v>5.0</v>
      </c>
      <c r="I156" s="29">
        <v>129.36168310393413</v>
      </c>
      <c r="J156" s="27">
        <f t="shared" si="22"/>
        <v>77.61700986</v>
      </c>
      <c r="K156" s="62"/>
      <c r="L156" s="59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6.5" customHeight="1">
      <c r="A157" s="30">
        <v>6.0</v>
      </c>
      <c r="B157" s="31" t="s">
        <v>29</v>
      </c>
      <c r="C157" s="32" t="str">
        <f t="shared" si="20"/>
        <v>#REF!</v>
      </c>
      <c r="D157" s="74">
        <v>3.0</v>
      </c>
      <c r="E157" s="34" t="str">
        <f t="shared" si="21"/>
        <v>#REF!</v>
      </c>
      <c r="F157" s="74">
        <v>2.0</v>
      </c>
      <c r="G157" s="34">
        <v>0.0</v>
      </c>
      <c r="H157" s="74">
        <v>1.0</v>
      </c>
      <c r="I157" s="29">
        <v>134.1210035764604</v>
      </c>
      <c r="J157" s="27">
        <f t="shared" si="22"/>
        <v>26.82420072</v>
      </c>
      <c r="K157" s="62"/>
      <c r="L157" s="59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6.5" customHeight="1">
      <c r="A158" s="30">
        <v>7.0</v>
      </c>
      <c r="B158" s="31" t="s">
        <v>30</v>
      </c>
      <c r="C158" s="32" t="str">
        <f t="shared" si="20"/>
        <v>#REF!</v>
      </c>
      <c r="D158" s="74">
        <v>18.0</v>
      </c>
      <c r="E158" s="34" t="str">
        <f t="shared" si="21"/>
        <v>#REF!</v>
      </c>
      <c r="F158" s="74">
        <v>20.0</v>
      </c>
      <c r="G158" s="34">
        <v>0.0</v>
      </c>
      <c r="H158" s="74">
        <v>13.0</v>
      </c>
      <c r="I158" s="29">
        <v>133.39945269318306</v>
      </c>
      <c r="J158" s="27">
        <f t="shared" si="22"/>
        <v>266.7989054</v>
      </c>
      <c r="K158" s="62"/>
      <c r="L158" s="59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6.5" customHeight="1">
      <c r="A159" s="30">
        <v>8.0</v>
      </c>
      <c r="B159" s="31" t="s">
        <v>31</v>
      </c>
      <c r="C159" s="32" t="str">
        <f t="shared" si="20"/>
        <v>#REF!</v>
      </c>
      <c r="D159" s="74">
        <v>3.0</v>
      </c>
      <c r="E159" s="34" t="str">
        <f t="shared" si="21"/>
        <v>#REF!</v>
      </c>
      <c r="F159" s="74">
        <v>5.0</v>
      </c>
      <c r="G159" s="34">
        <v>0.0</v>
      </c>
      <c r="H159" s="74">
        <v>3.0</v>
      </c>
      <c r="I159" s="29">
        <v>132.1750027094397</v>
      </c>
      <c r="J159" s="27">
        <f t="shared" si="22"/>
        <v>66.08750135</v>
      </c>
      <c r="K159" s="62"/>
      <c r="L159" s="59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6.5" customHeight="1">
      <c r="A160" s="30">
        <v>9.0</v>
      </c>
      <c r="B160" s="31" t="s">
        <v>32</v>
      </c>
      <c r="C160" s="32" t="str">
        <f t="shared" si="20"/>
        <v>#REF!</v>
      </c>
      <c r="D160" s="74">
        <v>402.0</v>
      </c>
      <c r="E160" s="34" t="str">
        <f t="shared" si="21"/>
        <v>#REF!</v>
      </c>
      <c r="F160" s="74">
        <v>491.0</v>
      </c>
      <c r="G160" s="34">
        <v>0.0</v>
      </c>
      <c r="H160" s="74">
        <v>402.0</v>
      </c>
      <c r="I160" s="29">
        <v>135.54224016473395</v>
      </c>
      <c r="J160" s="27">
        <f t="shared" si="22"/>
        <v>6655.123992</v>
      </c>
      <c r="K160" s="62"/>
      <c r="L160" s="59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6.5" customHeight="1">
      <c r="A161" s="30">
        <v>10.0</v>
      </c>
      <c r="B161" s="31" t="s">
        <v>33</v>
      </c>
      <c r="C161" s="32" t="str">
        <f t="shared" si="20"/>
        <v>#REF!</v>
      </c>
      <c r="D161" s="74">
        <v>22.0</v>
      </c>
      <c r="E161" s="34" t="str">
        <f t="shared" si="21"/>
        <v>#REF!</v>
      </c>
      <c r="F161" s="74">
        <v>31.0</v>
      </c>
      <c r="G161" s="34">
        <v>0.0</v>
      </c>
      <c r="H161" s="74">
        <v>6.0</v>
      </c>
      <c r="I161" s="29">
        <v>132.88926519995667</v>
      </c>
      <c r="J161" s="27">
        <f t="shared" si="22"/>
        <v>411.9567221</v>
      </c>
      <c r="K161" s="62"/>
      <c r="L161" s="59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6.5" customHeight="1">
      <c r="A162" s="30">
        <v>11.0</v>
      </c>
      <c r="B162" s="31" t="s">
        <v>34</v>
      </c>
      <c r="C162" s="32" t="str">
        <f t="shared" si="20"/>
        <v>#REF!</v>
      </c>
      <c r="D162" s="74">
        <v>57.0</v>
      </c>
      <c r="E162" s="34" t="str">
        <f t="shared" si="21"/>
        <v>#REF!</v>
      </c>
      <c r="F162" s="74">
        <v>71.0</v>
      </c>
      <c r="G162" s="34">
        <v>0.0</v>
      </c>
      <c r="H162" s="74">
        <v>43.0</v>
      </c>
      <c r="I162" s="29">
        <v>133.11520537552835</v>
      </c>
      <c r="J162" s="27">
        <f t="shared" si="22"/>
        <v>945.1179582</v>
      </c>
      <c r="K162" s="62"/>
      <c r="L162" s="59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6.5" customHeight="1">
      <c r="A163" s="30">
        <v>12.0</v>
      </c>
      <c r="B163" s="31" t="s">
        <v>35</v>
      </c>
      <c r="C163" s="32" t="str">
        <f t="shared" si="20"/>
        <v>#REF!</v>
      </c>
      <c r="D163" s="74">
        <v>4.0</v>
      </c>
      <c r="E163" s="34" t="str">
        <f t="shared" si="21"/>
        <v>#REF!</v>
      </c>
      <c r="F163" s="74">
        <v>4.0</v>
      </c>
      <c r="G163" s="34">
        <v>0.0</v>
      </c>
      <c r="H163" s="74">
        <v>4.0</v>
      </c>
      <c r="I163" s="29">
        <v>132.88926519995667</v>
      </c>
      <c r="J163" s="27">
        <f t="shared" si="22"/>
        <v>53.15570608</v>
      </c>
      <c r="K163" s="62"/>
      <c r="L163" s="59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6.5" customHeight="1">
      <c r="A164" s="30">
        <v>13.0</v>
      </c>
      <c r="B164" s="31" t="s">
        <v>36</v>
      </c>
      <c r="C164" s="32" t="str">
        <f t="shared" si="20"/>
        <v>#REF!</v>
      </c>
      <c r="D164" s="74">
        <v>25.0</v>
      </c>
      <c r="E164" s="34" t="str">
        <f t="shared" si="21"/>
        <v>#REF!</v>
      </c>
      <c r="F164" s="74">
        <v>43.0</v>
      </c>
      <c r="G164" s="34">
        <v>0.0</v>
      </c>
      <c r="H164" s="74">
        <v>1.0</v>
      </c>
      <c r="I164" s="29">
        <v>133.97523572125286</v>
      </c>
      <c r="J164" s="27">
        <f t="shared" si="22"/>
        <v>576.0935136</v>
      </c>
      <c r="K164" s="62"/>
      <c r="L164" s="59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6.5" customHeight="1">
      <c r="A165" s="30">
        <v>14.0</v>
      </c>
      <c r="B165" s="31" t="s">
        <v>37</v>
      </c>
      <c r="C165" s="32" t="str">
        <f t="shared" si="20"/>
        <v>#REF!</v>
      </c>
      <c r="D165" s="74">
        <v>55.0</v>
      </c>
      <c r="E165" s="34" t="str">
        <f t="shared" si="21"/>
        <v>#REF!</v>
      </c>
      <c r="F165" s="74">
        <v>70.0</v>
      </c>
      <c r="G165" s="34">
        <v>0.0</v>
      </c>
      <c r="H165" s="74">
        <v>17.0</v>
      </c>
      <c r="I165" s="29">
        <v>135.01018749322643</v>
      </c>
      <c r="J165" s="27">
        <f t="shared" si="22"/>
        <v>945.0713125</v>
      </c>
      <c r="K165" s="62"/>
      <c r="L165" s="59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6.5" customHeight="1">
      <c r="A166" s="30">
        <v>15.0</v>
      </c>
      <c r="B166" s="31" t="s">
        <v>38</v>
      </c>
      <c r="C166" s="32" t="str">
        <f t="shared" si="20"/>
        <v>#REF!</v>
      </c>
      <c r="D166" s="74">
        <v>82.0</v>
      </c>
      <c r="E166" s="34" t="str">
        <f t="shared" si="21"/>
        <v>#REF!</v>
      </c>
      <c r="F166" s="74">
        <v>128.0</v>
      </c>
      <c r="G166" s="34">
        <v>0.0</v>
      </c>
      <c r="H166" s="74">
        <v>13.0</v>
      </c>
      <c r="I166" s="29">
        <v>136.09615801452262</v>
      </c>
      <c r="J166" s="27">
        <f t="shared" si="22"/>
        <v>1742.030823</v>
      </c>
      <c r="K166" s="62"/>
      <c r="L166" s="59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6.5" customHeight="1">
      <c r="A167" s="30">
        <v>16.0</v>
      </c>
      <c r="B167" s="31" t="s">
        <v>39</v>
      </c>
      <c r="C167" s="32" t="str">
        <f t="shared" si="20"/>
        <v>#REF!</v>
      </c>
      <c r="D167" s="74">
        <v>69.0</v>
      </c>
      <c r="E167" s="34" t="str">
        <f t="shared" si="21"/>
        <v>#REF!</v>
      </c>
      <c r="F167" s="74">
        <v>157.0</v>
      </c>
      <c r="G167" s="34">
        <v>0.0</v>
      </c>
      <c r="H167" s="74">
        <v>4.0</v>
      </c>
      <c r="I167" s="29">
        <v>132.95486073480004</v>
      </c>
      <c r="J167" s="27">
        <f t="shared" si="22"/>
        <v>2087.391314</v>
      </c>
      <c r="K167" s="62"/>
      <c r="L167" s="59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6.5" customHeight="1">
      <c r="A168" s="30">
        <v>17.0</v>
      </c>
      <c r="B168" s="31" t="s">
        <v>40</v>
      </c>
      <c r="C168" s="32" t="str">
        <f t="shared" si="20"/>
        <v>#REF!</v>
      </c>
      <c r="D168" s="74">
        <v>10.0</v>
      </c>
      <c r="E168" s="34" t="str">
        <f t="shared" si="21"/>
        <v>#REF!</v>
      </c>
      <c r="F168" s="74">
        <v>41.0</v>
      </c>
      <c r="G168" s="34">
        <v>0.0</v>
      </c>
      <c r="H168" s="74">
        <v>16.0</v>
      </c>
      <c r="I168" s="29">
        <v>133.58895090495287</v>
      </c>
      <c r="J168" s="27">
        <f t="shared" si="22"/>
        <v>547.7146987</v>
      </c>
      <c r="K168" s="62"/>
      <c r="L168" s="59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9.5" customHeight="1">
      <c r="A169" s="30"/>
      <c r="B169" s="25" t="s">
        <v>41</v>
      </c>
      <c r="C169" s="32" t="str">
        <f t="shared" si="20"/>
        <v>#REF!</v>
      </c>
      <c r="D169" s="74">
        <v>775.0</v>
      </c>
      <c r="E169" s="34" t="str">
        <f t="shared" si="21"/>
        <v>#REF!</v>
      </c>
      <c r="F169" s="74">
        <v>1096.0</v>
      </c>
      <c r="G169" s="27">
        <f>SUM(G152:G168)</f>
        <v>0</v>
      </c>
      <c r="H169" s="74">
        <v>545.0</v>
      </c>
      <c r="I169" s="29">
        <f>J169/F169*10</f>
        <v>134.5002527</v>
      </c>
      <c r="J169" s="27">
        <f>SUM(J152:J168)</f>
        <v>14741.2277</v>
      </c>
      <c r="K169" s="62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8.0" customHeight="1">
      <c r="A170" s="1" t="s">
        <v>0</v>
      </c>
      <c r="B170" s="2"/>
      <c r="C170" s="2"/>
      <c r="D170" s="2"/>
      <c r="E170" s="2"/>
      <c r="F170" s="2"/>
      <c r="G170" s="2"/>
      <c r="H170" s="2"/>
      <c r="I170" s="2"/>
      <c r="J170" s="2"/>
      <c r="K170" s="3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8.0" customHeight="1">
      <c r="A171" s="1" t="s">
        <v>1</v>
      </c>
      <c r="B171" s="2"/>
      <c r="C171" s="2"/>
      <c r="D171" s="2"/>
      <c r="E171" s="2"/>
      <c r="F171" s="2"/>
      <c r="G171" s="2"/>
      <c r="H171" s="2"/>
      <c r="I171" s="2"/>
      <c r="J171" s="2"/>
      <c r="K171" s="3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8.0" customHeight="1">
      <c r="A172" s="1" t="s">
        <v>60</v>
      </c>
      <c r="B172" s="2"/>
      <c r="C172" s="2"/>
      <c r="D172" s="2"/>
      <c r="E172" s="2"/>
      <c r="F172" s="2"/>
      <c r="G172" s="2"/>
      <c r="H172" s="2"/>
      <c r="I172" s="2"/>
      <c r="J172" s="2"/>
      <c r="K172" s="3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8.0" customHeight="1">
      <c r="A173" s="1" t="s">
        <v>52</v>
      </c>
      <c r="B173" s="2"/>
      <c r="C173" s="2"/>
      <c r="D173" s="2"/>
      <c r="E173" s="2"/>
      <c r="F173" s="2"/>
      <c r="G173" s="2"/>
      <c r="H173" s="2"/>
      <c r="I173" s="2"/>
      <c r="J173" s="2"/>
      <c r="K173" s="3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5"/>
      <c r="B174" s="6"/>
      <c r="C174" s="49"/>
      <c r="D174" s="49"/>
      <c r="E174" s="49"/>
      <c r="F174" s="50"/>
      <c r="G174" s="49"/>
      <c r="H174" s="49"/>
      <c r="I174" s="51"/>
      <c r="J174" s="49"/>
      <c r="K174" s="6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21.75" customHeight="1">
      <c r="A175" s="10"/>
      <c r="B175" s="11"/>
      <c r="C175" s="12" t="s">
        <v>4</v>
      </c>
      <c r="D175" s="12"/>
      <c r="E175" s="13" t="s">
        <v>5</v>
      </c>
      <c r="F175" s="14"/>
      <c r="G175" s="15"/>
      <c r="H175" s="12" t="s">
        <v>4</v>
      </c>
      <c r="I175" s="16"/>
      <c r="J175" s="15"/>
      <c r="K175" s="11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17" t="s">
        <v>6</v>
      </c>
      <c r="B176" s="18" t="s">
        <v>7</v>
      </c>
      <c r="C176" s="19" t="s">
        <v>8</v>
      </c>
      <c r="D176" s="19" t="s">
        <v>9</v>
      </c>
      <c r="E176" s="19" t="s">
        <v>10</v>
      </c>
      <c r="F176" s="20" t="s">
        <v>11</v>
      </c>
      <c r="G176" s="19" t="s">
        <v>12</v>
      </c>
      <c r="H176" s="19" t="s">
        <v>13</v>
      </c>
      <c r="I176" s="22" t="s">
        <v>14</v>
      </c>
      <c r="J176" s="19" t="s">
        <v>15</v>
      </c>
      <c r="K176" s="18" t="s">
        <v>16</v>
      </c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17"/>
      <c r="B177" s="18"/>
      <c r="C177" s="23" t="s">
        <v>61</v>
      </c>
      <c r="D177" s="19" t="s">
        <v>18</v>
      </c>
      <c r="E177" s="19" t="s">
        <v>18</v>
      </c>
      <c r="F177" s="20" t="s">
        <v>18</v>
      </c>
      <c r="G177" s="19" t="s">
        <v>18</v>
      </c>
      <c r="H177" s="23" t="s">
        <v>61</v>
      </c>
      <c r="I177" s="22" t="s">
        <v>19</v>
      </c>
      <c r="J177" s="19" t="s">
        <v>20</v>
      </c>
      <c r="K177" s="18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24"/>
      <c r="B178" s="25"/>
      <c r="C178" s="26" t="s">
        <v>18</v>
      </c>
      <c r="D178" s="27"/>
      <c r="E178" s="26"/>
      <c r="F178" s="28"/>
      <c r="G178" s="27"/>
      <c r="H178" s="26" t="s">
        <v>18</v>
      </c>
      <c r="I178" s="29"/>
      <c r="J178" s="27"/>
      <c r="K178" s="25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6.5" customHeight="1">
      <c r="A179" s="30">
        <v>1.0</v>
      </c>
      <c r="B179" s="31" t="s">
        <v>21</v>
      </c>
      <c r="C179" s="32" t="str">
        <f t="shared" ref="C179:C196" si="23">'[4]2010'!H179</f>
        <v>#REF!</v>
      </c>
      <c r="D179" s="74">
        <v>0.0</v>
      </c>
      <c r="E179" s="34" t="str">
        <f t="shared" ref="E179:E181" si="24">C179+D179-H179</f>
        <v>#REF!</v>
      </c>
      <c r="F179" s="74">
        <v>0.0</v>
      </c>
      <c r="G179" s="34">
        <v>0.0</v>
      </c>
      <c r="H179" s="74">
        <v>0.0</v>
      </c>
      <c r="I179" s="29">
        <v>0.0</v>
      </c>
      <c r="J179" s="27">
        <f t="shared" ref="J179:J180" si="25">(I179*F179)/10</f>
        <v>0</v>
      </c>
      <c r="K179" s="62" t="s">
        <v>53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6.5" customHeight="1">
      <c r="A180" s="30">
        <v>2.0</v>
      </c>
      <c r="B180" s="31" t="s">
        <v>23</v>
      </c>
      <c r="C180" s="32" t="str">
        <f t="shared" si="23"/>
        <v>#REF!</v>
      </c>
      <c r="D180" s="74">
        <v>0.0</v>
      </c>
      <c r="E180" s="34" t="str">
        <f t="shared" si="24"/>
        <v>#REF!</v>
      </c>
      <c r="F180" s="74">
        <v>0.0</v>
      </c>
      <c r="G180" s="34">
        <v>0.0</v>
      </c>
      <c r="H180" s="74">
        <v>0.0</v>
      </c>
      <c r="I180" s="29">
        <v>0.0</v>
      </c>
      <c r="J180" s="27">
        <f t="shared" si="25"/>
        <v>0</v>
      </c>
      <c r="K180" s="62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6.5" customHeight="1">
      <c r="A181" s="30">
        <v>3.0</v>
      </c>
      <c r="B181" s="31" t="s">
        <v>25</v>
      </c>
      <c r="C181" s="32" t="str">
        <f t="shared" si="23"/>
        <v>#REF!</v>
      </c>
      <c r="D181" s="74">
        <v>1.0</v>
      </c>
      <c r="E181" s="34" t="str">
        <f t="shared" si="24"/>
        <v>#REF!</v>
      </c>
      <c r="F181" s="74">
        <v>1.0</v>
      </c>
      <c r="G181" s="34">
        <v>0.0</v>
      </c>
      <c r="H181" s="74">
        <v>0.0</v>
      </c>
      <c r="I181" s="29">
        <f>J181/F181*10</f>
        <v>120</v>
      </c>
      <c r="J181" s="27">
        <v>12.0</v>
      </c>
      <c r="K181" s="62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6.5" customHeight="1">
      <c r="A182" s="30">
        <v>4.0</v>
      </c>
      <c r="B182" s="31" t="s">
        <v>27</v>
      </c>
      <c r="C182" s="32" t="str">
        <f t="shared" si="23"/>
        <v>#REF!</v>
      </c>
      <c r="D182" s="74"/>
      <c r="E182" s="34"/>
      <c r="F182" s="74"/>
      <c r="G182" s="34">
        <v>0.0</v>
      </c>
      <c r="H182" s="74">
        <v>0.0</v>
      </c>
      <c r="I182" s="29">
        <v>0.0</v>
      </c>
      <c r="J182" s="27">
        <v>0.0</v>
      </c>
      <c r="K182" s="62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6.5" customHeight="1">
      <c r="A183" s="30">
        <v>5.0</v>
      </c>
      <c r="B183" s="31" t="s">
        <v>28</v>
      </c>
      <c r="C183" s="32" t="str">
        <f t="shared" si="23"/>
        <v>#REF!</v>
      </c>
      <c r="D183" s="74">
        <v>0.0</v>
      </c>
      <c r="E183" s="34" t="str">
        <f t="shared" ref="E183:E196" si="26">C183+D183-H183</f>
        <v>#REF!</v>
      </c>
      <c r="F183" s="74">
        <v>0.0</v>
      </c>
      <c r="G183" s="34">
        <v>0.0</v>
      </c>
      <c r="H183" s="74">
        <v>0.0</v>
      </c>
      <c r="I183" s="29">
        <v>0.0</v>
      </c>
      <c r="J183" s="27">
        <v>0.0</v>
      </c>
      <c r="K183" s="62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6.5" customHeight="1">
      <c r="A184" s="30">
        <v>6.0</v>
      </c>
      <c r="B184" s="31" t="s">
        <v>29</v>
      </c>
      <c r="C184" s="32" t="str">
        <f t="shared" si="23"/>
        <v>#REF!</v>
      </c>
      <c r="D184" s="74">
        <v>5.0</v>
      </c>
      <c r="E184" s="34" t="str">
        <f t="shared" si="26"/>
        <v>#REF!</v>
      </c>
      <c r="F184" s="74">
        <v>4.0</v>
      </c>
      <c r="G184" s="34">
        <v>0.0</v>
      </c>
      <c r="H184" s="74">
        <v>1.0</v>
      </c>
      <c r="I184" s="29">
        <f t="shared" ref="I184:I185" si="27">J184/F184*10</f>
        <v>117.5</v>
      </c>
      <c r="J184" s="27">
        <v>47.0</v>
      </c>
      <c r="K184" s="62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6.5" customHeight="1">
      <c r="A185" s="30">
        <v>7.0</v>
      </c>
      <c r="B185" s="31" t="s">
        <v>30</v>
      </c>
      <c r="C185" s="32" t="str">
        <f t="shared" si="23"/>
        <v>#REF!</v>
      </c>
      <c r="D185" s="74">
        <v>30.0</v>
      </c>
      <c r="E185" s="34" t="str">
        <f t="shared" si="26"/>
        <v>#REF!</v>
      </c>
      <c r="F185" s="74">
        <v>28.0</v>
      </c>
      <c r="G185" s="34">
        <v>0.0</v>
      </c>
      <c r="H185" s="74">
        <v>10.0</v>
      </c>
      <c r="I185" s="29">
        <f t="shared" si="27"/>
        <v>117.5</v>
      </c>
      <c r="J185" s="27">
        <v>329.0</v>
      </c>
      <c r="K185" s="62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6.5" customHeight="1">
      <c r="A186" s="30">
        <v>8.0</v>
      </c>
      <c r="B186" s="31" t="s">
        <v>31</v>
      </c>
      <c r="C186" s="32" t="str">
        <f t="shared" si="23"/>
        <v>#REF!</v>
      </c>
      <c r="D186" s="74">
        <v>0.0</v>
      </c>
      <c r="E186" s="34" t="str">
        <f t="shared" si="26"/>
        <v>#REF!</v>
      </c>
      <c r="F186" s="74">
        <v>0.0</v>
      </c>
      <c r="G186" s="34">
        <v>0.0</v>
      </c>
      <c r="H186" s="74">
        <v>0.0</v>
      </c>
      <c r="I186" s="29"/>
      <c r="J186" s="27">
        <v>0.0</v>
      </c>
      <c r="K186" s="62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6.5" customHeight="1">
      <c r="A187" s="30">
        <v>9.0</v>
      </c>
      <c r="B187" s="31" t="s">
        <v>32</v>
      </c>
      <c r="C187" s="32" t="str">
        <f t="shared" si="23"/>
        <v>#REF!</v>
      </c>
      <c r="D187" s="74">
        <v>8.0</v>
      </c>
      <c r="E187" s="34" t="str">
        <f t="shared" si="26"/>
        <v>#REF!</v>
      </c>
      <c r="F187" s="74">
        <v>3.0</v>
      </c>
      <c r="G187" s="34">
        <v>0.0</v>
      </c>
      <c r="H187" s="74">
        <v>5.0</v>
      </c>
      <c r="I187" s="29">
        <f t="shared" ref="I187:I196" si="28">J187/F187*10</f>
        <v>116.6666667</v>
      </c>
      <c r="J187" s="27">
        <v>35.0</v>
      </c>
      <c r="K187" s="62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6.5" customHeight="1">
      <c r="A188" s="30">
        <v>10.0</v>
      </c>
      <c r="B188" s="31" t="s">
        <v>33</v>
      </c>
      <c r="C188" s="32" t="str">
        <f t="shared" si="23"/>
        <v>#REF!</v>
      </c>
      <c r="D188" s="74">
        <v>16.0</v>
      </c>
      <c r="E188" s="34" t="str">
        <f t="shared" si="26"/>
        <v>#REF!</v>
      </c>
      <c r="F188" s="74">
        <v>12.0</v>
      </c>
      <c r="G188" s="34">
        <v>0.0</v>
      </c>
      <c r="H188" s="74">
        <v>7.0</v>
      </c>
      <c r="I188" s="29">
        <f t="shared" si="28"/>
        <v>118.3333333</v>
      </c>
      <c r="J188" s="27">
        <v>142.0</v>
      </c>
      <c r="K188" s="62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6.5" customHeight="1">
      <c r="A189" s="30">
        <v>11.0</v>
      </c>
      <c r="B189" s="31" t="s">
        <v>34</v>
      </c>
      <c r="C189" s="32" t="str">
        <f t="shared" si="23"/>
        <v>#REF!</v>
      </c>
      <c r="D189" s="74">
        <v>42.0</v>
      </c>
      <c r="E189" s="34" t="str">
        <f t="shared" si="26"/>
        <v>#REF!</v>
      </c>
      <c r="F189" s="74">
        <v>47.0</v>
      </c>
      <c r="G189" s="34">
        <v>0.0</v>
      </c>
      <c r="H189" s="74">
        <v>4.0</v>
      </c>
      <c r="I189" s="29">
        <f t="shared" si="28"/>
        <v>119.2676596</v>
      </c>
      <c r="J189" s="27">
        <v>560.558</v>
      </c>
      <c r="K189" s="62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6.5" customHeight="1">
      <c r="A190" s="30">
        <v>12.0</v>
      </c>
      <c r="B190" s="31" t="s">
        <v>35</v>
      </c>
      <c r="C190" s="32" t="str">
        <f t="shared" si="23"/>
        <v>#REF!</v>
      </c>
      <c r="D190" s="74">
        <v>17.0</v>
      </c>
      <c r="E190" s="34" t="str">
        <f t="shared" si="26"/>
        <v>#REF!</v>
      </c>
      <c r="F190" s="74">
        <v>20.0</v>
      </c>
      <c r="G190" s="34">
        <v>0.0</v>
      </c>
      <c r="H190" s="74">
        <v>3.0</v>
      </c>
      <c r="I190" s="29">
        <f t="shared" si="28"/>
        <v>117.5</v>
      </c>
      <c r="J190" s="27">
        <v>235.0</v>
      </c>
      <c r="K190" s="62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6.5" customHeight="1">
      <c r="A191" s="30">
        <v>13.0</v>
      </c>
      <c r="B191" s="31" t="s">
        <v>36</v>
      </c>
      <c r="C191" s="32" t="str">
        <f t="shared" si="23"/>
        <v>#REF!</v>
      </c>
      <c r="D191" s="74">
        <v>11.0</v>
      </c>
      <c r="E191" s="34" t="str">
        <f t="shared" si="26"/>
        <v>#REF!</v>
      </c>
      <c r="F191" s="74">
        <v>21.0</v>
      </c>
      <c r="G191" s="34">
        <v>0.0</v>
      </c>
      <c r="H191" s="74">
        <v>2.0</v>
      </c>
      <c r="I191" s="29">
        <f t="shared" si="28"/>
        <v>117.14</v>
      </c>
      <c r="J191" s="27">
        <v>245.994</v>
      </c>
      <c r="K191" s="62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6.5" customHeight="1">
      <c r="A192" s="30">
        <v>14.0</v>
      </c>
      <c r="B192" s="31" t="s">
        <v>37</v>
      </c>
      <c r="C192" s="32" t="str">
        <f t="shared" si="23"/>
        <v>#REF!</v>
      </c>
      <c r="D192" s="74">
        <v>25.0</v>
      </c>
      <c r="E192" s="34" t="str">
        <f t="shared" si="26"/>
        <v>#REF!</v>
      </c>
      <c r="F192" s="74">
        <v>35.0</v>
      </c>
      <c r="G192" s="34">
        <v>0.0</v>
      </c>
      <c r="H192" s="74">
        <v>6.0</v>
      </c>
      <c r="I192" s="29">
        <f t="shared" si="28"/>
        <v>117.14</v>
      </c>
      <c r="J192" s="27">
        <v>409.98999999999995</v>
      </c>
      <c r="K192" s="62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6.5" customHeight="1">
      <c r="A193" s="30">
        <v>15.0</v>
      </c>
      <c r="B193" s="31" t="s">
        <v>38</v>
      </c>
      <c r="C193" s="32" t="str">
        <f t="shared" si="23"/>
        <v>#REF!</v>
      </c>
      <c r="D193" s="74">
        <v>29.0</v>
      </c>
      <c r="E193" s="34" t="str">
        <f t="shared" si="26"/>
        <v>#REF!</v>
      </c>
      <c r="F193" s="74">
        <v>52.0</v>
      </c>
      <c r="G193" s="34">
        <v>0.0</v>
      </c>
      <c r="H193" s="74">
        <v>3.0</v>
      </c>
      <c r="I193" s="29">
        <f t="shared" si="28"/>
        <v>115.1923077</v>
      </c>
      <c r="J193" s="27">
        <v>599.0</v>
      </c>
      <c r="K193" s="62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6.5" customHeight="1">
      <c r="A194" s="30">
        <v>16.0</v>
      </c>
      <c r="B194" s="31" t="s">
        <v>39</v>
      </c>
      <c r="C194" s="32" t="str">
        <f t="shared" si="23"/>
        <v>#REF!</v>
      </c>
      <c r="D194" s="74">
        <v>39.0</v>
      </c>
      <c r="E194" s="34" t="str">
        <f t="shared" si="26"/>
        <v>#REF!</v>
      </c>
      <c r="F194" s="74">
        <v>55.0</v>
      </c>
      <c r="G194" s="34">
        <v>0.0</v>
      </c>
      <c r="H194" s="74">
        <v>0.0</v>
      </c>
      <c r="I194" s="29">
        <f t="shared" si="28"/>
        <v>117.14</v>
      </c>
      <c r="J194" s="27">
        <v>644.27</v>
      </c>
      <c r="K194" s="62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6.5" customHeight="1">
      <c r="A195" s="30">
        <v>17.0</v>
      </c>
      <c r="B195" s="31" t="s">
        <v>40</v>
      </c>
      <c r="C195" s="32" t="str">
        <f t="shared" si="23"/>
        <v>#REF!</v>
      </c>
      <c r="D195" s="74">
        <v>12.0</v>
      </c>
      <c r="E195" s="34" t="str">
        <f t="shared" si="26"/>
        <v>#REF!</v>
      </c>
      <c r="F195" s="74">
        <v>11.0</v>
      </c>
      <c r="G195" s="34">
        <v>0.0</v>
      </c>
      <c r="H195" s="74">
        <v>6.0</v>
      </c>
      <c r="I195" s="29">
        <f t="shared" si="28"/>
        <v>117.2727273</v>
      </c>
      <c r="J195" s="27">
        <v>129.0</v>
      </c>
      <c r="K195" s="62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6.5" customHeight="1">
      <c r="A196" s="30"/>
      <c r="B196" s="25" t="s">
        <v>41</v>
      </c>
      <c r="C196" s="32" t="str">
        <f t="shared" si="23"/>
        <v>#REF!</v>
      </c>
      <c r="D196" s="74">
        <v>242.0</v>
      </c>
      <c r="E196" s="34" t="str">
        <f t="shared" si="26"/>
        <v>#REF!</v>
      </c>
      <c r="F196" s="74">
        <f>SUM(F181:F195)</f>
        <v>289</v>
      </c>
      <c r="G196" s="34">
        <f>SUM(G179:G195)</f>
        <v>0</v>
      </c>
      <c r="H196" s="74">
        <v>47.0</v>
      </c>
      <c r="I196" s="29">
        <f t="shared" si="28"/>
        <v>117.2599308</v>
      </c>
      <c r="J196" s="27">
        <f>SUM(J179:J195)</f>
        <v>3388.812</v>
      </c>
      <c r="K196" s="62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6.5" hidden="1" customHeight="1">
      <c r="A197" s="41"/>
      <c r="B197" s="6"/>
      <c r="C197" s="44"/>
      <c r="D197" s="44">
        <f>SUM(D195:D196)</f>
        <v>254</v>
      </c>
      <c r="E197" s="44"/>
      <c r="F197" s="58">
        <v>341.0</v>
      </c>
      <c r="G197" s="44"/>
      <c r="H197" s="44"/>
      <c r="I197" s="59"/>
      <c r="J197" s="42"/>
      <c r="K197" s="6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8.0" customHeight="1">
      <c r="A198" s="1" t="s">
        <v>0</v>
      </c>
      <c r="B198" s="2"/>
      <c r="C198" s="2"/>
      <c r="D198" s="2"/>
      <c r="E198" s="2"/>
      <c r="F198" s="2"/>
      <c r="G198" s="2"/>
      <c r="H198" s="2"/>
      <c r="I198" s="2"/>
      <c r="J198" s="2"/>
      <c r="K198" s="3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8.0" customHeight="1">
      <c r="A199" s="1" t="s">
        <v>1</v>
      </c>
      <c r="B199" s="2"/>
      <c r="C199" s="2"/>
      <c r="D199" s="2"/>
      <c r="E199" s="2"/>
      <c r="F199" s="2"/>
      <c r="G199" s="2"/>
      <c r="H199" s="2"/>
      <c r="I199" s="2"/>
      <c r="J199" s="2"/>
      <c r="K199" s="3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8.0" customHeight="1">
      <c r="A200" s="1" t="s">
        <v>60</v>
      </c>
      <c r="B200" s="2"/>
      <c r="C200" s="2"/>
      <c r="D200" s="2"/>
      <c r="E200" s="2"/>
      <c r="F200" s="2"/>
      <c r="G200" s="2"/>
      <c r="H200" s="2"/>
      <c r="I200" s="2"/>
      <c r="J200" s="2"/>
      <c r="K200" s="3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8.0" customHeight="1">
      <c r="A201" s="1" t="s">
        <v>54</v>
      </c>
      <c r="B201" s="2"/>
      <c r="C201" s="2"/>
      <c r="D201" s="2"/>
      <c r="E201" s="2"/>
      <c r="F201" s="2"/>
      <c r="G201" s="2"/>
      <c r="H201" s="2"/>
      <c r="I201" s="2"/>
      <c r="J201" s="2"/>
      <c r="K201" s="3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8.0" customHeight="1">
      <c r="A202" s="5"/>
      <c r="B202" s="6"/>
      <c r="C202" s="49"/>
      <c r="D202" s="49"/>
      <c r="E202" s="49"/>
      <c r="F202" s="50"/>
      <c r="G202" s="49"/>
      <c r="H202" s="49"/>
      <c r="I202" s="51"/>
      <c r="J202" s="49"/>
      <c r="K202" s="6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21.75" customHeight="1">
      <c r="A203" s="10"/>
      <c r="B203" s="11"/>
      <c r="C203" s="12" t="s">
        <v>4</v>
      </c>
      <c r="D203" s="12"/>
      <c r="E203" s="13" t="s">
        <v>5</v>
      </c>
      <c r="F203" s="14"/>
      <c r="G203" s="15"/>
      <c r="H203" s="12" t="s">
        <v>4</v>
      </c>
      <c r="I203" s="16"/>
      <c r="J203" s="15"/>
      <c r="K203" s="11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17" t="s">
        <v>6</v>
      </c>
      <c r="B204" s="18" t="s">
        <v>7</v>
      </c>
      <c r="C204" s="19" t="s">
        <v>8</v>
      </c>
      <c r="D204" s="19" t="s">
        <v>9</v>
      </c>
      <c r="E204" s="19" t="s">
        <v>10</v>
      </c>
      <c r="F204" s="20" t="s">
        <v>11</v>
      </c>
      <c r="G204" s="19" t="s">
        <v>12</v>
      </c>
      <c r="H204" s="19" t="s">
        <v>13</v>
      </c>
      <c r="I204" s="22" t="s">
        <v>14</v>
      </c>
      <c r="J204" s="19" t="s">
        <v>15</v>
      </c>
      <c r="K204" s="18" t="s">
        <v>16</v>
      </c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17"/>
      <c r="B205" s="18"/>
      <c r="C205" s="23" t="s">
        <v>61</v>
      </c>
      <c r="D205" s="19" t="s">
        <v>18</v>
      </c>
      <c r="E205" s="19" t="s">
        <v>18</v>
      </c>
      <c r="F205" s="20" t="s">
        <v>18</v>
      </c>
      <c r="G205" s="19" t="s">
        <v>18</v>
      </c>
      <c r="H205" s="23" t="s">
        <v>61</v>
      </c>
      <c r="I205" s="22" t="s">
        <v>19</v>
      </c>
      <c r="J205" s="19" t="s">
        <v>20</v>
      </c>
      <c r="K205" s="18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24"/>
      <c r="B206" s="25"/>
      <c r="C206" s="26" t="s">
        <v>18</v>
      </c>
      <c r="D206" s="27"/>
      <c r="E206" s="26"/>
      <c r="F206" s="28"/>
      <c r="G206" s="27"/>
      <c r="H206" s="26" t="s">
        <v>18</v>
      </c>
      <c r="I206" s="29"/>
      <c r="J206" s="27"/>
      <c r="K206" s="25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6.5" customHeight="1">
      <c r="A207" s="30">
        <v>1.0</v>
      </c>
      <c r="B207" s="31" t="s">
        <v>21</v>
      </c>
      <c r="C207" s="32" t="str">
        <f t="shared" ref="C207:C224" si="29">'[3]2010'!H207</f>
        <v>#REF!</v>
      </c>
      <c r="D207" s="26" t="s">
        <v>49</v>
      </c>
      <c r="E207" s="26" t="s">
        <v>49</v>
      </c>
      <c r="F207" s="28" t="s">
        <v>49</v>
      </c>
      <c r="G207" s="26" t="s">
        <v>49</v>
      </c>
      <c r="H207" s="26" t="s">
        <v>49</v>
      </c>
      <c r="I207" s="55" t="s">
        <v>49</v>
      </c>
      <c r="J207" s="26" t="s">
        <v>49</v>
      </c>
      <c r="K207" s="62" t="s">
        <v>55</v>
      </c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6.5" customHeight="1">
      <c r="A208" s="30">
        <v>2.0</v>
      </c>
      <c r="B208" s="31" t="s">
        <v>23</v>
      </c>
      <c r="C208" s="32" t="str">
        <f t="shared" si="29"/>
        <v>#REF!</v>
      </c>
      <c r="D208" s="26" t="s">
        <v>49</v>
      </c>
      <c r="E208" s="26" t="s">
        <v>49</v>
      </c>
      <c r="F208" s="28" t="s">
        <v>49</v>
      </c>
      <c r="G208" s="26" t="s">
        <v>49</v>
      </c>
      <c r="H208" s="26" t="s">
        <v>49</v>
      </c>
      <c r="I208" s="55" t="s">
        <v>49</v>
      </c>
      <c r="J208" s="26" t="s">
        <v>49</v>
      </c>
      <c r="K208" s="62" t="s">
        <v>26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6.5" customHeight="1">
      <c r="A209" s="30">
        <v>3.0</v>
      </c>
      <c r="B209" s="31" t="s">
        <v>25</v>
      </c>
      <c r="C209" s="32" t="str">
        <f t="shared" si="29"/>
        <v>#REF!</v>
      </c>
      <c r="D209" s="26" t="s">
        <v>49</v>
      </c>
      <c r="E209" s="26" t="s">
        <v>49</v>
      </c>
      <c r="F209" s="28" t="s">
        <v>49</v>
      </c>
      <c r="G209" s="26" t="s">
        <v>49</v>
      </c>
      <c r="H209" s="26" t="s">
        <v>49</v>
      </c>
      <c r="I209" s="55" t="s">
        <v>49</v>
      </c>
      <c r="J209" s="26" t="s">
        <v>49</v>
      </c>
      <c r="K209" s="62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6.5" customHeight="1">
      <c r="A210" s="30">
        <v>4.0</v>
      </c>
      <c r="B210" s="31" t="s">
        <v>27</v>
      </c>
      <c r="C210" s="32" t="str">
        <f t="shared" si="29"/>
        <v>#REF!</v>
      </c>
      <c r="D210" s="26" t="s">
        <v>49</v>
      </c>
      <c r="E210" s="26" t="s">
        <v>49</v>
      </c>
      <c r="F210" s="28" t="s">
        <v>49</v>
      </c>
      <c r="G210" s="26" t="s">
        <v>49</v>
      </c>
      <c r="H210" s="26" t="s">
        <v>49</v>
      </c>
      <c r="I210" s="55" t="s">
        <v>49</v>
      </c>
      <c r="J210" s="26" t="s">
        <v>49</v>
      </c>
      <c r="K210" s="62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6.5" customHeight="1">
      <c r="A211" s="30">
        <v>5.0</v>
      </c>
      <c r="B211" s="31" t="s">
        <v>28</v>
      </c>
      <c r="C211" s="32" t="str">
        <f t="shared" si="29"/>
        <v>#REF!</v>
      </c>
      <c r="D211" s="26" t="s">
        <v>49</v>
      </c>
      <c r="E211" s="26" t="s">
        <v>49</v>
      </c>
      <c r="F211" s="28" t="s">
        <v>49</v>
      </c>
      <c r="G211" s="26" t="s">
        <v>49</v>
      </c>
      <c r="H211" s="26" t="s">
        <v>49</v>
      </c>
      <c r="I211" s="55" t="s">
        <v>49</v>
      </c>
      <c r="J211" s="26" t="s">
        <v>49</v>
      </c>
      <c r="K211" s="62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6.5" customHeight="1">
      <c r="A212" s="30">
        <v>6.0</v>
      </c>
      <c r="B212" s="31" t="s">
        <v>29</v>
      </c>
      <c r="C212" s="32" t="str">
        <f t="shared" si="29"/>
        <v>#REF!</v>
      </c>
      <c r="D212" s="26" t="s">
        <v>49</v>
      </c>
      <c r="E212" s="26" t="s">
        <v>49</v>
      </c>
      <c r="F212" s="28" t="s">
        <v>49</v>
      </c>
      <c r="G212" s="26" t="s">
        <v>49</v>
      </c>
      <c r="H212" s="26" t="s">
        <v>49</v>
      </c>
      <c r="I212" s="55" t="s">
        <v>49</v>
      </c>
      <c r="J212" s="26" t="s">
        <v>49</v>
      </c>
      <c r="K212" s="62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6.5" customHeight="1">
      <c r="A213" s="30">
        <v>7.0</v>
      </c>
      <c r="B213" s="31" t="s">
        <v>30</v>
      </c>
      <c r="C213" s="32" t="str">
        <f t="shared" si="29"/>
        <v>#REF!</v>
      </c>
      <c r="D213" s="26" t="s">
        <v>49</v>
      </c>
      <c r="E213" s="26" t="s">
        <v>49</v>
      </c>
      <c r="F213" s="28" t="s">
        <v>49</v>
      </c>
      <c r="G213" s="26" t="s">
        <v>49</v>
      </c>
      <c r="H213" s="26" t="s">
        <v>49</v>
      </c>
      <c r="I213" s="55" t="s">
        <v>49</v>
      </c>
      <c r="J213" s="26" t="s">
        <v>49</v>
      </c>
      <c r="K213" s="62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6.5" customHeight="1">
      <c r="A214" s="30">
        <v>8.0</v>
      </c>
      <c r="B214" s="31" t="s">
        <v>31</v>
      </c>
      <c r="C214" s="32" t="str">
        <f t="shared" si="29"/>
        <v>#REF!</v>
      </c>
      <c r="D214" s="26">
        <v>12.0</v>
      </c>
      <c r="E214" s="26" t="s">
        <v>49</v>
      </c>
      <c r="F214" s="28" t="s">
        <v>49</v>
      </c>
      <c r="G214" s="26" t="s">
        <v>49</v>
      </c>
      <c r="H214" s="26">
        <v>12.0</v>
      </c>
      <c r="I214" s="55" t="s">
        <v>49</v>
      </c>
      <c r="J214" s="26" t="s">
        <v>49</v>
      </c>
      <c r="K214" s="62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6.5" customHeight="1">
      <c r="A215" s="30">
        <v>9.0</v>
      </c>
      <c r="B215" s="31" t="s">
        <v>32</v>
      </c>
      <c r="C215" s="32" t="str">
        <f t="shared" si="29"/>
        <v>#REF!</v>
      </c>
      <c r="D215" s="27">
        <v>455.0</v>
      </c>
      <c r="E215" s="27">
        <v>440.0</v>
      </c>
      <c r="F215" s="61">
        <v>439.0</v>
      </c>
      <c r="G215" s="26" t="s">
        <v>49</v>
      </c>
      <c r="H215" s="26">
        <v>455.0</v>
      </c>
      <c r="I215" s="29">
        <v>30.51</v>
      </c>
      <c r="J215" s="27">
        <f>I215*F215/10</f>
        <v>1339.389</v>
      </c>
      <c r="K215" s="62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6.5" customHeight="1">
      <c r="A216" s="30">
        <v>10.0</v>
      </c>
      <c r="B216" s="31" t="s">
        <v>33</v>
      </c>
      <c r="C216" s="32" t="str">
        <f t="shared" si="29"/>
        <v>#REF!</v>
      </c>
      <c r="D216" s="26" t="s">
        <v>49</v>
      </c>
      <c r="E216" s="26" t="s">
        <v>49</v>
      </c>
      <c r="F216" s="28" t="s">
        <v>49</v>
      </c>
      <c r="G216" s="26" t="s">
        <v>49</v>
      </c>
      <c r="H216" s="26" t="s">
        <v>49</v>
      </c>
      <c r="I216" s="55" t="s">
        <v>49</v>
      </c>
      <c r="J216" s="26" t="s">
        <v>49</v>
      </c>
      <c r="K216" s="62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6.5" customHeight="1">
      <c r="A217" s="30">
        <v>11.0</v>
      </c>
      <c r="B217" s="31" t="s">
        <v>34</v>
      </c>
      <c r="C217" s="32" t="str">
        <f t="shared" si="29"/>
        <v>#REF!</v>
      </c>
      <c r="D217" s="26" t="s">
        <v>49</v>
      </c>
      <c r="E217" s="26" t="s">
        <v>49</v>
      </c>
      <c r="F217" s="28" t="s">
        <v>49</v>
      </c>
      <c r="G217" s="26" t="s">
        <v>49</v>
      </c>
      <c r="H217" s="26" t="s">
        <v>49</v>
      </c>
      <c r="I217" s="55" t="s">
        <v>49</v>
      </c>
      <c r="J217" s="26" t="s">
        <v>49</v>
      </c>
      <c r="K217" s="62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6.5" customHeight="1">
      <c r="A218" s="30">
        <v>12.0</v>
      </c>
      <c r="B218" s="31" t="s">
        <v>35</v>
      </c>
      <c r="C218" s="32" t="str">
        <f t="shared" si="29"/>
        <v>#REF!</v>
      </c>
      <c r="D218" s="26" t="s">
        <v>49</v>
      </c>
      <c r="E218" s="26" t="s">
        <v>49</v>
      </c>
      <c r="F218" s="28" t="s">
        <v>49</v>
      </c>
      <c r="G218" s="26" t="s">
        <v>49</v>
      </c>
      <c r="H218" s="26" t="s">
        <v>49</v>
      </c>
      <c r="I218" s="55" t="s">
        <v>49</v>
      </c>
      <c r="J218" s="26" t="s">
        <v>49</v>
      </c>
      <c r="K218" s="62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6.5" customHeight="1">
      <c r="A219" s="30">
        <v>13.0</v>
      </c>
      <c r="B219" s="31" t="s">
        <v>36</v>
      </c>
      <c r="C219" s="32" t="str">
        <f t="shared" si="29"/>
        <v>#REF!</v>
      </c>
      <c r="D219" s="26" t="s">
        <v>49</v>
      </c>
      <c r="E219" s="26" t="s">
        <v>49</v>
      </c>
      <c r="F219" s="28" t="s">
        <v>49</v>
      </c>
      <c r="G219" s="26" t="s">
        <v>49</v>
      </c>
      <c r="H219" s="26" t="s">
        <v>49</v>
      </c>
      <c r="I219" s="55" t="s">
        <v>49</v>
      </c>
      <c r="J219" s="26" t="s">
        <v>49</v>
      </c>
      <c r="K219" s="62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6.5" customHeight="1">
      <c r="A220" s="30">
        <v>14.0</v>
      </c>
      <c r="B220" s="31" t="s">
        <v>37</v>
      </c>
      <c r="C220" s="32" t="str">
        <f t="shared" si="29"/>
        <v>#REF!</v>
      </c>
      <c r="D220" s="26" t="s">
        <v>49</v>
      </c>
      <c r="E220" s="26" t="s">
        <v>49</v>
      </c>
      <c r="F220" s="28" t="s">
        <v>49</v>
      </c>
      <c r="G220" s="26" t="s">
        <v>49</v>
      </c>
      <c r="H220" s="26" t="s">
        <v>49</v>
      </c>
      <c r="I220" s="55" t="s">
        <v>49</v>
      </c>
      <c r="J220" s="26" t="s">
        <v>49</v>
      </c>
      <c r="K220" s="62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6.5" customHeight="1">
      <c r="A221" s="30">
        <v>15.0</v>
      </c>
      <c r="B221" s="31" t="s">
        <v>38</v>
      </c>
      <c r="C221" s="32" t="str">
        <f t="shared" si="29"/>
        <v>#REF!</v>
      </c>
      <c r="D221" s="26" t="s">
        <v>49</v>
      </c>
      <c r="E221" s="26" t="s">
        <v>49</v>
      </c>
      <c r="F221" s="28" t="s">
        <v>49</v>
      </c>
      <c r="G221" s="26" t="s">
        <v>49</v>
      </c>
      <c r="H221" s="26" t="s">
        <v>49</v>
      </c>
      <c r="I221" s="55" t="s">
        <v>49</v>
      </c>
      <c r="J221" s="26" t="s">
        <v>49</v>
      </c>
      <c r="K221" s="62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6.5" customHeight="1">
      <c r="A222" s="30">
        <v>16.0</v>
      </c>
      <c r="B222" s="31" t="s">
        <v>39</v>
      </c>
      <c r="C222" s="32" t="str">
        <f t="shared" si="29"/>
        <v>#REF!</v>
      </c>
      <c r="D222" s="26" t="s">
        <v>49</v>
      </c>
      <c r="E222" s="26" t="s">
        <v>49</v>
      </c>
      <c r="F222" s="28" t="s">
        <v>49</v>
      </c>
      <c r="G222" s="26" t="s">
        <v>49</v>
      </c>
      <c r="H222" s="26" t="s">
        <v>49</v>
      </c>
      <c r="I222" s="55" t="s">
        <v>49</v>
      </c>
      <c r="J222" s="26" t="s">
        <v>49</v>
      </c>
      <c r="K222" s="62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6.5" customHeight="1">
      <c r="A223" s="30">
        <v>17.0</v>
      </c>
      <c r="B223" s="31" t="s">
        <v>40</v>
      </c>
      <c r="C223" s="32" t="str">
        <f t="shared" si="29"/>
        <v>#REF!</v>
      </c>
      <c r="D223" s="26" t="s">
        <v>49</v>
      </c>
      <c r="E223" s="26" t="s">
        <v>49</v>
      </c>
      <c r="F223" s="28" t="s">
        <v>49</v>
      </c>
      <c r="G223" s="26" t="s">
        <v>49</v>
      </c>
      <c r="H223" s="26" t="s">
        <v>49</v>
      </c>
      <c r="I223" s="55" t="s">
        <v>49</v>
      </c>
      <c r="J223" s="26" t="s">
        <v>49</v>
      </c>
      <c r="K223" s="62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6.5" customHeight="1">
      <c r="A224" s="63"/>
      <c r="B224" s="25" t="s">
        <v>41</v>
      </c>
      <c r="C224" s="32" t="str">
        <f t="shared" si="29"/>
        <v>#REF!</v>
      </c>
      <c r="D224" s="36">
        <f t="shared" ref="D224:J224" si="30">SUM(D207:D223)</f>
        <v>467</v>
      </c>
      <c r="E224" s="36">
        <f t="shared" si="30"/>
        <v>440</v>
      </c>
      <c r="F224" s="64">
        <f t="shared" si="30"/>
        <v>439</v>
      </c>
      <c r="G224" s="36">
        <f t="shared" si="30"/>
        <v>0</v>
      </c>
      <c r="H224" s="36">
        <f t="shared" si="30"/>
        <v>467</v>
      </c>
      <c r="I224" s="65">
        <f t="shared" si="30"/>
        <v>30.51</v>
      </c>
      <c r="J224" s="36">
        <f t="shared" si="30"/>
        <v>1339.389</v>
      </c>
      <c r="K224" s="62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6.5" customHeight="1">
      <c r="A225" s="41"/>
      <c r="B225" s="6"/>
      <c r="C225" s="42"/>
      <c r="D225" s="42"/>
      <c r="E225" s="42"/>
      <c r="F225" s="43">
        <v>436.0</v>
      </c>
      <c r="G225" s="42"/>
      <c r="H225" s="42"/>
      <c r="I225" s="59">
        <v>29.21</v>
      </c>
      <c r="J225" s="42">
        <v>1274.0</v>
      </c>
      <c r="K225" s="6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6.5" customHeight="1">
      <c r="A226" s="1" t="s">
        <v>0</v>
      </c>
      <c r="B226" s="2"/>
      <c r="C226" s="2"/>
      <c r="D226" s="2"/>
      <c r="E226" s="2"/>
      <c r="F226" s="2"/>
      <c r="G226" s="2"/>
      <c r="H226" s="2"/>
      <c r="I226" s="2"/>
      <c r="J226" s="3"/>
      <c r="K226" s="6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6.5" customHeight="1">
      <c r="A227" s="1" t="s">
        <v>1</v>
      </c>
      <c r="B227" s="2"/>
      <c r="C227" s="2"/>
      <c r="D227" s="2"/>
      <c r="E227" s="2"/>
      <c r="F227" s="2"/>
      <c r="G227" s="2"/>
      <c r="H227" s="2"/>
      <c r="I227" s="2"/>
      <c r="J227" s="3"/>
      <c r="K227" s="6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6.5" customHeight="1">
      <c r="A228" s="1" t="s">
        <v>60</v>
      </c>
      <c r="B228" s="2"/>
      <c r="C228" s="2"/>
      <c r="D228" s="2"/>
      <c r="E228" s="2"/>
      <c r="F228" s="2"/>
      <c r="G228" s="2"/>
      <c r="H228" s="2"/>
      <c r="I228" s="2"/>
      <c r="J228" s="3"/>
      <c r="K228" s="6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6.5" customHeight="1">
      <c r="A229" s="66" t="s">
        <v>56</v>
      </c>
      <c r="B229" s="2"/>
      <c r="C229" s="2"/>
      <c r="D229" s="2"/>
      <c r="E229" s="2"/>
      <c r="F229" s="2"/>
      <c r="G229" s="2"/>
      <c r="H229" s="2"/>
      <c r="I229" s="2"/>
      <c r="J229" s="3"/>
      <c r="K229" s="6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6.5" customHeight="1">
      <c r="A230" s="5"/>
      <c r="B230" s="6"/>
      <c r="C230" s="49"/>
      <c r="D230" s="49"/>
      <c r="E230" s="49"/>
      <c r="F230" s="50"/>
      <c r="G230" s="49"/>
      <c r="H230" s="49"/>
      <c r="I230" s="51"/>
      <c r="J230" s="49"/>
      <c r="K230" s="6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21.75" customHeight="1">
      <c r="A231" s="10"/>
      <c r="B231" s="11"/>
      <c r="C231" s="12" t="s">
        <v>4</v>
      </c>
      <c r="D231" s="12"/>
      <c r="E231" s="13" t="s">
        <v>5</v>
      </c>
      <c r="F231" s="14"/>
      <c r="G231" s="15"/>
      <c r="H231" s="12" t="s">
        <v>4</v>
      </c>
      <c r="I231" s="16"/>
      <c r="J231" s="15"/>
      <c r="K231" s="11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17" t="s">
        <v>6</v>
      </c>
      <c r="B232" s="18" t="s">
        <v>7</v>
      </c>
      <c r="C232" s="19" t="s">
        <v>8</v>
      </c>
      <c r="D232" s="19" t="s">
        <v>9</v>
      </c>
      <c r="E232" s="19" t="s">
        <v>10</v>
      </c>
      <c r="F232" s="20" t="s">
        <v>11</v>
      </c>
      <c r="G232" s="19" t="s">
        <v>12</v>
      </c>
      <c r="H232" s="19" t="s">
        <v>13</v>
      </c>
      <c r="I232" s="22" t="s">
        <v>14</v>
      </c>
      <c r="J232" s="19" t="s">
        <v>15</v>
      </c>
      <c r="K232" s="18" t="s">
        <v>16</v>
      </c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17"/>
      <c r="B233" s="18"/>
      <c r="C233" s="23" t="s">
        <v>61</v>
      </c>
      <c r="D233" s="19" t="s">
        <v>18</v>
      </c>
      <c r="E233" s="19" t="s">
        <v>18</v>
      </c>
      <c r="F233" s="20" t="s">
        <v>18</v>
      </c>
      <c r="G233" s="19" t="s">
        <v>18</v>
      </c>
      <c r="H233" s="23" t="s">
        <v>61</v>
      </c>
      <c r="I233" s="22" t="s">
        <v>19</v>
      </c>
      <c r="J233" s="19" t="s">
        <v>20</v>
      </c>
      <c r="K233" s="18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24"/>
      <c r="B234" s="25"/>
      <c r="C234" s="26" t="s">
        <v>18</v>
      </c>
      <c r="D234" s="27"/>
      <c r="E234" s="26"/>
      <c r="F234" s="28"/>
      <c r="G234" s="27"/>
      <c r="H234" s="26" t="s">
        <v>18</v>
      </c>
      <c r="I234" s="29"/>
      <c r="J234" s="27"/>
      <c r="K234" s="25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6.5" customHeight="1">
      <c r="A235" s="30">
        <v>1.0</v>
      </c>
      <c r="B235" s="31" t="s">
        <v>21</v>
      </c>
      <c r="C235" s="26" t="s">
        <v>49</v>
      </c>
      <c r="D235" s="26" t="str">
        <f>[1]TANAM!AG184</f>
        <v>#ERROR!</v>
      </c>
      <c r="E235" s="26"/>
      <c r="F235" s="28"/>
      <c r="G235" s="26" t="s">
        <v>49</v>
      </c>
      <c r="H235" s="26" t="s">
        <v>49</v>
      </c>
      <c r="I235" s="55" t="s">
        <v>49</v>
      </c>
      <c r="J235" s="34" t="s">
        <v>49</v>
      </c>
      <c r="K235" s="62" t="s">
        <v>53</v>
      </c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6.5" customHeight="1">
      <c r="A236" s="30">
        <v>2.0</v>
      </c>
      <c r="B236" s="31" t="s">
        <v>23</v>
      </c>
      <c r="C236" s="26">
        <v>2.0</v>
      </c>
      <c r="D236" s="26" t="str">
        <f>[1]TANAM!AG185</f>
        <v>#ERROR!</v>
      </c>
      <c r="E236" s="26"/>
      <c r="F236" s="28"/>
      <c r="G236" s="26" t="s">
        <v>49</v>
      </c>
      <c r="H236" s="26">
        <v>2.0</v>
      </c>
      <c r="I236" s="55">
        <v>118.32</v>
      </c>
      <c r="J236" s="67">
        <f>I236*F236/10</f>
        <v>0</v>
      </c>
      <c r="K236" s="62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6.5" customHeight="1">
      <c r="A237" s="30">
        <v>3.0</v>
      </c>
      <c r="B237" s="31" t="s">
        <v>25</v>
      </c>
      <c r="C237" s="26" t="s">
        <v>49</v>
      </c>
      <c r="D237" s="26" t="str">
        <f>[1]TANAM!AG186</f>
        <v>#ERROR!</v>
      </c>
      <c r="E237" s="26"/>
      <c r="F237" s="28"/>
      <c r="G237" s="26" t="s">
        <v>49</v>
      </c>
      <c r="H237" s="26" t="s">
        <v>49</v>
      </c>
      <c r="I237" s="55" t="s">
        <v>49</v>
      </c>
      <c r="J237" s="34" t="s">
        <v>49</v>
      </c>
      <c r="K237" s="62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6.5" customHeight="1">
      <c r="A238" s="30">
        <v>4.0</v>
      </c>
      <c r="B238" s="31" t="s">
        <v>27</v>
      </c>
      <c r="C238" s="26" t="s">
        <v>49</v>
      </c>
      <c r="D238" s="26" t="str">
        <f>[1]TANAM!AG187</f>
        <v>#ERROR!</v>
      </c>
      <c r="E238" s="26"/>
      <c r="F238" s="28"/>
      <c r="G238" s="26" t="s">
        <v>49</v>
      </c>
      <c r="H238" s="26" t="s">
        <v>49</v>
      </c>
      <c r="I238" s="55" t="s">
        <v>49</v>
      </c>
      <c r="J238" s="34" t="s">
        <v>49</v>
      </c>
      <c r="K238" s="62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6.5" customHeight="1">
      <c r="A239" s="30">
        <v>5.0</v>
      </c>
      <c r="B239" s="31" t="s">
        <v>28</v>
      </c>
      <c r="C239" s="26">
        <v>11.0</v>
      </c>
      <c r="D239" s="26" t="str">
        <f>[1]TANAM!AG188</f>
        <v>#ERROR!</v>
      </c>
      <c r="E239" s="26"/>
      <c r="F239" s="28"/>
      <c r="G239" s="26" t="s">
        <v>49</v>
      </c>
      <c r="H239" s="26">
        <v>11.0</v>
      </c>
      <c r="I239" s="55">
        <v>122.36</v>
      </c>
      <c r="J239" s="67">
        <f>I239*F239/10</f>
        <v>0</v>
      </c>
      <c r="K239" s="62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6.5" customHeight="1">
      <c r="A240" s="30">
        <v>6.0</v>
      </c>
      <c r="B240" s="31" t="s">
        <v>29</v>
      </c>
      <c r="C240" s="26" t="s">
        <v>49</v>
      </c>
      <c r="D240" s="26" t="str">
        <f>[1]TANAM!AG189</f>
        <v>#ERROR!</v>
      </c>
      <c r="E240" s="26"/>
      <c r="F240" s="28"/>
      <c r="G240" s="26" t="s">
        <v>49</v>
      </c>
      <c r="H240" s="26" t="s">
        <v>49</v>
      </c>
      <c r="I240" s="55" t="s">
        <v>49</v>
      </c>
      <c r="J240" s="34" t="s">
        <v>49</v>
      </c>
      <c r="K240" s="62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6.5" customHeight="1">
      <c r="A241" s="30">
        <v>7.0</v>
      </c>
      <c r="B241" s="31" t="s">
        <v>30</v>
      </c>
      <c r="C241" s="26" t="s">
        <v>49</v>
      </c>
      <c r="D241" s="26" t="str">
        <f>[1]TANAM!AG190</f>
        <v>#ERROR!</v>
      </c>
      <c r="E241" s="26"/>
      <c r="F241" s="28"/>
      <c r="G241" s="26" t="s">
        <v>49</v>
      </c>
      <c r="H241" s="26" t="s">
        <v>49</v>
      </c>
      <c r="I241" s="55" t="s">
        <v>49</v>
      </c>
      <c r="J241" s="34" t="s">
        <v>49</v>
      </c>
      <c r="K241" s="62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6.5" customHeight="1">
      <c r="A242" s="30">
        <v>8.0</v>
      </c>
      <c r="B242" s="31" t="s">
        <v>31</v>
      </c>
      <c r="C242" s="26" t="s">
        <v>49</v>
      </c>
      <c r="D242" s="26" t="str">
        <f>[1]TANAM!AG191</f>
        <v>#ERROR!</v>
      </c>
      <c r="E242" s="26"/>
      <c r="F242" s="28"/>
      <c r="G242" s="26" t="s">
        <v>49</v>
      </c>
      <c r="H242" s="26" t="s">
        <v>49</v>
      </c>
      <c r="I242" s="55" t="s">
        <v>49</v>
      </c>
      <c r="J242" s="34" t="s">
        <v>49</v>
      </c>
      <c r="K242" s="62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6.5" customHeight="1">
      <c r="A243" s="30">
        <v>9.0</v>
      </c>
      <c r="B243" s="31" t="s">
        <v>32</v>
      </c>
      <c r="C243" s="26" t="s">
        <v>49</v>
      </c>
      <c r="D243" s="26" t="str">
        <f>[1]TANAM!AG192</f>
        <v>#ERROR!</v>
      </c>
      <c r="E243" s="26"/>
      <c r="F243" s="28"/>
      <c r="G243" s="26" t="s">
        <v>49</v>
      </c>
      <c r="H243" s="26" t="s">
        <v>49</v>
      </c>
      <c r="I243" s="55" t="s">
        <v>49</v>
      </c>
      <c r="J243" s="67" t="str">
        <f>I243*F243/10</f>
        <v>#VALUE!</v>
      </c>
      <c r="K243" s="62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6.5" customHeight="1">
      <c r="A244" s="30">
        <v>10.0</v>
      </c>
      <c r="B244" s="31" t="s">
        <v>33</v>
      </c>
      <c r="C244" s="26" t="s">
        <v>49</v>
      </c>
      <c r="D244" s="26" t="str">
        <f>[1]TANAM!AG193</f>
        <v>#ERROR!</v>
      </c>
      <c r="E244" s="26"/>
      <c r="F244" s="28"/>
      <c r="G244" s="26" t="s">
        <v>49</v>
      </c>
      <c r="H244" s="26" t="s">
        <v>49</v>
      </c>
      <c r="I244" s="55" t="s">
        <v>49</v>
      </c>
      <c r="J244" s="34" t="s">
        <v>49</v>
      </c>
      <c r="K244" s="62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6.5" customHeight="1">
      <c r="A245" s="30">
        <v>11.0</v>
      </c>
      <c r="B245" s="31" t="s">
        <v>34</v>
      </c>
      <c r="C245" s="26" t="s">
        <v>49</v>
      </c>
      <c r="D245" s="26" t="str">
        <f>[1]TANAM!AG194</f>
        <v>#ERROR!</v>
      </c>
      <c r="E245" s="26"/>
      <c r="F245" s="28"/>
      <c r="G245" s="26" t="s">
        <v>49</v>
      </c>
      <c r="H245" s="26" t="s">
        <v>49</v>
      </c>
      <c r="I245" s="55">
        <v>121.41</v>
      </c>
      <c r="J245" s="67">
        <f>I245*F245/10</f>
        <v>0</v>
      </c>
      <c r="K245" s="62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6.5" customHeight="1">
      <c r="A246" s="30">
        <v>12.0</v>
      </c>
      <c r="B246" s="31" t="s">
        <v>35</v>
      </c>
      <c r="C246" s="26" t="s">
        <v>49</v>
      </c>
      <c r="D246" s="26" t="str">
        <f>[1]TANAM!AG195</f>
        <v>#ERROR!</v>
      </c>
      <c r="E246" s="26"/>
      <c r="F246" s="28"/>
      <c r="G246" s="26" t="s">
        <v>49</v>
      </c>
      <c r="H246" s="26" t="s">
        <v>49</v>
      </c>
      <c r="I246" s="55" t="s">
        <v>49</v>
      </c>
      <c r="J246" s="34" t="s">
        <v>49</v>
      </c>
      <c r="K246" s="62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6.5" customHeight="1">
      <c r="A247" s="30">
        <v>13.0</v>
      </c>
      <c r="B247" s="31" t="s">
        <v>36</v>
      </c>
      <c r="C247" s="26" t="s">
        <v>49</v>
      </c>
      <c r="D247" s="26" t="str">
        <f>[1]TANAM!AG196</f>
        <v>#ERROR!</v>
      </c>
      <c r="E247" s="26"/>
      <c r="F247" s="28"/>
      <c r="G247" s="26" t="s">
        <v>49</v>
      </c>
      <c r="H247" s="26" t="s">
        <v>49</v>
      </c>
      <c r="I247" s="55">
        <v>122.23</v>
      </c>
      <c r="J247" s="67">
        <f t="shared" ref="J247:J248" si="31">I247*F247/10</f>
        <v>0</v>
      </c>
      <c r="K247" s="62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6.5" customHeight="1">
      <c r="A248" s="30">
        <v>14.0</v>
      </c>
      <c r="B248" s="31" t="s">
        <v>37</v>
      </c>
      <c r="C248" s="26" t="s">
        <v>49</v>
      </c>
      <c r="D248" s="26" t="str">
        <f>[1]TANAM!AG197</f>
        <v>#ERROR!</v>
      </c>
      <c r="E248" s="26"/>
      <c r="F248" s="28"/>
      <c r="G248" s="26" t="s">
        <v>49</v>
      </c>
      <c r="H248" s="26" t="s">
        <v>49</v>
      </c>
      <c r="I248" s="55">
        <v>122.61</v>
      </c>
      <c r="J248" s="67">
        <f t="shared" si="31"/>
        <v>0</v>
      </c>
      <c r="K248" s="62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6.5" customHeight="1">
      <c r="A249" s="30">
        <v>15.0</v>
      </c>
      <c r="B249" s="31" t="s">
        <v>38</v>
      </c>
      <c r="C249" s="26" t="s">
        <v>49</v>
      </c>
      <c r="D249" s="26" t="str">
        <f>[1]TANAM!AG198</f>
        <v>#ERROR!</v>
      </c>
      <c r="E249" s="26"/>
      <c r="F249" s="28"/>
      <c r="G249" s="26" t="s">
        <v>49</v>
      </c>
      <c r="H249" s="26" t="s">
        <v>49</v>
      </c>
      <c r="I249" s="55" t="s">
        <v>49</v>
      </c>
      <c r="J249" s="34" t="s">
        <v>49</v>
      </c>
      <c r="K249" s="62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6.5" customHeight="1">
      <c r="A250" s="30">
        <v>16.0</v>
      </c>
      <c r="B250" s="31" t="s">
        <v>39</v>
      </c>
      <c r="C250" s="26" t="s">
        <v>49</v>
      </c>
      <c r="D250" s="26" t="str">
        <f>[1]TANAM!AG199</f>
        <v>#ERROR!</v>
      </c>
      <c r="E250" s="26"/>
      <c r="F250" s="28"/>
      <c r="G250" s="26" t="s">
        <v>49</v>
      </c>
      <c r="H250" s="26" t="s">
        <v>49</v>
      </c>
      <c r="I250" s="55">
        <v>120.65</v>
      </c>
      <c r="J250" s="67">
        <f t="shared" ref="J250:J252" si="32">I250*F250/10</f>
        <v>0</v>
      </c>
      <c r="K250" s="62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6.5" customHeight="1">
      <c r="A251" s="30">
        <v>17.0</v>
      </c>
      <c r="B251" s="31" t="s">
        <v>40</v>
      </c>
      <c r="C251" s="26">
        <v>17.0</v>
      </c>
      <c r="D251" s="26" t="str">
        <f>[1]TANAM!AG200</f>
        <v>#ERROR!</v>
      </c>
      <c r="E251" s="26"/>
      <c r="F251" s="28"/>
      <c r="G251" s="26" t="s">
        <v>49</v>
      </c>
      <c r="H251" s="26">
        <v>17.0</v>
      </c>
      <c r="I251" s="55">
        <v>122.63</v>
      </c>
      <c r="J251" s="67">
        <f t="shared" si="32"/>
        <v>0</v>
      </c>
      <c r="K251" s="62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6.5" customHeight="1">
      <c r="A252" s="63"/>
      <c r="B252" s="25" t="s">
        <v>41</v>
      </c>
      <c r="C252" s="36">
        <f t="shared" ref="C252:D252" si="33">SUM(C235:C251)</f>
        <v>30</v>
      </c>
      <c r="D252" s="36" t="str">
        <f t="shared" si="33"/>
        <v>#ERROR!</v>
      </c>
      <c r="E252" s="36"/>
      <c r="F252" s="64"/>
      <c r="G252" s="36">
        <f t="shared" ref="G252:H252" si="34">SUM(G235:G251)</f>
        <v>0</v>
      </c>
      <c r="H252" s="36">
        <f t="shared" si="34"/>
        <v>30</v>
      </c>
      <c r="I252" s="65">
        <v>121.72</v>
      </c>
      <c r="J252" s="67">
        <f t="shared" si="32"/>
        <v>0</v>
      </c>
      <c r="K252" s="62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6.5" customHeight="1">
      <c r="A253" s="1" t="s">
        <v>0</v>
      </c>
      <c r="B253" s="2"/>
      <c r="C253" s="2"/>
      <c r="D253" s="2"/>
      <c r="E253" s="2"/>
      <c r="F253" s="2"/>
      <c r="G253" s="2"/>
      <c r="H253" s="2"/>
      <c r="I253" s="2"/>
      <c r="J253" s="2"/>
      <c r="K253" s="3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6.5" customHeight="1">
      <c r="A254" s="1" t="s">
        <v>1</v>
      </c>
      <c r="B254" s="2"/>
      <c r="C254" s="2"/>
      <c r="D254" s="2"/>
      <c r="E254" s="2"/>
      <c r="F254" s="2"/>
      <c r="G254" s="2"/>
      <c r="H254" s="2"/>
      <c r="I254" s="2"/>
      <c r="J254" s="3"/>
      <c r="K254" s="6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6.5" customHeight="1">
      <c r="A255" s="1" t="s">
        <v>60</v>
      </c>
      <c r="B255" s="2"/>
      <c r="C255" s="2"/>
      <c r="D255" s="2"/>
      <c r="E255" s="2"/>
      <c r="F255" s="2"/>
      <c r="G255" s="2"/>
      <c r="H255" s="2"/>
      <c r="I255" s="2"/>
      <c r="J255" s="3"/>
      <c r="K255" s="6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6.5" customHeight="1">
      <c r="A256" s="66" t="s">
        <v>57</v>
      </c>
      <c r="B256" s="2"/>
      <c r="C256" s="2"/>
      <c r="D256" s="2"/>
      <c r="E256" s="2"/>
      <c r="F256" s="2"/>
      <c r="G256" s="2"/>
      <c r="H256" s="2"/>
      <c r="I256" s="2"/>
      <c r="J256" s="3"/>
      <c r="K256" s="6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6.5" customHeight="1">
      <c r="A257" s="5"/>
      <c r="B257" s="6"/>
      <c r="C257" s="49"/>
      <c r="D257" s="49"/>
      <c r="E257" s="49"/>
      <c r="F257" s="50"/>
      <c r="G257" s="49"/>
      <c r="H257" s="49"/>
      <c r="I257" s="51"/>
      <c r="J257" s="49"/>
      <c r="K257" s="6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21.75" customHeight="1">
      <c r="A258" s="10"/>
      <c r="B258" s="11"/>
      <c r="C258" s="12" t="s">
        <v>4</v>
      </c>
      <c r="D258" s="12"/>
      <c r="E258" s="13" t="s">
        <v>5</v>
      </c>
      <c r="F258" s="14"/>
      <c r="G258" s="15"/>
      <c r="H258" s="12" t="s">
        <v>4</v>
      </c>
      <c r="I258" s="16"/>
      <c r="J258" s="15"/>
      <c r="K258" s="11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17" t="s">
        <v>6</v>
      </c>
      <c r="B259" s="18" t="s">
        <v>7</v>
      </c>
      <c r="C259" s="19" t="s">
        <v>8</v>
      </c>
      <c r="D259" s="19" t="s">
        <v>9</v>
      </c>
      <c r="E259" s="19" t="s">
        <v>10</v>
      </c>
      <c r="F259" s="20" t="s">
        <v>11</v>
      </c>
      <c r="G259" s="19" t="s">
        <v>12</v>
      </c>
      <c r="H259" s="19" t="s">
        <v>13</v>
      </c>
      <c r="I259" s="22" t="s">
        <v>14</v>
      </c>
      <c r="J259" s="19" t="s">
        <v>15</v>
      </c>
      <c r="K259" s="18" t="s">
        <v>16</v>
      </c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17"/>
      <c r="B260" s="18"/>
      <c r="C260" s="23" t="s">
        <v>61</v>
      </c>
      <c r="D260" s="19" t="s">
        <v>18</v>
      </c>
      <c r="E260" s="19" t="s">
        <v>18</v>
      </c>
      <c r="F260" s="20" t="s">
        <v>18</v>
      </c>
      <c r="G260" s="19" t="s">
        <v>18</v>
      </c>
      <c r="H260" s="23" t="s">
        <v>61</v>
      </c>
      <c r="I260" s="22" t="s">
        <v>19</v>
      </c>
      <c r="J260" s="19" t="s">
        <v>20</v>
      </c>
      <c r="K260" s="18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24"/>
      <c r="B261" s="25"/>
      <c r="C261" s="26" t="s">
        <v>18</v>
      </c>
      <c r="D261" s="27"/>
      <c r="E261" s="26"/>
      <c r="F261" s="28"/>
      <c r="G261" s="27"/>
      <c r="H261" s="26" t="s">
        <v>18</v>
      </c>
      <c r="I261" s="29"/>
      <c r="J261" s="27"/>
      <c r="K261" s="25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6.5" customHeight="1">
      <c r="A262" s="30">
        <v>1.0</v>
      </c>
      <c r="B262" s="31" t="s">
        <v>21</v>
      </c>
      <c r="C262" s="26" t="s">
        <v>49</v>
      </c>
      <c r="D262" s="26" t="str">
        <f>[1]TANAM!AG206</f>
        <v>#ERROR!</v>
      </c>
      <c r="E262" s="26"/>
      <c r="F262" s="28"/>
      <c r="G262" s="26" t="s">
        <v>49</v>
      </c>
      <c r="H262" s="26" t="s">
        <v>49</v>
      </c>
      <c r="I262" s="55" t="s">
        <v>49</v>
      </c>
      <c r="J262" s="26" t="s">
        <v>49</v>
      </c>
      <c r="K262" s="62" t="s">
        <v>53</v>
      </c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6.5" customHeight="1">
      <c r="A263" s="30">
        <v>2.0</v>
      </c>
      <c r="B263" s="31" t="s">
        <v>23</v>
      </c>
      <c r="C263" s="26" t="s">
        <v>49</v>
      </c>
      <c r="D263" s="26" t="str">
        <f>[1]TANAM!AG207</f>
        <v>#ERROR!</v>
      </c>
      <c r="E263" s="26"/>
      <c r="F263" s="28"/>
      <c r="G263" s="26" t="s">
        <v>49</v>
      </c>
      <c r="H263" s="26" t="s">
        <v>49</v>
      </c>
      <c r="I263" s="55" t="s">
        <v>49</v>
      </c>
      <c r="J263" s="26" t="s">
        <v>49</v>
      </c>
      <c r="K263" s="62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6.5" customHeight="1">
      <c r="A264" s="30">
        <v>3.0</v>
      </c>
      <c r="B264" s="31" t="s">
        <v>25</v>
      </c>
      <c r="C264" s="26" t="s">
        <v>49</v>
      </c>
      <c r="D264" s="26" t="str">
        <f>[1]TANAM!AG208</f>
        <v>#ERROR!</v>
      </c>
      <c r="E264" s="26"/>
      <c r="F264" s="28"/>
      <c r="G264" s="26" t="s">
        <v>49</v>
      </c>
      <c r="H264" s="26" t="s">
        <v>49</v>
      </c>
      <c r="I264" s="29">
        <v>152.34</v>
      </c>
      <c r="J264" s="67">
        <v>13.0</v>
      </c>
      <c r="K264" s="62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6.5" customHeight="1">
      <c r="A265" s="30">
        <v>4.0</v>
      </c>
      <c r="B265" s="31" t="s">
        <v>27</v>
      </c>
      <c r="C265" s="26" t="s">
        <v>49</v>
      </c>
      <c r="D265" s="26" t="str">
        <f>[1]TANAM!AG209</f>
        <v>#ERROR!</v>
      </c>
      <c r="E265" s="26"/>
      <c r="F265" s="28"/>
      <c r="G265" s="26" t="s">
        <v>49</v>
      </c>
      <c r="H265" s="26" t="s">
        <v>49</v>
      </c>
      <c r="I265" s="55" t="s">
        <v>49</v>
      </c>
      <c r="J265" s="26" t="s">
        <v>49</v>
      </c>
      <c r="K265" s="62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6.5" customHeight="1">
      <c r="A266" s="30">
        <v>5.0</v>
      </c>
      <c r="B266" s="31" t="s">
        <v>28</v>
      </c>
      <c r="C266" s="26">
        <v>7.0</v>
      </c>
      <c r="D266" s="26" t="str">
        <f>[1]TANAM!AG210</f>
        <v>#ERROR!</v>
      </c>
      <c r="E266" s="26"/>
      <c r="F266" s="28"/>
      <c r="G266" s="26" t="s">
        <v>49</v>
      </c>
      <c r="H266" s="26">
        <v>7.0</v>
      </c>
      <c r="I266" s="29">
        <v>156.47</v>
      </c>
      <c r="J266" s="67">
        <v>63.0</v>
      </c>
      <c r="K266" s="62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6.5" customHeight="1">
      <c r="A267" s="30">
        <v>6.0</v>
      </c>
      <c r="B267" s="31" t="s">
        <v>29</v>
      </c>
      <c r="C267" s="26" t="s">
        <v>49</v>
      </c>
      <c r="D267" s="26" t="str">
        <f>[1]TANAM!AG211</f>
        <v>#ERROR!</v>
      </c>
      <c r="E267" s="26"/>
      <c r="F267" s="28"/>
      <c r="G267" s="26" t="s">
        <v>49</v>
      </c>
      <c r="H267" s="26" t="s">
        <v>49</v>
      </c>
      <c r="I267" s="55" t="s">
        <v>49</v>
      </c>
      <c r="J267" s="26" t="s">
        <v>49</v>
      </c>
      <c r="K267" s="62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6.5" customHeight="1">
      <c r="A268" s="30">
        <v>7.0</v>
      </c>
      <c r="B268" s="31" t="s">
        <v>30</v>
      </c>
      <c r="C268" s="26" t="s">
        <v>49</v>
      </c>
      <c r="D268" s="26" t="str">
        <f>[1]TANAM!AG212</f>
        <v>#ERROR!</v>
      </c>
      <c r="E268" s="26"/>
      <c r="F268" s="28"/>
      <c r="G268" s="26" t="s">
        <v>49</v>
      </c>
      <c r="H268" s="26" t="s">
        <v>49</v>
      </c>
      <c r="I268" s="55" t="s">
        <v>49</v>
      </c>
      <c r="J268" s="26" t="s">
        <v>49</v>
      </c>
      <c r="K268" s="62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6.5" customHeight="1">
      <c r="A269" s="30">
        <v>8.0</v>
      </c>
      <c r="B269" s="31" t="s">
        <v>31</v>
      </c>
      <c r="C269" s="26" t="s">
        <v>49</v>
      </c>
      <c r="D269" s="26" t="str">
        <f>[1]TANAM!AG213</f>
        <v>#ERROR!</v>
      </c>
      <c r="E269" s="26"/>
      <c r="F269" s="28"/>
      <c r="G269" s="26" t="s">
        <v>49</v>
      </c>
      <c r="H269" s="26" t="s">
        <v>49</v>
      </c>
      <c r="I269" s="55" t="s">
        <v>49</v>
      </c>
      <c r="J269" s="26" t="s">
        <v>49</v>
      </c>
      <c r="K269" s="62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6.5" customHeight="1">
      <c r="A270" s="30">
        <v>9.0</v>
      </c>
      <c r="B270" s="31" t="s">
        <v>32</v>
      </c>
      <c r="C270" s="26" t="s">
        <v>49</v>
      </c>
      <c r="D270" s="26" t="str">
        <f>[1]TANAM!AG214</f>
        <v>#ERROR!</v>
      </c>
      <c r="E270" s="26"/>
      <c r="F270" s="28"/>
      <c r="G270" s="26" t="s">
        <v>49</v>
      </c>
      <c r="H270" s="26" t="s">
        <v>49</v>
      </c>
      <c r="I270" s="55" t="s">
        <v>49</v>
      </c>
      <c r="J270" s="26" t="s">
        <v>49</v>
      </c>
      <c r="K270" s="62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6.5" customHeight="1">
      <c r="A271" s="30">
        <v>10.0</v>
      </c>
      <c r="B271" s="31" t="s">
        <v>33</v>
      </c>
      <c r="C271" s="26" t="s">
        <v>49</v>
      </c>
      <c r="D271" s="26" t="str">
        <f>[1]TANAM!AG215</f>
        <v>#ERROR!</v>
      </c>
      <c r="E271" s="26"/>
      <c r="F271" s="28"/>
      <c r="G271" s="26" t="s">
        <v>49</v>
      </c>
      <c r="H271" s="26" t="s">
        <v>49</v>
      </c>
      <c r="I271" s="55" t="s">
        <v>49</v>
      </c>
      <c r="J271" s="26" t="s">
        <v>49</v>
      </c>
      <c r="K271" s="62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6.5" customHeight="1">
      <c r="A272" s="30">
        <v>11.0</v>
      </c>
      <c r="B272" s="31" t="s">
        <v>34</v>
      </c>
      <c r="C272" s="26" t="s">
        <v>49</v>
      </c>
      <c r="D272" s="26" t="str">
        <f>[1]TANAM!AG216</f>
        <v>#ERROR!</v>
      </c>
      <c r="E272" s="26"/>
      <c r="F272" s="28"/>
      <c r="G272" s="26" t="s">
        <v>49</v>
      </c>
      <c r="H272" s="26" t="s">
        <v>49</v>
      </c>
      <c r="I272" s="55" t="s">
        <v>49</v>
      </c>
      <c r="J272" s="26" t="s">
        <v>49</v>
      </c>
      <c r="K272" s="62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6.5" customHeight="1">
      <c r="A273" s="30">
        <v>12.0</v>
      </c>
      <c r="B273" s="31" t="s">
        <v>35</v>
      </c>
      <c r="C273" s="26" t="s">
        <v>49</v>
      </c>
      <c r="D273" s="26" t="str">
        <f>[1]TANAM!AG217</f>
        <v>#ERROR!</v>
      </c>
      <c r="E273" s="26"/>
      <c r="F273" s="28"/>
      <c r="G273" s="26" t="s">
        <v>49</v>
      </c>
      <c r="H273" s="26" t="s">
        <v>49</v>
      </c>
      <c r="I273" s="29">
        <v>151.32</v>
      </c>
      <c r="J273" s="67">
        <v>13.0</v>
      </c>
      <c r="K273" s="62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6.5" customHeight="1">
      <c r="A274" s="30">
        <v>13.0</v>
      </c>
      <c r="B274" s="31" t="s">
        <v>36</v>
      </c>
      <c r="C274" s="26" t="s">
        <v>49</v>
      </c>
      <c r="D274" s="26" t="str">
        <f>[1]TANAM!AG218</f>
        <v>#ERROR!</v>
      </c>
      <c r="E274" s="26"/>
      <c r="F274" s="28"/>
      <c r="G274" s="26" t="s">
        <v>49</v>
      </c>
      <c r="H274" s="26" t="s">
        <v>49</v>
      </c>
      <c r="I274" s="55" t="s">
        <v>49</v>
      </c>
      <c r="J274" s="26" t="s">
        <v>49</v>
      </c>
      <c r="K274" s="62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6.5" customHeight="1">
      <c r="A275" s="30">
        <v>14.0</v>
      </c>
      <c r="B275" s="31" t="s">
        <v>37</v>
      </c>
      <c r="C275" s="26" t="s">
        <v>49</v>
      </c>
      <c r="D275" s="26" t="str">
        <f>[1]TANAM!AG219</f>
        <v>#ERROR!</v>
      </c>
      <c r="E275" s="26"/>
      <c r="F275" s="28"/>
      <c r="G275" s="26" t="s">
        <v>49</v>
      </c>
      <c r="H275" s="26" t="s">
        <v>49</v>
      </c>
      <c r="I275" s="55" t="s">
        <v>49</v>
      </c>
      <c r="J275" s="26" t="s">
        <v>49</v>
      </c>
      <c r="K275" s="62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6.5" customHeight="1">
      <c r="A276" s="30">
        <v>15.0</v>
      </c>
      <c r="B276" s="31" t="s">
        <v>38</v>
      </c>
      <c r="C276" s="26" t="s">
        <v>49</v>
      </c>
      <c r="D276" s="26" t="str">
        <f>[1]TANAM!AG220</f>
        <v>#ERROR!</v>
      </c>
      <c r="E276" s="26"/>
      <c r="F276" s="28"/>
      <c r="G276" s="26" t="s">
        <v>49</v>
      </c>
      <c r="H276" s="26" t="s">
        <v>49</v>
      </c>
      <c r="I276" s="55" t="s">
        <v>49</v>
      </c>
      <c r="J276" s="26" t="s">
        <v>49</v>
      </c>
      <c r="K276" s="62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6.5" customHeight="1">
      <c r="A277" s="30">
        <v>16.0</v>
      </c>
      <c r="B277" s="31" t="s">
        <v>39</v>
      </c>
      <c r="C277" s="26" t="s">
        <v>49</v>
      </c>
      <c r="D277" s="26" t="str">
        <f>[1]TANAM!AG221</f>
        <v>#ERROR!</v>
      </c>
      <c r="E277" s="26"/>
      <c r="F277" s="28"/>
      <c r="G277" s="26" t="s">
        <v>49</v>
      </c>
      <c r="H277" s="26" t="s">
        <v>49</v>
      </c>
      <c r="I277" s="29">
        <v>151.0</v>
      </c>
      <c r="J277" s="67">
        <v>26.0</v>
      </c>
      <c r="K277" s="62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6.5" customHeight="1">
      <c r="A278" s="30">
        <v>17.0</v>
      </c>
      <c r="B278" s="31" t="s">
        <v>40</v>
      </c>
      <c r="C278" s="26">
        <v>5.0</v>
      </c>
      <c r="D278" s="26" t="str">
        <f>[1]TANAM!AG222</f>
        <v>#ERROR!</v>
      </c>
      <c r="E278" s="26"/>
      <c r="F278" s="28"/>
      <c r="G278" s="26" t="s">
        <v>49</v>
      </c>
      <c r="H278" s="26">
        <v>5.0</v>
      </c>
      <c r="I278" s="29">
        <v>149.37</v>
      </c>
      <c r="J278" s="67">
        <v>69.0</v>
      </c>
      <c r="K278" s="62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6.5" customHeight="1">
      <c r="A279" s="63"/>
      <c r="B279" s="25" t="s">
        <v>41</v>
      </c>
      <c r="C279" s="36">
        <f t="shared" ref="C279:H279" si="35">SUM(C262:C278)</f>
        <v>12</v>
      </c>
      <c r="D279" s="36" t="str">
        <f t="shared" si="35"/>
        <v>#ERROR!</v>
      </c>
      <c r="E279" s="36">
        <f t="shared" si="35"/>
        <v>0</v>
      </c>
      <c r="F279" s="64">
        <f t="shared" si="35"/>
        <v>0</v>
      </c>
      <c r="G279" s="36">
        <f t="shared" si="35"/>
        <v>0</v>
      </c>
      <c r="H279" s="36">
        <f t="shared" si="35"/>
        <v>12</v>
      </c>
      <c r="I279" s="65">
        <v>152.31</v>
      </c>
      <c r="J279" s="67">
        <f>I279*F279/10</f>
        <v>0</v>
      </c>
      <c r="K279" s="62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6.5" customHeight="1">
      <c r="A280" s="1" t="s">
        <v>0</v>
      </c>
      <c r="B280" s="2"/>
      <c r="C280" s="2"/>
      <c r="D280" s="2"/>
      <c r="E280" s="2"/>
      <c r="F280" s="2"/>
      <c r="G280" s="2"/>
      <c r="H280" s="2"/>
      <c r="I280" s="2"/>
      <c r="J280" s="3"/>
      <c r="K280" s="6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6.5" customHeight="1">
      <c r="A281" s="1" t="s">
        <v>1</v>
      </c>
      <c r="B281" s="2"/>
      <c r="C281" s="2"/>
      <c r="D281" s="2"/>
      <c r="E281" s="2"/>
      <c r="F281" s="2"/>
      <c r="G281" s="2"/>
      <c r="H281" s="2"/>
      <c r="I281" s="2"/>
      <c r="J281" s="3"/>
      <c r="K281" s="6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6.5" customHeight="1">
      <c r="A282" s="1" t="s">
        <v>60</v>
      </c>
      <c r="B282" s="2"/>
      <c r="C282" s="2"/>
      <c r="D282" s="2"/>
      <c r="E282" s="2"/>
      <c r="F282" s="2"/>
      <c r="G282" s="2"/>
      <c r="H282" s="2"/>
      <c r="I282" s="2"/>
      <c r="J282" s="3"/>
      <c r="K282" s="6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6.5" customHeight="1">
      <c r="A283" s="66" t="s">
        <v>58</v>
      </c>
      <c r="B283" s="2"/>
      <c r="C283" s="2"/>
      <c r="D283" s="2"/>
      <c r="E283" s="2"/>
      <c r="F283" s="2"/>
      <c r="G283" s="2"/>
      <c r="H283" s="2"/>
      <c r="I283" s="2"/>
      <c r="J283" s="3"/>
      <c r="K283" s="6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6.5" customHeight="1">
      <c r="A284" s="5"/>
      <c r="B284" s="6"/>
      <c r="C284" s="49"/>
      <c r="D284" s="49"/>
      <c r="E284" s="49"/>
      <c r="F284" s="50"/>
      <c r="G284" s="49"/>
      <c r="H284" s="49"/>
      <c r="I284" s="51"/>
      <c r="J284" s="49"/>
      <c r="K284" s="6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21.75" customHeight="1">
      <c r="A285" s="10"/>
      <c r="B285" s="11"/>
      <c r="C285" s="12" t="s">
        <v>4</v>
      </c>
      <c r="D285" s="12"/>
      <c r="E285" s="13" t="s">
        <v>5</v>
      </c>
      <c r="F285" s="14"/>
      <c r="G285" s="15"/>
      <c r="H285" s="12" t="s">
        <v>4</v>
      </c>
      <c r="I285" s="16"/>
      <c r="J285" s="15"/>
      <c r="K285" s="11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17" t="s">
        <v>6</v>
      </c>
      <c r="B286" s="18" t="s">
        <v>7</v>
      </c>
      <c r="C286" s="19" t="s">
        <v>8</v>
      </c>
      <c r="D286" s="19" t="s">
        <v>9</v>
      </c>
      <c r="E286" s="19" t="s">
        <v>10</v>
      </c>
      <c r="F286" s="20" t="s">
        <v>11</v>
      </c>
      <c r="G286" s="19" t="s">
        <v>12</v>
      </c>
      <c r="H286" s="19" t="s">
        <v>13</v>
      </c>
      <c r="I286" s="22" t="s">
        <v>14</v>
      </c>
      <c r="J286" s="19" t="s">
        <v>15</v>
      </c>
      <c r="K286" s="18" t="s">
        <v>16</v>
      </c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17"/>
      <c r="B287" s="18"/>
      <c r="C287" s="23" t="s">
        <v>61</v>
      </c>
      <c r="D287" s="19" t="s">
        <v>18</v>
      </c>
      <c r="E287" s="19" t="s">
        <v>18</v>
      </c>
      <c r="F287" s="20" t="s">
        <v>18</v>
      </c>
      <c r="G287" s="19" t="s">
        <v>18</v>
      </c>
      <c r="H287" s="23" t="s">
        <v>61</v>
      </c>
      <c r="I287" s="22" t="s">
        <v>19</v>
      </c>
      <c r="J287" s="19" t="s">
        <v>20</v>
      </c>
      <c r="K287" s="18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24"/>
      <c r="B288" s="25"/>
      <c r="C288" s="26" t="s">
        <v>18</v>
      </c>
      <c r="D288" s="27"/>
      <c r="E288" s="26"/>
      <c r="F288" s="28"/>
      <c r="G288" s="27"/>
      <c r="H288" s="26" t="s">
        <v>18</v>
      </c>
      <c r="I288" s="29"/>
      <c r="J288" s="27"/>
      <c r="K288" s="25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6.5" customHeight="1">
      <c r="A289" s="30">
        <v>1.0</v>
      </c>
      <c r="B289" s="31" t="s">
        <v>21</v>
      </c>
      <c r="C289" s="26" t="s">
        <v>49</v>
      </c>
      <c r="D289" s="26" t="str">
        <f>[1]TANAM!AG228</f>
        <v>#ERROR!</v>
      </c>
      <c r="E289" s="26"/>
      <c r="F289" s="28"/>
      <c r="G289" s="26" t="s">
        <v>49</v>
      </c>
      <c r="H289" s="26" t="s">
        <v>49</v>
      </c>
      <c r="I289" s="55" t="s">
        <v>49</v>
      </c>
      <c r="J289" s="26" t="s">
        <v>49</v>
      </c>
      <c r="K289" s="62" t="s">
        <v>53</v>
      </c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6.5" customHeight="1">
      <c r="A290" s="30">
        <v>2.0</v>
      </c>
      <c r="B290" s="31" t="s">
        <v>23</v>
      </c>
      <c r="C290" s="26" t="s">
        <v>49</v>
      </c>
      <c r="D290" s="26" t="str">
        <f>[1]TANAM!AG229</f>
        <v>#ERROR!</v>
      </c>
      <c r="E290" s="26"/>
      <c r="F290" s="28"/>
      <c r="G290" s="26" t="s">
        <v>49</v>
      </c>
      <c r="H290" s="26" t="s">
        <v>49</v>
      </c>
      <c r="I290" s="55" t="s">
        <v>49</v>
      </c>
      <c r="J290" s="26" t="s">
        <v>49</v>
      </c>
      <c r="K290" s="62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6.5" customHeight="1">
      <c r="A291" s="30">
        <v>3.0</v>
      </c>
      <c r="B291" s="31" t="s">
        <v>25</v>
      </c>
      <c r="C291" s="26" t="s">
        <v>49</v>
      </c>
      <c r="D291" s="26" t="str">
        <f>[1]TANAM!AG230</f>
        <v>#ERROR!</v>
      </c>
      <c r="E291" s="26"/>
      <c r="F291" s="28"/>
      <c r="G291" s="26" t="s">
        <v>49</v>
      </c>
      <c r="H291" s="26" t="s">
        <v>49</v>
      </c>
      <c r="I291" s="55">
        <v>110.39</v>
      </c>
      <c r="J291" s="26">
        <v>10.0</v>
      </c>
      <c r="K291" s="62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6.5" customHeight="1">
      <c r="A292" s="30">
        <v>4.0</v>
      </c>
      <c r="B292" s="31" t="s">
        <v>27</v>
      </c>
      <c r="C292" s="26" t="s">
        <v>49</v>
      </c>
      <c r="D292" s="26" t="str">
        <f>[1]TANAM!AG231</f>
        <v>#ERROR!</v>
      </c>
      <c r="E292" s="26"/>
      <c r="F292" s="28"/>
      <c r="G292" s="26" t="s">
        <v>49</v>
      </c>
      <c r="H292" s="26" t="s">
        <v>49</v>
      </c>
      <c r="I292" s="55" t="s">
        <v>49</v>
      </c>
      <c r="J292" s="26" t="s">
        <v>49</v>
      </c>
      <c r="K292" s="62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6.5" customHeight="1">
      <c r="A293" s="30">
        <v>5.0</v>
      </c>
      <c r="B293" s="31" t="s">
        <v>28</v>
      </c>
      <c r="C293" s="26">
        <v>17.0</v>
      </c>
      <c r="D293" s="26" t="str">
        <f>[1]TANAM!AG232</f>
        <v>#ERROR!</v>
      </c>
      <c r="E293" s="26"/>
      <c r="F293" s="28"/>
      <c r="G293" s="26" t="s">
        <v>49</v>
      </c>
      <c r="H293" s="26">
        <v>17.0</v>
      </c>
      <c r="I293" s="55">
        <v>113.98</v>
      </c>
      <c r="J293" s="26">
        <v>91.0</v>
      </c>
      <c r="K293" s="62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6.5" customHeight="1">
      <c r="A294" s="30">
        <v>6.0</v>
      </c>
      <c r="B294" s="31" t="s">
        <v>29</v>
      </c>
      <c r="C294" s="26" t="s">
        <v>49</v>
      </c>
      <c r="D294" s="26" t="str">
        <f>[1]TANAM!AG233</f>
        <v>#ERROR!</v>
      </c>
      <c r="E294" s="26"/>
      <c r="F294" s="28"/>
      <c r="G294" s="26" t="s">
        <v>49</v>
      </c>
      <c r="H294" s="26" t="s">
        <v>49</v>
      </c>
      <c r="I294" s="55" t="s">
        <v>49</v>
      </c>
      <c r="J294" s="26" t="s">
        <v>49</v>
      </c>
      <c r="K294" s="62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6.5" customHeight="1">
      <c r="A295" s="30">
        <v>7.0</v>
      </c>
      <c r="B295" s="31" t="s">
        <v>30</v>
      </c>
      <c r="C295" s="26" t="s">
        <v>49</v>
      </c>
      <c r="D295" s="26" t="str">
        <f>[1]TANAM!AG234</f>
        <v>#ERROR!</v>
      </c>
      <c r="E295" s="26"/>
      <c r="F295" s="28"/>
      <c r="G295" s="26" t="s">
        <v>49</v>
      </c>
      <c r="H295" s="26" t="s">
        <v>49</v>
      </c>
      <c r="I295" s="55" t="s">
        <v>49</v>
      </c>
      <c r="J295" s="26" t="s">
        <v>49</v>
      </c>
      <c r="K295" s="62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6.5" customHeight="1">
      <c r="A296" s="30">
        <v>8.0</v>
      </c>
      <c r="B296" s="31" t="s">
        <v>31</v>
      </c>
      <c r="C296" s="26" t="s">
        <v>49</v>
      </c>
      <c r="D296" s="26" t="str">
        <f>[1]TANAM!AG235</f>
        <v>#ERROR!</v>
      </c>
      <c r="E296" s="26"/>
      <c r="F296" s="28"/>
      <c r="G296" s="26" t="s">
        <v>49</v>
      </c>
      <c r="H296" s="26" t="s">
        <v>49</v>
      </c>
      <c r="I296" s="55" t="s">
        <v>49</v>
      </c>
      <c r="J296" s="26" t="s">
        <v>49</v>
      </c>
      <c r="K296" s="62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6.5" customHeight="1">
      <c r="A297" s="30">
        <v>9.0</v>
      </c>
      <c r="B297" s="31" t="s">
        <v>32</v>
      </c>
      <c r="C297" s="26">
        <v>3.0</v>
      </c>
      <c r="D297" s="26" t="str">
        <f>[1]TANAM!AG236</f>
        <v>#ERROR!</v>
      </c>
      <c r="E297" s="26"/>
      <c r="F297" s="28"/>
      <c r="G297" s="26" t="s">
        <v>49</v>
      </c>
      <c r="H297" s="26">
        <v>3.0</v>
      </c>
      <c r="I297" s="55">
        <v>110.54</v>
      </c>
      <c r="J297" s="26">
        <v>33.0</v>
      </c>
      <c r="K297" s="62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6.5" customHeight="1">
      <c r="A298" s="30">
        <v>10.0</v>
      </c>
      <c r="B298" s="31" t="s">
        <v>33</v>
      </c>
      <c r="C298" s="26" t="s">
        <v>49</v>
      </c>
      <c r="D298" s="26" t="str">
        <f>[1]TANAM!AG237</f>
        <v>#ERROR!</v>
      </c>
      <c r="E298" s="26"/>
      <c r="F298" s="28"/>
      <c r="G298" s="26" t="s">
        <v>49</v>
      </c>
      <c r="H298" s="26" t="s">
        <v>49</v>
      </c>
      <c r="I298" s="55" t="s">
        <v>49</v>
      </c>
      <c r="J298" s="26" t="s">
        <v>49</v>
      </c>
      <c r="K298" s="62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6.5" customHeight="1">
      <c r="A299" s="30">
        <v>11.0</v>
      </c>
      <c r="B299" s="31" t="s">
        <v>34</v>
      </c>
      <c r="C299" s="26" t="s">
        <v>49</v>
      </c>
      <c r="D299" s="26" t="str">
        <f>[1]TANAM!AG238</f>
        <v>#ERROR!</v>
      </c>
      <c r="E299" s="26"/>
      <c r="F299" s="28"/>
      <c r="G299" s="26" t="s">
        <v>49</v>
      </c>
      <c r="H299" s="26" t="s">
        <v>49</v>
      </c>
      <c r="I299" s="55" t="s">
        <v>49</v>
      </c>
      <c r="J299" s="26" t="s">
        <v>49</v>
      </c>
      <c r="K299" s="62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6.5" customHeight="1">
      <c r="A300" s="30">
        <v>12.0</v>
      </c>
      <c r="B300" s="31" t="s">
        <v>35</v>
      </c>
      <c r="C300" s="26" t="s">
        <v>49</v>
      </c>
      <c r="D300" s="26" t="str">
        <f>[1]TANAM!AG239</f>
        <v>#ERROR!</v>
      </c>
      <c r="E300" s="26"/>
      <c r="F300" s="28"/>
      <c r="G300" s="26" t="s">
        <v>49</v>
      </c>
      <c r="H300" s="26" t="s">
        <v>49</v>
      </c>
      <c r="I300" s="55" t="s">
        <v>49</v>
      </c>
      <c r="J300" s="26" t="s">
        <v>49</v>
      </c>
      <c r="K300" s="62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6.5" customHeight="1">
      <c r="A301" s="30">
        <v>13.0</v>
      </c>
      <c r="B301" s="31" t="s">
        <v>36</v>
      </c>
      <c r="C301" s="26" t="s">
        <v>49</v>
      </c>
      <c r="D301" s="26" t="str">
        <f>[1]TANAM!AG240</f>
        <v>#ERROR!</v>
      </c>
      <c r="E301" s="26"/>
      <c r="F301" s="28"/>
      <c r="G301" s="26" t="s">
        <v>49</v>
      </c>
      <c r="H301" s="26" t="s">
        <v>49</v>
      </c>
      <c r="I301" s="55" t="s">
        <v>49</v>
      </c>
      <c r="J301" s="26" t="s">
        <v>49</v>
      </c>
      <c r="K301" s="62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6.5" customHeight="1">
      <c r="A302" s="30">
        <v>14.0</v>
      </c>
      <c r="B302" s="31" t="s">
        <v>37</v>
      </c>
      <c r="C302" s="26" t="s">
        <v>49</v>
      </c>
      <c r="D302" s="26" t="str">
        <f>[1]TANAM!AG241</f>
        <v>#ERROR!</v>
      </c>
      <c r="E302" s="26"/>
      <c r="F302" s="28"/>
      <c r="G302" s="26" t="s">
        <v>49</v>
      </c>
      <c r="H302" s="26" t="s">
        <v>49</v>
      </c>
      <c r="I302" s="55" t="s">
        <v>49</v>
      </c>
      <c r="J302" s="26" t="s">
        <v>49</v>
      </c>
      <c r="K302" s="62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6.5" customHeight="1">
      <c r="A303" s="30">
        <v>15.0</v>
      </c>
      <c r="B303" s="31" t="s">
        <v>38</v>
      </c>
      <c r="C303" s="26" t="s">
        <v>49</v>
      </c>
      <c r="D303" s="26" t="str">
        <f>[1]TANAM!AG242</f>
        <v>#ERROR!</v>
      </c>
      <c r="E303" s="26"/>
      <c r="F303" s="28"/>
      <c r="G303" s="26" t="s">
        <v>49</v>
      </c>
      <c r="H303" s="26" t="s">
        <v>49</v>
      </c>
      <c r="I303" s="55" t="s">
        <v>49</v>
      </c>
      <c r="J303" s="26" t="s">
        <v>49</v>
      </c>
      <c r="K303" s="62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6.5" customHeight="1">
      <c r="A304" s="30">
        <v>16.0</v>
      </c>
      <c r="B304" s="31" t="s">
        <v>39</v>
      </c>
      <c r="C304" s="26" t="s">
        <v>49</v>
      </c>
      <c r="D304" s="26" t="str">
        <f>[1]TANAM!AG243</f>
        <v>#ERROR!</v>
      </c>
      <c r="E304" s="26"/>
      <c r="F304" s="28"/>
      <c r="G304" s="26" t="s">
        <v>49</v>
      </c>
      <c r="H304" s="26" t="s">
        <v>49</v>
      </c>
      <c r="I304" s="55" t="s">
        <v>49</v>
      </c>
      <c r="J304" s="26" t="s">
        <v>49</v>
      </c>
      <c r="K304" s="62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6.5" customHeight="1">
      <c r="A305" s="30">
        <v>17.0</v>
      </c>
      <c r="B305" s="31" t="s">
        <v>40</v>
      </c>
      <c r="C305" s="26">
        <v>1.0</v>
      </c>
      <c r="D305" s="26" t="str">
        <f>[1]TANAM!AG244</f>
        <v>#ERROR!</v>
      </c>
      <c r="E305" s="26"/>
      <c r="F305" s="28"/>
      <c r="G305" s="26" t="s">
        <v>49</v>
      </c>
      <c r="H305" s="26">
        <v>1.0</v>
      </c>
      <c r="I305" s="55">
        <v>111.24</v>
      </c>
      <c r="J305" s="26">
        <v>64.0</v>
      </c>
      <c r="K305" s="62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6.5" customHeight="1">
      <c r="A306" s="63"/>
      <c r="B306" s="25" t="s">
        <v>41</v>
      </c>
      <c r="C306" s="36">
        <f t="shared" ref="C306:H306" si="36">SUM(C289:C305)</f>
        <v>21</v>
      </c>
      <c r="D306" s="36" t="str">
        <f t="shared" si="36"/>
        <v>#ERROR!</v>
      </c>
      <c r="E306" s="36">
        <f t="shared" si="36"/>
        <v>0</v>
      </c>
      <c r="F306" s="64">
        <f t="shared" si="36"/>
        <v>0</v>
      </c>
      <c r="G306" s="36">
        <f t="shared" si="36"/>
        <v>0</v>
      </c>
      <c r="H306" s="36">
        <f t="shared" si="36"/>
        <v>21</v>
      </c>
      <c r="I306" s="65">
        <v>112.62</v>
      </c>
      <c r="J306" s="26">
        <v>198.0</v>
      </c>
      <c r="K306" s="62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4"/>
      <c r="B307" s="4"/>
      <c r="C307" s="42"/>
      <c r="D307" s="42"/>
      <c r="E307" s="42"/>
      <c r="F307" s="43"/>
      <c r="G307" s="42"/>
      <c r="H307" s="42"/>
      <c r="I307" s="59"/>
      <c r="J307" s="42"/>
      <c r="K307" s="6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4"/>
      <c r="B308" s="4"/>
      <c r="C308" s="42"/>
      <c r="D308" s="42"/>
      <c r="E308" s="42"/>
      <c r="F308" s="43"/>
      <c r="G308" s="42"/>
      <c r="H308" s="42"/>
      <c r="I308" s="59"/>
      <c r="J308" s="42"/>
      <c r="K308" s="6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4"/>
      <c r="B309" s="68">
        <v>58.33</v>
      </c>
      <c r="C309" s="42"/>
      <c r="D309" s="42"/>
      <c r="E309" s="42"/>
      <c r="F309" s="43"/>
      <c r="G309" s="42"/>
      <c r="H309" s="42"/>
      <c r="I309" s="59"/>
      <c r="J309" s="42"/>
      <c r="K309" s="6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4"/>
      <c r="B310" s="69">
        <v>57.33</v>
      </c>
      <c r="C310" s="42"/>
      <c r="D310" s="42"/>
      <c r="E310" s="42"/>
      <c r="F310" s="43"/>
      <c r="G310" s="42"/>
      <c r="H310" s="42"/>
      <c r="I310" s="59"/>
      <c r="J310" s="42"/>
      <c r="K310" s="6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4"/>
      <c r="B311" s="69" t="str">
        <f>'[2]ubinan kec'!$E$10</f>
        <v>#REF!</v>
      </c>
      <c r="C311" s="42"/>
      <c r="D311" s="42"/>
      <c r="E311" s="42"/>
      <c r="F311" s="43"/>
      <c r="G311" s="42"/>
      <c r="H311" s="42"/>
      <c r="I311" s="59"/>
      <c r="J311" s="42"/>
      <c r="K311" s="6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4"/>
      <c r="B312" s="69">
        <v>54.27</v>
      </c>
      <c r="C312" s="42"/>
      <c r="D312" s="42"/>
      <c r="E312" s="42"/>
      <c r="F312" s="43"/>
      <c r="G312" s="42"/>
      <c r="H312" s="42"/>
      <c r="I312" s="59"/>
      <c r="J312" s="42"/>
      <c r="K312" s="6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4"/>
      <c r="B313" s="69">
        <v>56.67</v>
      </c>
      <c r="C313" s="42"/>
      <c r="D313" s="42"/>
      <c r="E313" s="42"/>
      <c r="F313" s="43"/>
      <c r="G313" s="42"/>
      <c r="H313" s="42"/>
      <c r="I313" s="59"/>
      <c r="J313" s="42"/>
      <c r="K313" s="6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4"/>
      <c r="B314" s="69">
        <v>65.4</v>
      </c>
      <c r="C314" s="42"/>
      <c r="D314" s="42"/>
      <c r="E314" s="42"/>
      <c r="F314" s="43"/>
      <c r="G314" s="42"/>
      <c r="H314" s="42"/>
      <c r="I314" s="59"/>
      <c r="J314" s="42"/>
      <c r="K314" s="6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4"/>
      <c r="B315" s="70">
        <v>65.16</v>
      </c>
      <c r="C315" s="42"/>
      <c r="D315" s="42"/>
      <c r="E315" s="42"/>
      <c r="F315" s="43"/>
      <c r="G315" s="42"/>
      <c r="H315" s="42"/>
      <c r="I315" s="59"/>
      <c r="J315" s="42"/>
      <c r="K315" s="6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4"/>
      <c r="B316" s="70" t="str">
        <f>'[2]ubinan kec'!$E$15</f>
        <v>#REF!</v>
      </c>
      <c r="C316" s="42"/>
      <c r="D316" s="42"/>
      <c r="E316" s="42"/>
      <c r="F316" s="43"/>
      <c r="G316" s="42"/>
      <c r="H316" s="42"/>
      <c r="I316" s="59"/>
      <c r="J316" s="42"/>
      <c r="K316" s="6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4"/>
      <c r="B317" s="70">
        <v>62.88</v>
      </c>
      <c r="C317" s="42"/>
      <c r="D317" s="42"/>
      <c r="E317" s="42"/>
      <c r="F317" s="43"/>
      <c r="G317" s="42"/>
      <c r="H317" s="42"/>
      <c r="I317" s="59"/>
      <c r="J317" s="42"/>
      <c r="K317" s="6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4"/>
      <c r="B318" s="70">
        <v>61.6</v>
      </c>
      <c r="C318" s="42"/>
      <c r="D318" s="42"/>
      <c r="E318" s="42"/>
      <c r="F318" s="43"/>
      <c r="G318" s="42"/>
      <c r="H318" s="42"/>
      <c r="I318" s="59"/>
      <c r="J318" s="42"/>
      <c r="K318" s="6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4"/>
      <c r="B319" s="70">
        <v>70.21</v>
      </c>
      <c r="C319" s="42"/>
      <c r="D319" s="42"/>
      <c r="E319" s="42"/>
      <c r="F319" s="43"/>
      <c r="G319" s="42"/>
      <c r="H319" s="42"/>
      <c r="I319" s="59"/>
      <c r="J319" s="42"/>
      <c r="K319" s="6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</row>
    <row r="320" ht="13.5" customHeight="1">
      <c r="A320" s="4"/>
      <c r="B320" s="70">
        <v>64.43</v>
      </c>
      <c r="C320" s="42"/>
      <c r="D320" s="42"/>
      <c r="E320" s="42"/>
      <c r="F320" s="43"/>
      <c r="G320" s="42"/>
      <c r="H320" s="42"/>
      <c r="I320" s="59"/>
      <c r="J320" s="42"/>
      <c r="K320" s="6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</row>
    <row r="321" ht="13.5" customHeight="1">
      <c r="A321" s="4"/>
      <c r="B321" s="70">
        <v>66.52</v>
      </c>
      <c r="C321" s="42"/>
      <c r="D321" s="42"/>
      <c r="E321" s="42"/>
      <c r="F321" s="43"/>
      <c r="G321" s="42"/>
      <c r="H321" s="42"/>
      <c r="I321" s="59"/>
      <c r="J321" s="42"/>
      <c r="K321" s="6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</row>
    <row r="322" ht="13.5" customHeight="1">
      <c r="A322" s="4"/>
      <c r="B322" s="70">
        <v>73.81</v>
      </c>
      <c r="C322" s="42"/>
      <c r="D322" s="42"/>
      <c r="E322" s="42"/>
      <c r="F322" s="43"/>
      <c r="G322" s="42"/>
      <c r="H322" s="42"/>
      <c r="I322" s="59"/>
      <c r="J322" s="42"/>
      <c r="K322" s="6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</row>
    <row r="323" ht="13.5" customHeight="1">
      <c r="A323" s="4"/>
      <c r="B323" s="70" t="str">
        <f>'[2]ubinan kec'!$E$22</f>
        <v>#REF!</v>
      </c>
      <c r="C323" s="42"/>
      <c r="D323" s="42"/>
      <c r="E323" s="42"/>
      <c r="F323" s="43"/>
      <c r="G323" s="42"/>
      <c r="H323" s="42"/>
      <c r="I323" s="59"/>
      <c r="J323" s="42"/>
      <c r="K323" s="6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</row>
    <row r="324" ht="13.5" customHeight="1">
      <c r="A324" s="4"/>
      <c r="B324" s="70">
        <v>60.18</v>
      </c>
      <c r="C324" s="42"/>
      <c r="D324" s="42"/>
      <c r="E324" s="42"/>
      <c r="F324" s="43"/>
      <c r="G324" s="42"/>
      <c r="H324" s="42"/>
      <c r="I324" s="59"/>
      <c r="J324" s="42"/>
      <c r="K324" s="6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</row>
    <row r="325" ht="13.5" customHeight="1">
      <c r="A325" s="4"/>
      <c r="B325" s="70">
        <v>59.13</v>
      </c>
      <c r="C325" s="42"/>
      <c r="D325" s="42"/>
      <c r="E325" s="42"/>
      <c r="F325" s="43"/>
      <c r="G325" s="42"/>
      <c r="H325" s="42"/>
      <c r="I325" s="59"/>
      <c r="J325" s="42"/>
      <c r="K325" s="6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</row>
    <row r="326" ht="13.5" customHeight="1">
      <c r="A326" s="4"/>
      <c r="B326" s="71" t="s">
        <v>59</v>
      </c>
      <c r="C326" s="42"/>
      <c r="D326" s="42"/>
      <c r="E326" s="42"/>
      <c r="F326" s="43"/>
      <c r="G326" s="42"/>
      <c r="H326" s="42"/>
      <c r="I326" s="59"/>
      <c r="J326" s="42"/>
      <c r="K326" s="6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</row>
    <row r="327" ht="13.5" customHeight="1">
      <c r="A327" s="4"/>
      <c r="B327" s="4"/>
      <c r="C327" s="42"/>
      <c r="D327" s="42"/>
      <c r="E327" s="42"/>
      <c r="F327" s="43"/>
      <c r="G327" s="42"/>
      <c r="H327" s="42"/>
      <c r="I327" s="59"/>
      <c r="J327" s="42"/>
      <c r="K327" s="6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2"/>
      <c r="D328" s="42"/>
      <c r="E328" s="42"/>
      <c r="F328" s="43"/>
      <c r="G328" s="42"/>
      <c r="H328" s="42"/>
      <c r="I328" s="59"/>
      <c r="J328" s="42"/>
      <c r="K328" s="6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2"/>
      <c r="D329" s="42"/>
      <c r="E329" s="42"/>
      <c r="F329" s="43"/>
      <c r="G329" s="42"/>
      <c r="H329" s="42"/>
      <c r="I329" s="59"/>
      <c r="J329" s="42"/>
      <c r="K329" s="6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2"/>
      <c r="D330" s="42"/>
      <c r="E330" s="42"/>
      <c r="F330" s="43"/>
      <c r="G330" s="42"/>
      <c r="H330" s="42"/>
      <c r="I330" s="59"/>
      <c r="J330" s="42"/>
      <c r="K330" s="6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2"/>
      <c r="D331" s="42"/>
      <c r="E331" s="42"/>
      <c r="F331" s="43"/>
      <c r="G331" s="42"/>
      <c r="H331" s="42"/>
      <c r="I331" s="59"/>
      <c r="J331" s="42"/>
      <c r="K331" s="6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2"/>
      <c r="D332" s="42"/>
      <c r="E332" s="42"/>
      <c r="F332" s="43"/>
      <c r="G332" s="42"/>
      <c r="H332" s="42"/>
      <c r="I332" s="59"/>
      <c r="J332" s="42"/>
      <c r="K332" s="6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2"/>
      <c r="D333" s="42"/>
      <c r="E333" s="42"/>
      <c r="F333" s="43"/>
      <c r="G333" s="42"/>
      <c r="H333" s="42"/>
      <c r="I333" s="59"/>
      <c r="J333" s="42"/>
      <c r="K333" s="6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2"/>
      <c r="D334" s="42"/>
      <c r="E334" s="42"/>
      <c r="F334" s="43"/>
      <c r="G334" s="42"/>
      <c r="H334" s="42"/>
      <c r="I334" s="59"/>
      <c r="J334" s="42"/>
      <c r="K334" s="6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2"/>
      <c r="D335" s="42"/>
      <c r="E335" s="42"/>
      <c r="F335" s="43"/>
      <c r="G335" s="42"/>
      <c r="H335" s="42"/>
      <c r="I335" s="59"/>
      <c r="J335" s="42"/>
      <c r="K335" s="6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2"/>
      <c r="D336" s="42"/>
      <c r="E336" s="42"/>
      <c r="F336" s="43"/>
      <c r="G336" s="42"/>
      <c r="H336" s="42"/>
      <c r="I336" s="59"/>
      <c r="J336" s="42"/>
      <c r="K336" s="6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2"/>
      <c r="D337" s="42"/>
      <c r="E337" s="42"/>
      <c r="F337" s="43"/>
      <c r="G337" s="42"/>
      <c r="H337" s="42"/>
      <c r="I337" s="59"/>
      <c r="J337" s="42"/>
      <c r="K337" s="6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2"/>
      <c r="D338" s="42"/>
      <c r="E338" s="42"/>
      <c r="F338" s="43"/>
      <c r="G338" s="42"/>
      <c r="H338" s="42"/>
      <c r="I338" s="59"/>
      <c r="J338" s="42"/>
      <c r="K338" s="6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2"/>
      <c r="D339" s="42"/>
      <c r="E339" s="42"/>
      <c r="F339" s="43"/>
      <c r="G339" s="42"/>
      <c r="H339" s="42"/>
      <c r="I339" s="59"/>
      <c r="J339" s="42"/>
      <c r="K339" s="6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2"/>
      <c r="D340" s="42"/>
      <c r="E340" s="42"/>
      <c r="F340" s="43"/>
      <c r="G340" s="42"/>
      <c r="H340" s="42"/>
      <c r="I340" s="59"/>
      <c r="J340" s="42"/>
      <c r="K340" s="6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2"/>
      <c r="D341" s="42"/>
      <c r="E341" s="42"/>
      <c r="F341" s="43"/>
      <c r="G341" s="42"/>
      <c r="H341" s="42"/>
      <c r="I341" s="59"/>
      <c r="J341" s="42"/>
      <c r="K341" s="6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2"/>
      <c r="D342" s="42"/>
      <c r="E342" s="42"/>
      <c r="F342" s="43"/>
      <c r="G342" s="42"/>
      <c r="H342" s="42"/>
      <c r="I342" s="59"/>
      <c r="J342" s="42"/>
      <c r="K342" s="6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2"/>
      <c r="D343" s="42"/>
      <c r="E343" s="42"/>
      <c r="F343" s="43"/>
      <c r="G343" s="42"/>
      <c r="H343" s="42"/>
      <c r="I343" s="59"/>
      <c r="J343" s="42"/>
      <c r="K343" s="6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2"/>
      <c r="D344" s="42"/>
      <c r="E344" s="42"/>
      <c r="F344" s="43"/>
      <c r="G344" s="42"/>
      <c r="H344" s="42"/>
      <c r="I344" s="59"/>
      <c r="J344" s="42"/>
      <c r="K344" s="6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2"/>
      <c r="D345" s="42"/>
      <c r="E345" s="42"/>
      <c r="F345" s="43"/>
      <c r="G345" s="42"/>
      <c r="H345" s="42"/>
      <c r="I345" s="59"/>
      <c r="J345" s="42"/>
      <c r="K345" s="6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2"/>
      <c r="D346" s="42"/>
      <c r="E346" s="42"/>
      <c r="F346" s="43"/>
      <c r="G346" s="42"/>
      <c r="H346" s="42"/>
      <c r="I346" s="59"/>
      <c r="J346" s="42"/>
      <c r="K346" s="6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2"/>
      <c r="D347" s="42"/>
      <c r="E347" s="42"/>
      <c r="F347" s="43"/>
      <c r="G347" s="42"/>
      <c r="H347" s="42"/>
      <c r="I347" s="59"/>
      <c r="J347" s="42"/>
      <c r="K347" s="6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2"/>
      <c r="D348" s="42"/>
      <c r="E348" s="42"/>
      <c r="F348" s="43"/>
      <c r="G348" s="42"/>
      <c r="H348" s="42"/>
      <c r="I348" s="59"/>
      <c r="J348" s="42"/>
      <c r="K348" s="6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2"/>
      <c r="D349" s="42"/>
      <c r="E349" s="42"/>
      <c r="F349" s="43"/>
      <c r="G349" s="42"/>
      <c r="H349" s="42"/>
      <c r="I349" s="59"/>
      <c r="J349" s="42"/>
      <c r="K349" s="6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2"/>
      <c r="D350" s="42"/>
      <c r="E350" s="42"/>
      <c r="F350" s="43"/>
      <c r="G350" s="42"/>
      <c r="H350" s="42"/>
      <c r="I350" s="59"/>
      <c r="J350" s="42"/>
      <c r="K350" s="6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2"/>
      <c r="D351" s="42"/>
      <c r="E351" s="42"/>
      <c r="F351" s="43"/>
      <c r="G351" s="42"/>
      <c r="H351" s="42"/>
      <c r="I351" s="59"/>
      <c r="J351" s="42"/>
      <c r="K351" s="6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2"/>
      <c r="D352" s="42"/>
      <c r="E352" s="42"/>
      <c r="F352" s="43"/>
      <c r="G352" s="42"/>
      <c r="H352" s="42"/>
      <c r="I352" s="59"/>
      <c r="J352" s="42"/>
      <c r="K352" s="6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2"/>
      <c r="D353" s="42"/>
      <c r="E353" s="42"/>
      <c r="F353" s="43"/>
      <c r="G353" s="42"/>
      <c r="H353" s="42"/>
      <c r="I353" s="59"/>
      <c r="J353" s="42"/>
      <c r="K353" s="6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2"/>
      <c r="D354" s="42"/>
      <c r="E354" s="42"/>
      <c r="F354" s="43"/>
      <c r="G354" s="42"/>
      <c r="H354" s="42"/>
      <c r="I354" s="59"/>
      <c r="J354" s="42"/>
      <c r="K354" s="6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2"/>
      <c r="D355" s="42"/>
      <c r="E355" s="42"/>
      <c r="F355" s="43"/>
      <c r="G355" s="42"/>
      <c r="H355" s="42"/>
      <c r="I355" s="59"/>
      <c r="J355" s="42"/>
      <c r="K355" s="6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2"/>
      <c r="D356" s="42"/>
      <c r="E356" s="42"/>
      <c r="F356" s="43"/>
      <c r="G356" s="42"/>
      <c r="H356" s="42"/>
      <c r="I356" s="59"/>
      <c r="J356" s="42"/>
      <c r="K356" s="6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2"/>
      <c r="D357" s="42"/>
      <c r="E357" s="42"/>
      <c r="F357" s="43"/>
      <c r="G357" s="42"/>
      <c r="H357" s="42"/>
      <c r="I357" s="59"/>
      <c r="J357" s="42"/>
      <c r="K357" s="6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2"/>
      <c r="D358" s="42"/>
      <c r="E358" s="42"/>
      <c r="F358" s="43"/>
      <c r="G358" s="42"/>
      <c r="H358" s="42"/>
      <c r="I358" s="59"/>
      <c r="J358" s="42"/>
      <c r="K358" s="6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2"/>
      <c r="D359" s="42"/>
      <c r="E359" s="42"/>
      <c r="F359" s="43"/>
      <c r="G359" s="42"/>
      <c r="H359" s="42"/>
      <c r="I359" s="59"/>
      <c r="J359" s="42"/>
      <c r="K359" s="6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2"/>
      <c r="D360" s="42"/>
      <c r="E360" s="42"/>
      <c r="F360" s="43"/>
      <c r="G360" s="42"/>
      <c r="H360" s="42"/>
      <c r="I360" s="59"/>
      <c r="J360" s="42"/>
      <c r="K360" s="6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2"/>
      <c r="D361" s="42"/>
      <c r="E361" s="42"/>
      <c r="F361" s="43"/>
      <c r="G361" s="42"/>
      <c r="H361" s="42"/>
      <c r="I361" s="59"/>
      <c r="J361" s="42"/>
      <c r="K361" s="6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2"/>
      <c r="D362" s="42"/>
      <c r="E362" s="42"/>
      <c r="F362" s="43"/>
      <c r="G362" s="42"/>
      <c r="H362" s="42"/>
      <c r="I362" s="59"/>
      <c r="J362" s="42"/>
      <c r="K362" s="6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2"/>
      <c r="D363" s="42"/>
      <c r="E363" s="42"/>
      <c r="F363" s="43"/>
      <c r="G363" s="42"/>
      <c r="H363" s="42"/>
      <c r="I363" s="59"/>
      <c r="J363" s="42"/>
      <c r="K363" s="6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2"/>
      <c r="D364" s="42"/>
      <c r="E364" s="42"/>
      <c r="F364" s="43"/>
      <c r="G364" s="42"/>
      <c r="H364" s="42"/>
      <c r="I364" s="59"/>
      <c r="J364" s="42"/>
      <c r="K364" s="6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2"/>
      <c r="D365" s="42"/>
      <c r="E365" s="42"/>
      <c r="F365" s="43"/>
      <c r="G365" s="42"/>
      <c r="H365" s="42"/>
      <c r="I365" s="59"/>
      <c r="J365" s="42"/>
      <c r="K365" s="6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2"/>
      <c r="D366" s="42"/>
      <c r="E366" s="42"/>
      <c r="F366" s="43"/>
      <c r="G366" s="42"/>
      <c r="H366" s="42"/>
      <c r="I366" s="59"/>
      <c r="J366" s="42"/>
      <c r="K366" s="6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2"/>
      <c r="D367" s="42"/>
      <c r="E367" s="42"/>
      <c r="F367" s="43"/>
      <c r="G367" s="42"/>
      <c r="H367" s="42"/>
      <c r="I367" s="59"/>
      <c r="J367" s="42"/>
      <c r="K367" s="6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2"/>
      <c r="D368" s="42"/>
      <c r="E368" s="42"/>
      <c r="F368" s="43"/>
      <c r="G368" s="42"/>
      <c r="H368" s="42"/>
      <c r="I368" s="59"/>
      <c r="J368" s="42"/>
      <c r="K368" s="6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2"/>
      <c r="D369" s="42"/>
      <c r="E369" s="42"/>
      <c r="F369" s="43"/>
      <c r="G369" s="42"/>
      <c r="H369" s="42"/>
      <c r="I369" s="59"/>
      <c r="J369" s="42"/>
      <c r="K369" s="6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2"/>
      <c r="D370" s="42"/>
      <c r="E370" s="42"/>
      <c r="F370" s="43"/>
      <c r="G370" s="42"/>
      <c r="H370" s="42"/>
      <c r="I370" s="59"/>
      <c r="J370" s="42"/>
      <c r="K370" s="6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2"/>
      <c r="D371" s="42"/>
      <c r="E371" s="42"/>
      <c r="F371" s="43"/>
      <c r="G371" s="42"/>
      <c r="H371" s="42"/>
      <c r="I371" s="59"/>
      <c r="J371" s="42"/>
      <c r="K371" s="6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2"/>
      <c r="D372" s="42"/>
      <c r="E372" s="42"/>
      <c r="F372" s="43"/>
      <c r="G372" s="42"/>
      <c r="H372" s="42"/>
      <c r="I372" s="59"/>
      <c r="J372" s="42"/>
      <c r="K372" s="6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2"/>
      <c r="D373" s="42"/>
      <c r="E373" s="42"/>
      <c r="F373" s="43"/>
      <c r="G373" s="42"/>
      <c r="H373" s="42"/>
      <c r="I373" s="59"/>
      <c r="J373" s="42"/>
      <c r="K373" s="6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2"/>
      <c r="D374" s="42"/>
      <c r="E374" s="42"/>
      <c r="F374" s="43"/>
      <c r="G374" s="42"/>
      <c r="H374" s="42"/>
      <c r="I374" s="59"/>
      <c r="J374" s="42"/>
      <c r="K374" s="6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2"/>
      <c r="D375" s="42"/>
      <c r="E375" s="42"/>
      <c r="F375" s="43"/>
      <c r="G375" s="42"/>
      <c r="H375" s="42"/>
      <c r="I375" s="59"/>
      <c r="J375" s="42"/>
      <c r="K375" s="6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2"/>
      <c r="D376" s="42"/>
      <c r="E376" s="42"/>
      <c r="F376" s="43"/>
      <c r="G376" s="42"/>
      <c r="H376" s="42"/>
      <c r="I376" s="59"/>
      <c r="J376" s="42"/>
      <c r="K376" s="6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2"/>
      <c r="D377" s="42"/>
      <c r="E377" s="42"/>
      <c r="F377" s="43"/>
      <c r="G377" s="42"/>
      <c r="H377" s="42"/>
      <c r="I377" s="59"/>
      <c r="J377" s="42"/>
      <c r="K377" s="6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2"/>
      <c r="D378" s="42"/>
      <c r="E378" s="42"/>
      <c r="F378" s="43"/>
      <c r="G378" s="42"/>
      <c r="H378" s="42"/>
      <c r="I378" s="59"/>
      <c r="J378" s="42"/>
      <c r="K378" s="6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2"/>
      <c r="D379" s="42"/>
      <c r="E379" s="42"/>
      <c r="F379" s="43"/>
      <c r="G379" s="42"/>
      <c r="H379" s="42"/>
      <c r="I379" s="59"/>
      <c r="J379" s="42"/>
      <c r="K379" s="6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2"/>
      <c r="D380" s="42"/>
      <c r="E380" s="42"/>
      <c r="F380" s="43"/>
      <c r="G380" s="42"/>
      <c r="H380" s="42"/>
      <c r="I380" s="59"/>
      <c r="J380" s="42"/>
      <c r="K380" s="6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2"/>
      <c r="D381" s="42"/>
      <c r="E381" s="42"/>
      <c r="F381" s="43"/>
      <c r="G381" s="42"/>
      <c r="H381" s="42"/>
      <c r="I381" s="59"/>
      <c r="J381" s="42"/>
      <c r="K381" s="6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2"/>
      <c r="D382" s="42"/>
      <c r="E382" s="42"/>
      <c r="F382" s="43"/>
      <c r="G382" s="42"/>
      <c r="H382" s="42"/>
      <c r="I382" s="59"/>
      <c r="J382" s="42"/>
      <c r="K382" s="6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2"/>
      <c r="D383" s="42"/>
      <c r="E383" s="42"/>
      <c r="F383" s="43"/>
      <c r="G383" s="42"/>
      <c r="H383" s="42"/>
      <c r="I383" s="59"/>
      <c r="J383" s="42"/>
      <c r="K383" s="6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2"/>
      <c r="D384" s="42"/>
      <c r="E384" s="42"/>
      <c r="F384" s="43"/>
      <c r="G384" s="42"/>
      <c r="H384" s="42"/>
      <c r="I384" s="59"/>
      <c r="J384" s="42"/>
      <c r="K384" s="6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2"/>
      <c r="D385" s="42"/>
      <c r="E385" s="42"/>
      <c r="F385" s="43"/>
      <c r="G385" s="42"/>
      <c r="H385" s="42"/>
      <c r="I385" s="59"/>
      <c r="J385" s="42"/>
      <c r="K385" s="6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2"/>
      <c r="D386" s="42"/>
      <c r="E386" s="42"/>
      <c r="F386" s="43"/>
      <c r="G386" s="42"/>
      <c r="H386" s="42"/>
      <c r="I386" s="59"/>
      <c r="J386" s="42"/>
      <c r="K386" s="6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2"/>
      <c r="D387" s="42"/>
      <c r="E387" s="42"/>
      <c r="F387" s="43"/>
      <c r="G387" s="42"/>
      <c r="H387" s="42"/>
      <c r="I387" s="59"/>
      <c r="J387" s="42"/>
      <c r="K387" s="6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2"/>
      <c r="D388" s="42"/>
      <c r="E388" s="42"/>
      <c r="F388" s="43"/>
      <c r="G388" s="42"/>
      <c r="H388" s="42"/>
      <c r="I388" s="59"/>
      <c r="J388" s="42"/>
      <c r="K388" s="6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2"/>
      <c r="D389" s="42"/>
      <c r="E389" s="42"/>
      <c r="F389" s="43"/>
      <c r="G389" s="42"/>
      <c r="H389" s="42"/>
      <c r="I389" s="59"/>
      <c r="J389" s="42"/>
      <c r="K389" s="6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2"/>
      <c r="D390" s="42"/>
      <c r="E390" s="42"/>
      <c r="F390" s="43"/>
      <c r="G390" s="42"/>
      <c r="H390" s="42"/>
      <c r="I390" s="59"/>
      <c r="J390" s="42"/>
      <c r="K390" s="6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2"/>
      <c r="D391" s="42"/>
      <c r="E391" s="42"/>
      <c r="F391" s="43"/>
      <c r="G391" s="42"/>
      <c r="H391" s="42"/>
      <c r="I391" s="59"/>
      <c r="J391" s="42"/>
      <c r="K391" s="6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2"/>
      <c r="D392" s="42"/>
      <c r="E392" s="42"/>
      <c r="F392" s="43"/>
      <c r="G392" s="42"/>
      <c r="H392" s="42"/>
      <c r="I392" s="59"/>
      <c r="J392" s="42"/>
      <c r="K392" s="6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2"/>
      <c r="D393" s="42"/>
      <c r="E393" s="42"/>
      <c r="F393" s="43"/>
      <c r="G393" s="42"/>
      <c r="H393" s="42"/>
      <c r="I393" s="59"/>
      <c r="J393" s="42"/>
      <c r="K393" s="6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2"/>
      <c r="D394" s="42"/>
      <c r="E394" s="42"/>
      <c r="F394" s="43"/>
      <c r="G394" s="42"/>
      <c r="H394" s="42"/>
      <c r="I394" s="59"/>
      <c r="J394" s="42"/>
      <c r="K394" s="6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2"/>
      <c r="D395" s="42"/>
      <c r="E395" s="42"/>
      <c r="F395" s="43"/>
      <c r="G395" s="42"/>
      <c r="H395" s="42"/>
      <c r="I395" s="59"/>
      <c r="J395" s="42"/>
      <c r="K395" s="6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2"/>
      <c r="D396" s="42"/>
      <c r="E396" s="42"/>
      <c r="F396" s="43"/>
      <c r="G396" s="42"/>
      <c r="H396" s="42"/>
      <c r="I396" s="59"/>
      <c r="J396" s="42"/>
      <c r="K396" s="6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2"/>
      <c r="D397" s="42"/>
      <c r="E397" s="42"/>
      <c r="F397" s="43"/>
      <c r="G397" s="42"/>
      <c r="H397" s="42"/>
      <c r="I397" s="59"/>
      <c r="J397" s="42"/>
      <c r="K397" s="6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2"/>
      <c r="D398" s="42"/>
      <c r="E398" s="42"/>
      <c r="F398" s="43"/>
      <c r="G398" s="42"/>
      <c r="H398" s="42"/>
      <c r="I398" s="59"/>
      <c r="J398" s="42"/>
      <c r="K398" s="6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2"/>
      <c r="D399" s="42"/>
      <c r="E399" s="42"/>
      <c r="F399" s="43"/>
      <c r="G399" s="42"/>
      <c r="H399" s="42"/>
      <c r="I399" s="59"/>
      <c r="J399" s="42"/>
      <c r="K399" s="6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2"/>
      <c r="D400" s="42"/>
      <c r="E400" s="42"/>
      <c r="F400" s="43"/>
      <c r="G400" s="42"/>
      <c r="H400" s="42"/>
      <c r="I400" s="59"/>
      <c r="J400" s="42"/>
      <c r="K400" s="6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2"/>
      <c r="D401" s="42"/>
      <c r="E401" s="42"/>
      <c r="F401" s="43"/>
      <c r="G401" s="42"/>
      <c r="H401" s="42"/>
      <c r="I401" s="59"/>
      <c r="J401" s="42"/>
      <c r="K401" s="6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2"/>
      <c r="D402" s="42"/>
      <c r="E402" s="42"/>
      <c r="F402" s="43"/>
      <c r="G402" s="42"/>
      <c r="H402" s="42"/>
      <c r="I402" s="59"/>
      <c r="J402" s="42"/>
      <c r="K402" s="6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2"/>
      <c r="D403" s="42"/>
      <c r="E403" s="42"/>
      <c r="F403" s="43"/>
      <c r="G403" s="42"/>
      <c r="H403" s="42"/>
      <c r="I403" s="59"/>
      <c r="J403" s="42"/>
      <c r="K403" s="6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2"/>
      <c r="D404" s="42"/>
      <c r="E404" s="42"/>
      <c r="F404" s="43"/>
      <c r="G404" s="42"/>
      <c r="H404" s="42"/>
      <c r="I404" s="59"/>
      <c r="J404" s="42"/>
      <c r="K404" s="6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2"/>
      <c r="D405" s="42"/>
      <c r="E405" s="42"/>
      <c r="F405" s="43"/>
      <c r="G405" s="42"/>
      <c r="H405" s="42"/>
      <c r="I405" s="59"/>
      <c r="J405" s="42"/>
      <c r="K405" s="6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2"/>
      <c r="D406" s="42"/>
      <c r="E406" s="42"/>
      <c r="F406" s="43"/>
      <c r="G406" s="42"/>
      <c r="H406" s="42"/>
      <c r="I406" s="59"/>
      <c r="J406" s="42"/>
      <c r="K406" s="6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2"/>
      <c r="D407" s="42"/>
      <c r="E407" s="42"/>
      <c r="F407" s="43"/>
      <c r="G407" s="42"/>
      <c r="H407" s="42"/>
      <c r="I407" s="59"/>
      <c r="J407" s="42"/>
      <c r="K407" s="6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2"/>
      <c r="D408" s="42"/>
      <c r="E408" s="42"/>
      <c r="F408" s="43"/>
      <c r="G408" s="42"/>
      <c r="H408" s="42"/>
      <c r="I408" s="59"/>
      <c r="J408" s="42"/>
      <c r="K408" s="6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2"/>
      <c r="D409" s="42"/>
      <c r="E409" s="42"/>
      <c r="F409" s="43"/>
      <c r="G409" s="42"/>
      <c r="H409" s="42"/>
      <c r="I409" s="59"/>
      <c r="J409" s="42"/>
      <c r="K409" s="6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2"/>
      <c r="D410" s="42"/>
      <c r="E410" s="42"/>
      <c r="F410" s="43"/>
      <c r="G410" s="42"/>
      <c r="H410" s="42"/>
      <c r="I410" s="59"/>
      <c r="J410" s="42"/>
      <c r="K410" s="6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2"/>
      <c r="D411" s="42"/>
      <c r="E411" s="42"/>
      <c r="F411" s="43"/>
      <c r="G411" s="42"/>
      <c r="H411" s="42"/>
      <c r="I411" s="59"/>
      <c r="J411" s="42"/>
      <c r="K411" s="6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2"/>
      <c r="D412" s="42"/>
      <c r="E412" s="42"/>
      <c r="F412" s="43"/>
      <c r="G412" s="42"/>
      <c r="H412" s="42"/>
      <c r="I412" s="59"/>
      <c r="J412" s="42"/>
      <c r="K412" s="6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2"/>
      <c r="D413" s="42"/>
      <c r="E413" s="42"/>
      <c r="F413" s="43"/>
      <c r="G413" s="42"/>
      <c r="H413" s="42"/>
      <c r="I413" s="59"/>
      <c r="J413" s="42"/>
      <c r="K413" s="6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2"/>
      <c r="D414" s="42"/>
      <c r="E414" s="42"/>
      <c r="F414" s="43"/>
      <c r="G414" s="42"/>
      <c r="H414" s="42"/>
      <c r="I414" s="59"/>
      <c r="J414" s="42"/>
      <c r="K414" s="6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2"/>
      <c r="D415" s="42"/>
      <c r="E415" s="42"/>
      <c r="F415" s="43"/>
      <c r="G415" s="42"/>
      <c r="H415" s="42"/>
      <c r="I415" s="59"/>
      <c r="J415" s="42"/>
      <c r="K415" s="6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2"/>
      <c r="D416" s="42"/>
      <c r="E416" s="42"/>
      <c r="F416" s="43"/>
      <c r="G416" s="42"/>
      <c r="H416" s="42"/>
      <c r="I416" s="59"/>
      <c r="J416" s="42"/>
      <c r="K416" s="6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2"/>
      <c r="D417" s="42"/>
      <c r="E417" s="42"/>
      <c r="F417" s="43"/>
      <c r="G417" s="42"/>
      <c r="H417" s="42"/>
      <c r="I417" s="59"/>
      <c r="J417" s="42"/>
      <c r="K417" s="6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2"/>
      <c r="D418" s="42"/>
      <c r="E418" s="42"/>
      <c r="F418" s="43"/>
      <c r="G418" s="42"/>
      <c r="H418" s="42"/>
      <c r="I418" s="59"/>
      <c r="J418" s="42"/>
      <c r="K418" s="6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2"/>
      <c r="D419" s="42"/>
      <c r="E419" s="42"/>
      <c r="F419" s="43"/>
      <c r="G419" s="42"/>
      <c r="H419" s="42"/>
      <c r="I419" s="59"/>
      <c r="J419" s="42"/>
      <c r="K419" s="6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2"/>
      <c r="D420" s="42"/>
      <c r="E420" s="42"/>
      <c r="F420" s="43"/>
      <c r="G420" s="42"/>
      <c r="H420" s="42"/>
      <c r="I420" s="59"/>
      <c r="J420" s="42"/>
      <c r="K420" s="6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2"/>
      <c r="D421" s="42"/>
      <c r="E421" s="42"/>
      <c r="F421" s="43"/>
      <c r="G421" s="42"/>
      <c r="H421" s="42"/>
      <c r="I421" s="59"/>
      <c r="J421" s="42"/>
      <c r="K421" s="6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2"/>
      <c r="D422" s="42"/>
      <c r="E422" s="42"/>
      <c r="F422" s="43"/>
      <c r="G422" s="42"/>
      <c r="H422" s="42"/>
      <c r="I422" s="59"/>
      <c r="J422" s="42"/>
      <c r="K422" s="6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2"/>
      <c r="D423" s="42"/>
      <c r="E423" s="42"/>
      <c r="F423" s="43"/>
      <c r="G423" s="42"/>
      <c r="H423" s="42"/>
      <c r="I423" s="59"/>
      <c r="J423" s="42"/>
      <c r="K423" s="6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2"/>
      <c r="D424" s="42"/>
      <c r="E424" s="42"/>
      <c r="F424" s="43"/>
      <c r="G424" s="42"/>
      <c r="H424" s="42"/>
      <c r="I424" s="59"/>
      <c r="J424" s="42"/>
      <c r="K424" s="6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2"/>
      <c r="D425" s="42"/>
      <c r="E425" s="42"/>
      <c r="F425" s="43"/>
      <c r="G425" s="42"/>
      <c r="H425" s="42"/>
      <c r="I425" s="59"/>
      <c r="J425" s="42"/>
      <c r="K425" s="6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2"/>
      <c r="D426" s="42"/>
      <c r="E426" s="42"/>
      <c r="F426" s="43"/>
      <c r="G426" s="42"/>
      <c r="H426" s="42"/>
      <c r="I426" s="59"/>
      <c r="J426" s="42"/>
      <c r="K426" s="6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2"/>
      <c r="D427" s="42"/>
      <c r="E427" s="42"/>
      <c r="F427" s="43"/>
      <c r="G427" s="42"/>
      <c r="H427" s="42"/>
      <c r="I427" s="59"/>
      <c r="J427" s="42"/>
      <c r="K427" s="6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2"/>
      <c r="D428" s="42"/>
      <c r="E428" s="42"/>
      <c r="F428" s="43"/>
      <c r="G428" s="42"/>
      <c r="H428" s="42"/>
      <c r="I428" s="59"/>
      <c r="J428" s="42"/>
      <c r="K428" s="6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2"/>
      <c r="D429" s="42"/>
      <c r="E429" s="42"/>
      <c r="F429" s="43"/>
      <c r="G429" s="42"/>
      <c r="H429" s="42"/>
      <c r="I429" s="59"/>
      <c r="J429" s="42"/>
      <c r="K429" s="6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2"/>
      <c r="D430" s="42"/>
      <c r="E430" s="42"/>
      <c r="F430" s="43"/>
      <c r="G430" s="42"/>
      <c r="H430" s="42"/>
      <c r="I430" s="59"/>
      <c r="J430" s="42"/>
      <c r="K430" s="6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2"/>
      <c r="D431" s="42"/>
      <c r="E431" s="42"/>
      <c r="F431" s="43"/>
      <c r="G431" s="42"/>
      <c r="H431" s="42"/>
      <c r="I431" s="59"/>
      <c r="J431" s="42"/>
      <c r="K431" s="6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2"/>
      <c r="D432" s="42"/>
      <c r="E432" s="42"/>
      <c r="F432" s="43"/>
      <c r="G432" s="42"/>
      <c r="H432" s="42"/>
      <c r="I432" s="59"/>
      <c r="J432" s="42"/>
      <c r="K432" s="6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2"/>
      <c r="D433" s="42"/>
      <c r="E433" s="42"/>
      <c r="F433" s="43"/>
      <c r="G433" s="42"/>
      <c r="H433" s="42"/>
      <c r="I433" s="59"/>
      <c r="J433" s="42"/>
      <c r="K433" s="6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2"/>
      <c r="D434" s="42"/>
      <c r="E434" s="42"/>
      <c r="F434" s="43"/>
      <c r="G434" s="42"/>
      <c r="H434" s="42"/>
      <c r="I434" s="59"/>
      <c r="J434" s="42"/>
      <c r="K434" s="6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2"/>
      <c r="D435" s="42"/>
      <c r="E435" s="42"/>
      <c r="F435" s="43"/>
      <c r="G435" s="42"/>
      <c r="H435" s="42"/>
      <c r="I435" s="59"/>
      <c r="J435" s="42"/>
      <c r="K435" s="6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2"/>
      <c r="D436" s="42"/>
      <c r="E436" s="42"/>
      <c r="F436" s="43"/>
      <c r="G436" s="42"/>
      <c r="H436" s="42"/>
      <c r="I436" s="59"/>
      <c r="J436" s="42"/>
      <c r="K436" s="6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2"/>
      <c r="D437" s="42"/>
      <c r="E437" s="42"/>
      <c r="F437" s="43"/>
      <c r="G437" s="42"/>
      <c r="H437" s="42"/>
      <c r="I437" s="59"/>
      <c r="J437" s="42"/>
      <c r="K437" s="6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2"/>
      <c r="D438" s="42"/>
      <c r="E438" s="42"/>
      <c r="F438" s="43"/>
      <c r="G438" s="42"/>
      <c r="H438" s="42"/>
      <c r="I438" s="59"/>
      <c r="J438" s="42"/>
      <c r="K438" s="6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2"/>
      <c r="D439" s="42"/>
      <c r="E439" s="42"/>
      <c r="F439" s="43"/>
      <c r="G439" s="42"/>
      <c r="H439" s="42"/>
      <c r="I439" s="59"/>
      <c r="J439" s="42"/>
      <c r="K439" s="6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2"/>
      <c r="D440" s="42"/>
      <c r="E440" s="42"/>
      <c r="F440" s="43"/>
      <c r="G440" s="42"/>
      <c r="H440" s="42"/>
      <c r="I440" s="59"/>
      <c r="J440" s="42"/>
      <c r="K440" s="6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2"/>
      <c r="D441" s="42"/>
      <c r="E441" s="42"/>
      <c r="F441" s="43"/>
      <c r="G441" s="42"/>
      <c r="H441" s="42"/>
      <c r="I441" s="59"/>
      <c r="J441" s="42"/>
      <c r="K441" s="6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2"/>
      <c r="D442" s="42"/>
      <c r="E442" s="42"/>
      <c r="F442" s="43"/>
      <c r="G442" s="42"/>
      <c r="H442" s="42"/>
      <c r="I442" s="59"/>
      <c r="J442" s="42"/>
      <c r="K442" s="6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2"/>
      <c r="D443" s="42"/>
      <c r="E443" s="42"/>
      <c r="F443" s="43"/>
      <c r="G443" s="42"/>
      <c r="H443" s="42"/>
      <c r="I443" s="59"/>
      <c r="J443" s="42"/>
      <c r="K443" s="6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2"/>
      <c r="D444" s="42"/>
      <c r="E444" s="42"/>
      <c r="F444" s="43"/>
      <c r="G444" s="42"/>
      <c r="H444" s="42"/>
      <c r="I444" s="59"/>
      <c r="J444" s="42"/>
      <c r="K444" s="6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2"/>
      <c r="D445" s="42"/>
      <c r="E445" s="42"/>
      <c r="F445" s="43"/>
      <c r="G445" s="42"/>
      <c r="H445" s="42"/>
      <c r="I445" s="59"/>
      <c r="J445" s="42"/>
      <c r="K445" s="6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2"/>
      <c r="D446" s="42"/>
      <c r="E446" s="42"/>
      <c r="F446" s="43"/>
      <c r="G446" s="42"/>
      <c r="H446" s="42"/>
      <c r="I446" s="59"/>
      <c r="J446" s="42"/>
      <c r="K446" s="6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2"/>
      <c r="D447" s="42"/>
      <c r="E447" s="42"/>
      <c r="F447" s="43"/>
      <c r="G447" s="42"/>
      <c r="H447" s="42"/>
      <c r="I447" s="59"/>
      <c r="J447" s="42"/>
      <c r="K447" s="6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2"/>
      <c r="D448" s="42"/>
      <c r="E448" s="42"/>
      <c r="F448" s="43"/>
      <c r="G448" s="42"/>
      <c r="H448" s="42"/>
      <c r="I448" s="59"/>
      <c r="J448" s="42"/>
      <c r="K448" s="6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2"/>
      <c r="D449" s="42"/>
      <c r="E449" s="42"/>
      <c r="F449" s="43"/>
      <c r="G449" s="42"/>
      <c r="H449" s="42"/>
      <c r="I449" s="59"/>
      <c r="J449" s="42"/>
      <c r="K449" s="6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2"/>
      <c r="D450" s="42"/>
      <c r="E450" s="42"/>
      <c r="F450" s="43"/>
      <c r="G450" s="42"/>
      <c r="H450" s="42"/>
      <c r="I450" s="59"/>
      <c r="J450" s="42"/>
      <c r="K450" s="6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2"/>
      <c r="D451" s="42"/>
      <c r="E451" s="42"/>
      <c r="F451" s="43"/>
      <c r="G451" s="42"/>
      <c r="H451" s="42"/>
      <c r="I451" s="59"/>
      <c r="J451" s="42"/>
      <c r="K451" s="6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2"/>
      <c r="D452" s="42"/>
      <c r="E452" s="42"/>
      <c r="F452" s="43"/>
      <c r="G452" s="42"/>
      <c r="H452" s="42"/>
      <c r="I452" s="59"/>
      <c r="J452" s="42"/>
      <c r="K452" s="6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2"/>
      <c r="D453" s="42"/>
      <c r="E453" s="42"/>
      <c r="F453" s="43"/>
      <c r="G453" s="42"/>
      <c r="H453" s="42"/>
      <c r="I453" s="59"/>
      <c r="J453" s="42"/>
      <c r="K453" s="6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2"/>
      <c r="D454" s="42"/>
      <c r="E454" s="42"/>
      <c r="F454" s="43"/>
      <c r="G454" s="42"/>
      <c r="H454" s="42"/>
      <c r="I454" s="59"/>
      <c r="J454" s="42"/>
      <c r="K454" s="6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2"/>
      <c r="D455" s="42"/>
      <c r="E455" s="42"/>
      <c r="F455" s="43"/>
      <c r="G455" s="42"/>
      <c r="H455" s="42"/>
      <c r="I455" s="59"/>
      <c r="J455" s="42"/>
      <c r="K455" s="6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2"/>
      <c r="D456" s="42"/>
      <c r="E456" s="42"/>
      <c r="F456" s="43"/>
      <c r="G456" s="42"/>
      <c r="H456" s="42"/>
      <c r="I456" s="59"/>
      <c r="J456" s="42"/>
      <c r="K456" s="6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2"/>
      <c r="D457" s="42"/>
      <c r="E457" s="42"/>
      <c r="F457" s="43"/>
      <c r="G457" s="42"/>
      <c r="H457" s="42"/>
      <c r="I457" s="59"/>
      <c r="J457" s="42"/>
      <c r="K457" s="6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2"/>
      <c r="D458" s="42"/>
      <c r="E458" s="42"/>
      <c r="F458" s="43"/>
      <c r="G458" s="42"/>
      <c r="H458" s="42"/>
      <c r="I458" s="59"/>
      <c r="J458" s="42"/>
      <c r="K458" s="6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2"/>
      <c r="D459" s="42"/>
      <c r="E459" s="42"/>
      <c r="F459" s="43"/>
      <c r="G459" s="42"/>
      <c r="H459" s="42"/>
      <c r="I459" s="59"/>
      <c r="J459" s="42"/>
      <c r="K459" s="6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2"/>
      <c r="D460" s="42"/>
      <c r="E460" s="42"/>
      <c r="F460" s="43"/>
      <c r="G460" s="42"/>
      <c r="H460" s="42"/>
      <c r="I460" s="59"/>
      <c r="J460" s="42"/>
      <c r="K460" s="6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2"/>
      <c r="D461" s="42"/>
      <c r="E461" s="42"/>
      <c r="F461" s="43"/>
      <c r="G461" s="42"/>
      <c r="H461" s="42"/>
      <c r="I461" s="59"/>
      <c r="J461" s="42"/>
      <c r="K461" s="6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2"/>
      <c r="D462" s="42"/>
      <c r="E462" s="42"/>
      <c r="F462" s="43"/>
      <c r="G462" s="42"/>
      <c r="H462" s="42"/>
      <c r="I462" s="59"/>
      <c r="J462" s="42"/>
      <c r="K462" s="6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2"/>
      <c r="D463" s="42"/>
      <c r="E463" s="42"/>
      <c r="F463" s="43"/>
      <c r="G463" s="42"/>
      <c r="H463" s="42"/>
      <c r="I463" s="59"/>
      <c r="J463" s="42"/>
      <c r="K463" s="6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2"/>
      <c r="D464" s="42"/>
      <c r="E464" s="42"/>
      <c r="F464" s="43"/>
      <c r="G464" s="42"/>
      <c r="H464" s="42"/>
      <c r="I464" s="59"/>
      <c r="J464" s="42"/>
      <c r="K464" s="6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2"/>
      <c r="D465" s="42"/>
      <c r="E465" s="42"/>
      <c r="F465" s="43"/>
      <c r="G465" s="42"/>
      <c r="H465" s="42"/>
      <c r="I465" s="59"/>
      <c r="J465" s="42"/>
      <c r="K465" s="6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2"/>
      <c r="D466" s="42"/>
      <c r="E466" s="42"/>
      <c r="F466" s="43"/>
      <c r="G466" s="42"/>
      <c r="H466" s="42"/>
      <c r="I466" s="59"/>
      <c r="J466" s="42"/>
      <c r="K466" s="6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2"/>
      <c r="D467" s="42"/>
      <c r="E467" s="42"/>
      <c r="F467" s="43"/>
      <c r="G467" s="42"/>
      <c r="H467" s="42"/>
      <c r="I467" s="59"/>
      <c r="J467" s="42"/>
      <c r="K467" s="6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2"/>
      <c r="D468" s="42"/>
      <c r="E468" s="42"/>
      <c r="F468" s="43"/>
      <c r="G468" s="42"/>
      <c r="H468" s="42"/>
      <c r="I468" s="59"/>
      <c r="J468" s="42"/>
      <c r="K468" s="6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2"/>
      <c r="D469" s="42"/>
      <c r="E469" s="42"/>
      <c r="F469" s="43"/>
      <c r="G469" s="42"/>
      <c r="H469" s="42"/>
      <c r="I469" s="59"/>
      <c r="J469" s="42"/>
      <c r="K469" s="6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2"/>
      <c r="D470" s="42"/>
      <c r="E470" s="42"/>
      <c r="F470" s="43"/>
      <c r="G470" s="42"/>
      <c r="H470" s="42"/>
      <c r="I470" s="59"/>
      <c r="J470" s="42"/>
      <c r="K470" s="6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2"/>
      <c r="D471" s="42"/>
      <c r="E471" s="42"/>
      <c r="F471" s="43"/>
      <c r="G471" s="42"/>
      <c r="H471" s="42"/>
      <c r="I471" s="59"/>
      <c r="J471" s="42"/>
      <c r="K471" s="6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2"/>
      <c r="D472" s="42"/>
      <c r="E472" s="42"/>
      <c r="F472" s="43"/>
      <c r="G472" s="42"/>
      <c r="H472" s="42"/>
      <c r="I472" s="59"/>
      <c r="J472" s="42"/>
      <c r="K472" s="6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2"/>
      <c r="D473" s="42"/>
      <c r="E473" s="42"/>
      <c r="F473" s="43"/>
      <c r="G473" s="42"/>
      <c r="H473" s="42"/>
      <c r="I473" s="59"/>
      <c r="J473" s="42"/>
      <c r="K473" s="6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2"/>
      <c r="D474" s="42"/>
      <c r="E474" s="42"/>
      <c r="F474" s="43"/>
      <c r="G474" s="42"/>
      <c r="H474" s="42"/>
      <c r="I474" s="59"/>
      <c r="J474" s="42"/>
      <c r="K474" s="6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2"/>
      <c r="D475" s="42"/>
      <c r="E475" s="42"/>
      <c r="F475" s="43"/>
      <c r="G475" s="42"/>
      <c r="H475" s="42"/>
      <c r="I475" s="59"/>
      <c r="J475" s="42"/>
      <c r="K475" s="6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2"/>
      <c r="D476" s="42"/>
      <c r="E476" s="42"/>
      <c r="F476" s="43"/>
      <c r="G476" s="42"/>
      <c r="H476" s="42"/>
      <c r="I476" s="59"/>
      <c r="J476" s="42"/>
      <c r="K476" s="6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2"/>
      <c r="D477" s="42"/>
      <c r="E477" s="42"/>
      <c r="F477" s="43"/>
      <c r="G477" s="42"/>
      <c r="H477" s="42"/>
      <c r="I477" s="59"/>
      <c r="J477" s="42"/>
      <c r="K477" s="6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2"/>
      <c r="D478" s="42"/>
      <c r="E478" s="42"/>
      <c r="F478" s="43"/>
      <c r="G478" s="42"/>
      <c r="H478" s="42"/>
      <c r="I478" s="59"/>
      <c r="J478" s="42"/>
      <c r="K478" s="6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2"/>
      <c r="D479" s="42"/>
      <c r="E479" s="42"/>
      <c r="F479" s="43"/>
      <c r="G479" s="42"/>
      <c r="H479" s="42"/>
      <c r="I479" s="59"/>
      <c r="J479" s="42"/>
      <c r="K479" s="6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2"/>
      <c r="D480" s="42"/>
      <c r="E480" s="42"/>
      <c r="F480" s="43"/>
      <c r="G480" s="42"/>
      <c r="H480" s="42"/>
      <c r="I480" s="59"/>
      <c r="J480" s="42"/>
      <c r="K480" s="6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2"/>
      <c r="D481" s="42"/>
      <c r="E481" s="42"/>
      <c r="F481" s="43"/>
      <c r="G481" s="42"/>
      <c r="H481" s="42"/>
      <c r="I481" s="59"/>
      <c r="J481" s="42"/>
      <c r="K481" s="6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2"/>
      <c r="D482" s="42"/>
      <c r="E482" s="42"/>
      <c r="F482" s="43"/>
      <c r="G482" s="42"/>
      <c r="H482" s="42"/>
      <c r="I482" s="59"/>
      <c r="J482" s="42"/>
      <c r="K482" s="6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2"/>
      <c r="D483" s="42"/>
      <c r="E483" s="42"/>
      <c r="F483" s="43"/>
      <c r="G483" s="42"/>
      <c r="H483" s="42"/>
      <c r="I483" s="59"/>
      <c r="J483" s="42"/>
      <c r="K483" s="6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2"/>
      <c r="D484" s="42"/>
      <c r="E484" s="42"/>
      <c r="F484" s="43"/>
      <c r="G484" s="42"/>
      <c r="H484" s="42"/>
      <c r="I484" s="59"/>
      <c r="J484" s="42"/>
      <c r="K484" s="6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2"/>
      <c r="D485" s="42"/>
      <c r="E485" s="42"/>
      <c r="F485" s="43"/>
      <c r="G485" s="42"/>
      <c r="H485" s="42"/>
      <c r="I485" s="59"/>
      <c r="J485" s="42"/>
      <c r="K485" s="6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2"/>
      <c r="D486" s="42"/>
      <c r="E486" s="42"/>
      <c r="F486" s="43"/>
      <c r="G486" s="42"/>
      <c r="H486" s="42"/>
      <c r="I486" s="59"/>
      <c r="J486" s="42"/>
      <c r="K486" s="6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2"/>
      <c r="D487" s="42"/>
      <c r="E487" s="42"/>
      <c r="F487" s="43"/>
      <c r="G487" s="42"/>
      <c r="H487" s="42"/>
      <c r="I487" s="59"/>
      <c r="J487" s="42"/>
      <c r="K487" s="6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2"/>
      <c r="D488" s="42"/>
      <c r="E488" s="42"/>
      <c r="F488" s="43"/>
      <c r="G488" s="42"/>
      <c r="H488" s="42"/>
      <c r="I488" s="59"/>
      <c r="J488" s="42"/>
      <c r="K488" s="6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2"/>
      <c r="D489" s="42"/>
      <c r="E489" s="42"/>
      <c r="F489" s="43"/>
      <c r="G489" s="42"/>
      <c r="H489" s="42"/>
      <c r="I489" s="59"/>
      <c r="J489" s="42"/>
      <c r="K489" s="6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2"/>
      <c r="D490" s="42"/>
      <c r="E490" s="42"/>
      <c r="F490" s="43"/>
      <c r="G490" s="42"/>
      <c r="H490" s="42"/>
      <c r="I490" s="59"/>
      <c r="J490" s="42"/>
      <c r="K490" s="6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2"/>
      <c r="D491" s="42"/>
      <c r="E491" s="42"/>
      <c r="F491" s="43"/>
      <c r="G491" s="42"/>
      <c r="H491" s="42"/>
      <c r="I491" s="59"/>
      <c r="J491" s="42"/>
      <c r="K491" s="6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2"/>
      <c r="D492" s="42"/>
      <c r="E492" s="42"/>
      <c r="F492" s="43"/>
      <c r="G492" s="42"/>
      <c r="H492" s="42"/>
      <c r="I492" s="59"/>
      <c r="J492" s="42"/>
      <c r="K492" s="6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2"/>
      <c r="D493" s="42"/>
      <c r="E493" s="42"/>
      <c r="F493" s="43"/>
      <c r="G493" s="42"/>
      <c r="H493" s="42"/>
      <c r="I493" s="59"/>
      <c r="J493" s="42"/>
      <c r="K493" s="6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2"/>
      <c r="D494" s="42"/>
      <c r="E494" s="42"/>
      <c r="F494" s="43"/>
      <c r="G494" s="42"/>
      <c r="H494" s="42"/>
      <c r="I494" s="59"/>
      <c r="J494" s="42"/>
      <c r="K494" s="6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2"/>
      <c r="D495" s="42"/>
      <c r="E495" s="42"/>
      <c r="F495" s="43"/>
      <c r="G495" s="42"/>
      <c r="H495" s="42"/>
      <c r="I495" s="59"/>
      <c r="J495" s="42"/>
      <c r="K495" s="6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2"/>
      <c r="D496" s="42"/>
      <c r="E496" s="42"/>
      <c r="F496" s="43"/>
      <c r="G496" s="42"/>
      <c r="H496" s="42"/>
      <c r="I496" s="59"/>
      <c r="J496" s="42"/>
      <c r="K496" s="6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2"/>
      <c r="D497" s="42"/>
      <c r="E497" s="42"/>
      <c r="F497" s="43"/>
      <c r="G497" s="42"/>
      <c r="H497" s="42"/>
      <c r="I497" s="59"/>
      <c r="J497" s="42"/>
      <c r="K497" s="6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2"/>
      <c r="D498" s="42"/>
      <c r="E498" s="42"/>
      <c r="F498" s="43"/>
      <c r="G498" s="42"/>
      <c r="H498" s="42"/>
      <c r="I498" s="59"/>
      <c r="J498" s="42"/>
      <c r="K498" s="6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2"/>
      <c r="D499" s="42"/>
      <c r="E499" s="42"/>
      <c r="F499" s="43"/>
      <c r="G499" s="42"/>
      <c r="H499" s="42"/>
      <c r="I499" s="59"/>
      <c r="J499" s="42"/>
      <c r="K499" s="6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2"/>
      <c r="D500" s="42"/>
      <c r="E500" s="42"/>
      <c r="F500" s="43"/>
      <c r="G500" s="42"/>
      <c r="H500" s="42"/>
      <c r="I500" s="59"/>
      <c r="J500" s="42"/>
      <c r="K500" s="6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2"/>
      <c r="D501" s="42"/>
      <c r="E501" s="42"/>
      <c r="F501" s="43"/>
      <c r="G501" s="42"/>
      <c r="H501" s="42"/>
      <c r="I501" s="59"/>
      <c r="J501" s="42"/>
      <c r="K501" s="6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2"/>
      <c r="D502" s="42"/>
      <c r="E502" s="42"/>
      <c r="F502" s="43"/>
      <c r="G502" s="42"/>
      <c r="H502" s="42"/>
      <c r="I502" s="59"/>
      <c r="J502" s="42"/>
      <c r="K502" s="6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2"/>
      <c r="D503" s="42"/>
      <c r="E503" s="42"/>
      <c r="F503" s="43"/>
      <c r="G503" s="42"/>
      <c r="H503" s="42"/>
      <c r="I503" s="59"/>
      <c r="J503" s="42"/>
      <c r="K503" s="6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2"/>
      <c r="D504" s="42"/>
      <c r="E504" s="42"/>
      <c r="F504" s="43"/>
      <c r="G504" s="42"/>
      <c r="H504" s="42"/>
      <c r="I504" s="59"/>
      <c r="J504" s="42"/>
      <c r="K504" s="6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2"/>
      <c r="D505" s="42"/>
      <c r="E505" s="42"/>
      <c r="F505" s="43"/>
      <c r="G505" s="42"/>
      <c r="H505" s="42"/>
      <c r="I505" s="59"/>
      <c r="J505" s="42"/>
      <c r="K505" s="6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2"/>
      <c r="D506" s="42"/>
      <c r="E506" s="42"/>
      <c r="F506" s="43"/>
      <c r="G506" s="42"/>
      <c r="H506" s="42"/>
      <c r="I506" s="59"/>
      <c r="J506" s="42"/>
      <c r="K506" s="6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2"/>
      <c r="D507" s="42"/>
      <c r="E507" s="42"/>
      <c r="F507" s="43"/>
      <c r="G507" s="42"/>
      <c r="H507" s="42"/>
      <c r="I507" s="59"/>
      <c r="J507" s="42"/>
      <c r="K507" s="6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2"/>
      <c r="D508" s="42"/>
      <c r="E508" s="42"/>
      <c r="F508" s="43"/>
      <c r="G508" s="42"/>
      <c r="H508" s="42"/>
      <c r="I508" s="59"/>
      <c r="J508" s="42"/>
      <c r="K508" s="6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2"/>
      <c r="D509" s="42"/>
      <c r="E509" s="42"/>
      <c r="F509" s="43"/>
      <c r="G509" s="42"/>
      <c r="H509" s="42"/>
      <c r="I509" s="59"/>
      <c r="J509" s="42"/>
      <c r="K509" s="6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2"/>
      <c r="D510" s="42"/>
      <c r="E510" s="42"/>
      <c r="F510" s="43"/>
      <c r="G510" s="42"/>
      <c r="H510" s="42"/>
      <c r="I510" s="59"/>
      <c r="J510" s="42"/>
      <c r="K510" s="6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2"/>
      <c r="D511" s="42"/>
      <c r="E511" s="42"/>
      <c r="F511" s="43"/>
      <c r="G511" s="42"/>
      <c r="H511" s="42"/>
      <c r="I511" s="59"/>
      <c r="J511" s="42"/>
      <c r="K511" s="6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2"/>
      <c r="D512" s="42"/>
      <c r="E512" s="42"/>
      <c r="F512" s="43"/>
      <c r="G512" s="42"/>
      <c r="H512" s="42"/>
      <c r="I512" s="59"/>
      <c r="J512" s="42"/>
      <c r="K512" s="6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2"/>
      <c r="D513" s="42"/>
      <c r="E513" s="42"/>
      <c r="F513" s="43"/>
      <c r="G513" s="42"/>
      <c r="H513" s="42"/>
      <c r="I513" s="59"/>
      <c r="J513" s="42"/>
      <c r="K513" s="6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2"/>
      <c r="D514" s="42"/>
      <c r="E514" s="42"/>
      <c r="F514" s="43"/>
      <c r="G514" s="42"/>
      <c r="H514" s="42"/>
      <c r="I514" s="59"/>
      <c r="J514" s="42"/>
      <c r="K514" s="6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2"/>
      <c r="D515" s="42"/>
      <c r="E515" s="42"/>
      <c r="F515" s="43"/>
      <c r="G515" s="42"/>
      <c r="H515" s="42"/>
      <c r="I515" s="59"/>
      <c r="J515" s="42"/>
      <c r="K515" s="6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2"/>
      <c r="D516" s="42"/>
      <c r="E516" s="42"/>
      <c r="F516" s="43"/>
      <c r="G516" s="42"/>
      <c r="H516" s="42"/>
      <c r="I516" s="59"/>
      <c r="J516" s="42"/>
      <c r="K516" s="6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2"/>
      <c r="D517" s="42"/>
      <c r="E517" s="42"/>
      <c r="F517" s="43"/>
      <c r="G517" s="42"/>
      <c r="H517" s="42"/>
      <c r="I517" s="59"/>
      <c r="J517" s="42"/>
      <c r="K517" s="6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2"/>
      <c r="D518" s="42"/>
      <c r="E518" s="42"/>
      <c r="F518" s="43"/>
      <c r="G518" s="42"/>
      <c r="H518" s="42"/>
      <c r="I518" s="59"/>
      <c r="J518" s="42"/>
      <c r="K518" s="6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2"/>
      <c r="D519" s="42"/>
      <c r="E519" s="42"/>
      <c r="F519" s="43"/>
      <c r="G519" s="42"/>
      <c r="H519" s="42"/>
      <c r="I519" s="59"/>
      <c r="J519" s="42"/>
      <c r="K519" s="6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2"/>
      <c r="D520" s="42"/>
      <c r="E520" s="42"/>
      <c r="F520" s="43"/>
      <c r="G520" s="42"/>
      <c r="H520" s="42"/>
      <c r="I520" s="59"/>
      <c r="J520" s="42"/>
      <c r="K520" s="6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2"/>
      <c r="D521" s="42"/>
      <c r="E521" s="42"/>
      <c r="F521" s="43"/>
      <c r="G521" s="42"/>
      <c r="H521" s="42"/>
      <c r="I521" s="59"/>
      <c r="J521" s="42"/>
      <c r="K521" s="6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2"/>
      <c r="D522" s="42"/>
      <c r="E522" s="42"/>
      <c r="F522" s="43"/>
      <c r="G522" s="42"/>
      <c r="H522" s="42"/>
      <c r="I522" s="59"/>
      <c r="J522" s="42"/>
      <c r="K522" s="6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2"/>
      <c r="D523" s="42"/>
      <c r="E523" s="42"/>
      <c r="F523" s="43"/>
      <c r="G523" s="42"/>
      <c r="H523" s="42"/>
      <c r="I523" s="59"/>
      <c r="J523" s="42"/>
      <c r="K523" s="6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2"/>
      <c r="D524" s="42"/>
      <c r="E524" s="42"/>
      <c r="F524" s="43"/>
      <c r="G524" s="42"/>
      <c r="H524" s="42"/>
      <c r="I524" s="59"/>
      <c r="J524" s="42"/>
      <c r="K524" s="6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2"/>
      <c r="D525" s="42"/>
      <c r="E525" s="42"/>
      <c r="F525" s="43"/>
      <c r="G525" s="42"/>
      <c r="H525" s="42"/>
      <c r="I525" s="59"/>
      <c r="J525" s="42"/>
      <c r="K525" s="6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2"/>
      <c r="D526" s="42"/>
      <c r="E526" s="42"/>
      <c r="F526" s="43"/>
      <c r="G526" s="42"/>
      <c r="H526" s="42"/>
      <c r="I526" s="59"/>
      <c r="J526" s="42"/>
      <c r="K526" s="6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2"/>
      <c r="D527" s="42"/>
      <c r="E527" s="42"/>
      <c r="F527" s="43"/>
      <c r="G527" s="42"/>
      <c r="H527" s="42"/>
      <c r="I527" s="59"/>
      <c r="J527" s="42"/>
      <c r="K527" s="6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2"/>
      <c r="D528" s="42"/>
      <c r="E528" s="42"/>
      <c r="F528" s="43"/>
      <c r="G528" s="42"/>
      <c r="H528" s="42"/>
      <c r="I528" s="59"/>
      <c r="J528" s="42"/>
      <c r="K528" s="6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2"/>
      <c r="D529" s="42"/>
      <c r="E529" s="42"/>
      <c r="F529" s="43"/>
      <c r="G529" s="42"/>
      <c r="H529" s="42"/>
      <c r="I529" s="59"/>
      <c r="J529" s="42"/>
      <c r="K529" s="6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2"/>
      <c r="D530" s="42"/>
      <c r="E530" s="42"/>
      <c r="F530" s="43"/>
      <c r="G530" s="42"/>
      <c r="H530" s="42"/>
      <c r="I530" s="59"/>
      <c r="J530" s="42"/>
      <c r="K530" s="6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2"/>
      <c r="D531" s="42"/>
      <c r="E531" s="42"/>
      <c r="F531" s="43"/>
      <c r="G531" s="42"/>
      <c r="H531" s="42"/>
      <c r="I531" s="59"/>
      <c r="J531" s="42"/>
      <c r="K531" s="6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2"/>
      <c r="D532" s="42"/>
      <c r="E532" s="42"/>
      <c r="F532" s="43"/>
      <c r="G532" s="42"/>
      <c r="H532" s="42"/>
      <c r="I532" s="59"/>
      <c r="J532" s="42"/>
      <c r="K532" s="6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2"/>
      <c r="D533" s="42"/>
      <c r="E533" s="42"/>
      <c r="F533" s="43"/>
      <c r="G533" s="42"/>
      <c r="H533" s="42"/>
      <c r="I533" s="59"/>
      <c r="J533" s="42"/>
      <c r="K533" s="6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2"/>
      <c r="D534" s="42"/>
      <c r="E534" s="42"/>
      <c r="F534" s="43"/>
      <c r="G534" s="42"/>
      <c r="H534" s="42"/>
      <c r="I534" s="59"/>
      <c r="J534" s="42"/>
      <c r="K534" s="6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2"/>
      <c r="D535" s="42"/>
      <c r="E535" s="42"/>
      <c r="F535" s="43"/>
      <c r="G535" s="42"/>
      <c r="H535" s="42"/>
      <c r="I535" s="59"/>
      <c r="J535" s="42"/>
      <c r="K535" s="6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2"/>
      <c r="D536" s="42"/>
      <c r="E536" s="42"/>
      <c r="F536" s="43"/>
      <c r="G536" s="42"/>
      <c r="H536" s="42"/>
      <c r="I536" s="59"/>
      <c r="J536" s="42"/>
      <c r="K536" s="6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2"/>
      <c r="D537" s="42"/>
      <c r="E537" s="42"/>
      <c r="F537" s="43"/>
      <c r="G537" s="42"/>
      <c r="H537" s="42"/>
      <c r="I537" s="59"/>
      <c r="J537" s="42"/>
      <c r="K537" s="6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2"/>
      <c r="D538" s="42"/>
      <c r="E538" s="42"/>
      <c r="F538" s="43"/>
      <c r="G538" s="42"/>
      <c r="H538" s="42"/>
      <c r="I538" s="59"/>
      <c r="J538" s="42"/>
      <c r="K538" s="6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2"/>
      <c r="D539" s="42"/>
      <c r="E539" s="42"/>
      <c r="F539" s="43"/>
      <c r="G539" s="42"/>
      <c r="H539" s="42"/>
      <c r="I539" s="59"/>
      <c r="J539" s="42"/>
      <c r="K539" s="6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2"/>
      <c r="D540" s="42"/>
      <c r="E540" s="42"/>
      <c r="F540" s="43"/>
      <c r="G540" s="42"/>
      <c r="H540" s="42"/>
      <c r="I540" s="59"/>
      <c r="J540" s="42"/>
      <c r="K540" s="6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2"/>
      <c r="D541" s="42"/>
      <c r="E541" s="42"/>
      <c r="F541" s="43"/>
      <c r="G541" s="42"/>
      <c r="H541" s="42"/>
      <c r="I541" s="59"/>
      <c r="J541" s="42"/>
      <c r="K541" s="6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2"/>
      <c r="D542" s="42"/>
      <c r="E542" s="42"/>
      <c r="F542" s="43"/>
      <c r="G542" s="42"/>
      <c r="H542" s="42"/>
      <c r="I542" s="59"/>
      <c r="J542" s="42"/>
      <c r="K542" s="6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2"/>
      <c r="D543" s="42"/>
      <c r="E543" s="42"/>
      <c r="F543" s="43"/>
      <c r="G543" s="42"/>
      <c r="H543" s="42"/>
      <c r="I543" s="59"/>
      <c r="J543" s="42"/>
      <c r="K543" s="6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2"/>
      <c r="D544" s="42"/>
      <c r="E544" s="42"/>
      <c r="F544" s="43"/>
      <c r="G544" s="42"/>
      <c r="H544" s="42"/>
      <c r="I544" s="59"/>
      <c r="J544" s="42"/>
      <c r="K544" s="6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2"/>
      <c r="D545" s="42"/>
      <c r="E545" s="42"/>
      <c r="F545" s="43"/>
      <c r="G545" s="42"/>
      <c r="H545" s="42"/>
      <c r="I545" s="59"/>
      <c r="J545" s="42"/>
      <c r="K545" s="6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2"/>
      <c r="D546" s="42"/>
      <c r="E546" s="42"/>
      <c r="F546" s="43"/>
      <c r="G546" s="42"/>
      <c r="H546" s="42"/>
      <c r="I546" s="59"/>
      <c r="J546" s="42"/>
      <c r="K546" s="6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2"/>
      <c r="D547" s="42"/>
      <c r="E547" s="42"/>
      <c r="F547" s="43"/>
      <c r="G547" s="42"/>
      <c r="H547" s="42"/>
      <c r="I547" s="59"/>
      <c r="J547" s="42"/>
      <c r="K547" s="6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2"/>
      <c r="D548" s="42"/>
      <c r="E548" s="42"/>
      <c r="F548" s="43"/>
      <c r="G548" s="42"/>
      <c r="H548" s="42"/>
      <c r="I548" s="59"/>
      <c r="J548" s="42"/>
      <c r="K548" s="6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2"/>
      <c r="D549" s="42"/>
      <c r="E549" s="42"/>
      <c r="F549" s="43"/>
      <c r="G549" s="42"/>
      <c r="H549" s="42"/>
      <c r="I549" s="59"/>
      <c r="J549" s="42"/>
      <c r="K549" s="6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2"/>
      <c r="D550" s="42"/>
      <c r="E550" s="42"/>
      <c r="F550" s="43"/>
      <c r="G550" s="42"/>
      <c r="H550" s="42"/>
      <c r="I550" s="59"/>
      <c r="J550" s="42"/>
      <c r="K550" s="6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2"/>
      <c r="D551" s="42"/>
      <c r="E551" s="42"/>
      <c r="F551" s="43"/>
      <c r="G551" s="42"/>
      <c r="H551" s="42"/>
      <c r="I551" s="59"/>
      <c r="J551" s="42"/>
      <c r="K551" s="6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2"/>
      <c r="D552" s="42"/>
      <c r="E552" s="42"/>
      <c r="F552" s="43"/>
      <c r="G552" s="42"/>
      <c r="H552" s="42"/>
      <c r="I552" s="59"/>
      <c r="J552" s="42"/>
      <c r="K552" s="6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2"/>
      <c r="D553" s="42"/>
      <c r="E553" s="42"/>
      <c r="F553" s="43"/>
      <c r="G553" s="42"/>
      <c r="H553" s="42"/>
      <c r="I553" s="59"/>
      <c r="J553" s="42"/>
      <c r="K553" s="6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2"/>
      <c r="D554" s="42"/>
      <c r="E554" s="42"/>
      <c r="F554" s="43"/>
      <c r="G554" s="42"/>
      <c r="H554" s="42"/>
      <c r="I554" s="59"/>
      <c r="J554" s="42"/>
      <c r="K554" s="6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2"/>
      <c r="D555" s="42"/>
      <c r="E555" s="42"/>
      <c r="F555" s="43"/>
      <c r="G555" s="42"/>
      <c r="H555" s="42"/>
      <c r="I555" s="59"/>
      <c r="J555" s="42"/>
      <c r="K555" s="6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2"/>
      <c r="D556" s="42"/>
      <c r="E556" s="42"/>
      <c r="F556" s="43"/>
      <c r="G556" s="42"/>
      <c r="H556" s="42"/>
      <c r="I556" s="59"/>
      <c r="J556" s="42"/>
      <c r="K556" s="6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2"/>
      <c r="D557" s="42"/>
      <c r="E557" s="42"/>
      <c r="F557" s="43"/>
      <c r="G557" s="42"/>
      <c r="H557" s="42"/>
      <c r="I557" s="59"/>
      <c r="J557" s="42"/>
      <c r="K557" s="6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2"/>
      <c r="D558" s="42"/>
      <c r="E558" s="42"/>
      <c r="F558" s="43"/>
      <c r="G558" s="42"/>
      <c r="H558" s="42"/>
      <c r="I558" s="59"/>
      <c r="J558" s="42"/>
      <c r="K558" s="6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2"/>
      <c r="D559" s="42"/>
      <c r="E559" s="42"/>
      <c r="F559" s="43"/>
      <c r="G559" s="42"/>
      <c r="H559" s="42"/>
      <c r="I559" s="59"/>
      <c r="J559" s="42"/>
      <c r="K559" s="6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2"/>
      <c r="D560" s="42"/>
      <c r="E560" s="42"/>
      <c r="F560" s="43"/>
      <c r="G560" s="42"/>
      <c r="H560" s="42"/>
      <c r="I560" s="59"/>
      <c r="J560" s="42"/>
      <c r="K560" s="6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2"/>
      <c r="D561" s="42"/>
      <c r="E561" s="42"/>
      <c r="F561" s="43"/>
      <c r="G561" s="42"/>
      <c r="H561" s="42"/>
      <c r="I561" s="59"/>
      <c r="J561" s="42"/>
      <c r="K561" s="6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2"/>
      <c r="D562" s="42"/>
      <c r="E562" s="42"/>
      <c r="F562" s="43"/>
      <c r="G562" s="42"/>
      <c r="H562" s="42"/>
      <c r="I562" s="59"/>
      <c r="J562" s="42"/>
      <c r="K562" s="6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2"/>
      <c r="D563" s="42"/>
      <c r="E563" s="42"/>
      <c r="F563" s="43"/>
      <c r="G563" s="42"/>
      <c r="H563" s="42"/>
      <c r="I563" s="59"/>
      <c r="J563" s="42"/>
      <c r="K563" s="6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2"/>
      <c r="D564" s="42"/>
      <c r="E564" s="42"/>
      <c r="F564" s="43"/>
      <c r="G564" s="42"/>
      <c r="H564" s="42"/>
      <c r="I564" s="59"/>
      <c r="J564" s="42"/>
      <c r="K564" s="6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2"/>
      <c r="D565" s="42"/>
      <c r="E565" s="42"/>
      <c r="F565" s="43"/>
      <c r="G565" s="42"/>
      <c r="H565" s="42"/>
      <c r="I565" s="59"/>
      <c r="J565" s="42"/>
      <c r="K565" s="6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2"/>
      <c r="D566" s="42"/>
      <c r="E566" s="42"/>
      <c r="F566" s="43"/>
      <c r="G566" s="42"/>
      <c r="H566" s="42"/>
      <c r="I566" s="59"/>
      <c r="J566" s="42"/>
      <c r="K566" s="6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2"/>
      <c r="D567" s="42"/>
      <c r="E567" s="42"/>
      <c r="F567" s="43"/>
      <c r="G567" s="42"/>
      <c r="H567" s="42"/>
      <c r="I567" s="59"/>
      <c r="J567" s="42"/>
      <c r="K567" s="6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2"/>
      <c r="D568" s="42"/>
      <c r="E568" s="42"/>
      <c r="F568" s="43"/>
      <c r="G568" s="42"/>
      <c r="H568" s="42"/>
      <c r="I568" s="59"/>
      <c r="J568" s="42"/>
      <c r="K568" s="6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2"/>
      <c r="D569" s="42"/>
      <c r="E569" s="42"/>
      <c r="F569" s="43"/>
      <c r="G569" s="42"/>
      <c r="H569" s="42"/>
      <c r="I569" s="59"/>
      <c r="J569" s="42"/>
      <c r="K569" s="6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2"/>
      <c r="D570" s="42"/>
      <c r="E570" s="42"/>
      <c r="F570" s="43"/>
      <c r="G570" s="42"/>
      <c r="H570" s="42"/>
      <c r="I570" s="59"/>
      <c r="J570" s="42"/>
      <c r="K570" s="6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2"/>
      <c r="D571" s="42"/>
      <c r="E571" s="42"/>
      <c r="F571" s="43"/>
      <c r="G571" s="42"/>
      <c r="H571" s="42"/>
      <c r="I571" s="59"/>
      <c r="J571" s="42"/>
      <c r="K571" s="6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2"/>
      <c r="D572" s="42"/>
      <c r="E572" s="42"/>
      <c r="F572" s="43"/>
      <c r="G572" s="42"/>
      <c r="H572" s="42"/>
      <c r="I572" s="59"/>
      <c r="J572" s="42"/>
      <c r="K572" s="6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2"/>
      <c r="D573" s="42"/>
      <c r="E573" s="42"/>
      <c r="F573" s="43"/>
      <c r="G573" s="42"/>
      <c r="H573" s="42"/>
      <c r="I573" s="59"/>
      <c r="J573" s="42"/>
      <c r="K573" s="6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2"/>
      <c r="D574" s="42"/>
      <c r="E574" s="42"/>
      <c r="F574" s="43"/>
      <c r="G574" s="42"/>
      <c r="H574" s="42"/>
      <c r="I574" s="59"/>
      <c r="J574" s="42"/>
      <c r="K574" s="6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2"/>
      <c r="D575" s="42"/>
      <c r="E575" s="42"/>
      <c r="F575" s="43"/>
      <c r="G575" s="42"/>
      <c r="H575" s="42"/>
      <c r="I575" s="59"/>
      <c r="J575" s="42"/>
      <c r="K575" s="6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2"/>
      <c r="D576" s="42"/>
      <c r="E576" s="42"/>
      <c r="F576" s="43"/>
      <c r="G576" s="42"/>
      <c r="H576" s="42"/>
      <c r="I576" s="59"/>
      <c r="J576" s="42"/>
      <c r="K576" s="6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2"/>
      <c r="D577" s="42"/>
      <c r="E577" s="42"/>
      <c r="F577" s="43"/>
      <c r="G577" s="42"/>
      <c r="H577" s="42"/>
      <c r="I577" s="59"/>
      <c r="J577" s="42"/>
      <c r="K577" s="6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2"/>
      <c r="D578" s="42"/>
      <c r="E578" s="42"/>
      <c r="F578" s="43"/>
      <c r="G578" s="42"/>
      <c r="H578" s="42"/>
      <c r="I578" s="59"/>
      <c r="J578" s="42"/>
      <c r="K578" s="6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2"/>
      <c r="D579" s="42"/>
      <c r="E579" s="42"/>
      <c r="F579" s="43"/>
      <c r="G579" s="42"/>
      <c r="H579" s="42"/>
      <c r="I579" s="59"/>
      <c r="J579" s="42"/>
      <c r="K579" s="6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2"/>
      <c r="D580" s="42"/>
      <c r="E580" s="42"/>
      <c r="F580" s="43"/>
      <c r="G580" s="42"/>
      <c r="H580" s="42"/>
      <c r="I580" s="59"/>
      <c r="J580" s="42"/>
      <c r="K580" s="6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2"/>
      <c r="D581" s="42"/>
      <c r="E581" s="42"/>
      <c r="F581" s="43"/>
      <c r="G581" s="42"/>
      <c r="H581" s="42"/>
      <c r="I581" s="59"/>
      <c r="J581" s="42"/>
      <c r="K581" s="6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2"/>
      <c r="D582" s="42"/>
      <c r="E582" s="42"/>
      <c r="F582" s="43"/>
      <c r="G582" s="42"/>
      <c r="H582" s="42"/>
      <c r="I582" s="59"/>
      <c r="J582" s="42"/>
      <c r="K582" s="6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2"/>
      <c r="D583" s="42"/>
      <c r="E583" s="42"/>
      <c r="F583" s="43"/>
      <c r="G583" s="42"/>
      <c r="H583" s="42"/>
      <c r="I583" s="59"/>
      <c r="J583" s="42"/>
      <c r="K583" s="6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2"/>
      <c r="D584" s="42"/>
      <c r="E584" s="42"/>
      <c r="F584" s="43"/>
      <c r="G584" s="42"/>
      <c r="H584" s="42"/>
      <c r="I584" s="59"/>
      <c r="J584" s="42"/>
      <c r="K584" s="6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2"/>
      <c r="D585" s="42"/>
      <c r="E585" s="42"/>
      <c r="F585" s="43"/>
      <c r="G585" s="42"/>
      <c r="H585" s="42"/>
      <c r="I585" s="59"/>
      <c r="J585" s="42"/>
      <c r="K585" s="6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2"/>
      <c r="D586" s="42"/>
      <c r="E586" s="42"/>
      <c r="F586" s="43"/>
      <c r="G586" s="42"/>
      <c r="H586" s="42"/>
      <c r="I586" s="59"/>
      <c r="J586" s="42"/>
      <c r="K586" s="6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2"/>
      <c r="D587" s="42"/>
      <c r="E587" s="42"/>
      <c r="F587" s="43"/>
      <c r="G587" s="42"/>
      <c r="H587" s="42"/>
      <c r="I587" s="59"/>
      <c r="J587" s="42"/>
      <c r="K587" s="6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2"/>
      <c r="D588" s="42"/>
      <c r="E588" s="42"/>
      <c r="F588" s="43"/>
      <c r="G588" s="42"/>
      <c r="H588" s="42"/>
      <c r="I588" s="59"/>
      <c r="J588" s="42"/>
      <c r="K588" s="6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2"/>
      <c r="D589" s="42"/>
      <c r="E589" s="42"/>
      <c r="F589" s="43"/>
      <c r="G589" s="42"/>
      <c r="H589" s="42"/>
      <c r="I589" s="59"/>
      <c r="J589" s="42"/>
      <c r="K589" s="6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2"/>
      <c r="D590" s="42"/>
      <c r="E590" s="42"/>
      <c r="F590" s="43"/>
      <c r="G590" s="42"/>
      <c r="H590" s="42"/>
      <c r="I590" s="59"/>
      <c r="J590" s="42"/>
      <c r="K590" s="6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2"/>
      <c r="D591" s="42"/>
      <c r="E591" s="42"/>
      <c r="F591" s="43"/>
      <c r="G591" s="42"/>
      <c r="H591" s="42"/>
      <c r="I591" s="59"/>
      <c r="J591" s="42"/>
      <c r="K591" s="6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2"/>
      <c r="D592" s="42"/>
      <c r="E592" s="42"/>
      <c r="F592" s="43"/>
      <c r="G592" s="42"/>
      <c r="H592" s="42"/>
      <c r="I592" s="59"/>
      <c r="J592" s="42"/>
      <c r="K592" s="6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2"/>
      <c r="D593" s="42"/>
      <c r="E593" s="42"/>
      <c r="F593" s="43"/>
      <c r="G593" s="42"/>
      <c r="H593" s="42"/>
      <c r="I593" s="59"/>
      <c r="J593" s="42"/>
      <c r="K593" s="6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2"/>
      <c r="D594" s="42"/>
      <c r="E594" s="42"/>
      <c r="F594" s="43"/>
      <c r="G594" s="42"/>
      <c r="H594" s="42"/>
      <c r="I594" s="59"/>
      <c r="J594" s="42"/>
      <c r="K594" s="6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2"/>
      <c r="D595" s="42"/>
      <c r="E595" s="42"/>
      <c r="F595" s="43"/>
      <c r="G595" s="42"/>
      <c r="H595" s="42"/>
      <c r="I595" s="59"/>
      <c r="J595" s="42"/>
      <c r="K595" s="6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2"/>
      <c r="D596" s="42"/>
      <c r="E596" s="42"/>
      <c r="F596" s="43"/>
      <c r="G596" s="42"/>
      <c r="H596" s="42"/>
      <c r="I596" s="59"/>
      <c r="J596" s="42"/>
      <c r="K596" s="6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2"/>
      <c r="D597" s="42"/>
      <c r="E597" s="42"/>
      <c r="F597" s="43"/>
      <c r="G597" s="42"/>
      <c r="H597" s="42"/>
      <c r="I597" s="59"/>
      <c r="J597" s="42"/>
      <c r="K597" s="6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2"/>
      <c r="D598" s="42"/>
      <c r="E598" s="42"/>
      <c r="F598" s="43"/>
      <c r="G598" s="42"/>
      <c r="H598" s="42"/>
      <c r="I598" s="59"/>
      <c r="J598" s="42"/>
      <c r="K598" s="6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2"/>
      <c r="D599" s="42"/>
      <c r="E599" s="42"/>
      <c r="F599" s="43"/>
      <c r="G599" s="42"/>
      <c r="H599" s="42"/>
      <c r="I599" s="59"/>
      <c r="J599" s="42"/>
      <c r="K599" s="6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2"/>
      <c r="D600" s="42"/>
      <c r="E600" s="42"/>
      <c r="F600" s="43"/>
      <c r="G600" s="42"/>
      <c r="H600" s="42"/>
      <c r="I600" s="59"/>
      <c r="J600" s="42"/>
      <c r="K600" s="6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2"/>
      <c r="D601" s="42"/>
      <c r="E601" s="42"/>
      <c r="F601" s="43"/>
      <c r="G601" s="42"/>
      <c r="H601" s="42"/>
      <c r="I601" s="59"/>
      <c r="J601" s="42"/>
      <c r="K601" s="6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2"/>
      <c r="D602" s="42"/>
      <c r="E602" s="42"/>
      <c r="F602" s="43"/>
      <c r="G602" s="42"/>
      <c r="H602" s="42"/>
      <c r="I602" s="59"/>
      <c r="J602" s="42"/>
      <c r="K602" s="6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2"/>
      <c r="D603" s="42"/>
      <c r="E603" s="42"/>
      <c r="F603" s="43"/>
      <c r="G603" s="42"/>
      <c r="H603" s="42"/>
      <c r="I603" s="59"/>
      <c r="J603" s="42"/>
      <c r="K603" s="6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2"/>
      <c r="D604" s="42"/>
      <c r="E604" s="42"/>
      <c r="F604" s="43"/>
      <c r="G604" s="42"/>
      <c r="H604" s="42"/>
      <c r="I604" s="59"/>
      <c r="J604" s="42"/>
      <c r="K604" s="6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2"/>
      <c r="D605" s="42"/>
      <c r="E605" s="42"/>
      <c r="F605" s="43"/>
      <c r="G605" s="42"/>
      <c r="H605" s="42"/>
      <c r="I605" s="59"/>
      <c r="J605" s="42"/>
      <c r="K605" s="6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2"/>
      <c r="D606" s="42"/>
      <c r="E606" s="42"/>
      <c r="F606" s="43"/>
      <c r="G606" s="42"/>
      <c r="H606" s="42"/>
      <c r="I606" s="59"/>
      <c r="J606" s="42"/>
      <c r="K606" s="6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2"/>
      <c r="D607" s="42"/>
      <c r="E607" s="42"/>
      <c r="F607" s="43"/>
      <c r="G607" s="42"/>
      <c r="H607" s="42"/>
      <c r="I607" s="59"/>
      <c r="J607" s="42"/>
      <c r="K607" s="6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2"/>
      <c r="D608" s="42"/>
      <c r="E608" s="42"/>
      <c r="F608" s="43"/>
      <c r="G608" s="42"/>
      <c r="H608" s="42"/>
      <c r="I608" s="59"/>
      <c r="J608" s="42"/>
      <c r="K608" s="6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2"/>
      <c r="D609" s="42"/>
      <c r="E609" s="42"/>
      <c r="F609" s="43"/>
      <c r="G609" s="42"/>
      <c r="H609" s="42"/>
      <c r="I609" s="59"/>
      <c r="J609" s="42"/>
      <c r="K609" s="6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2"/>
      <c r="D610" s="42"/>
      <c r="E610" s="42"/>
      <c r="F610" s="43"/>
      <c r="G610" s="42"/>
      <c r="H610" s="42"/>
      <c r="I610" s="59"/>
      <c r="J610" s="42"/>
      <c r="K610" s="6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2"/>
      <c r="D611" s="42"/>
      <c r="E611" s="42"/>
      <c r="F611" s="43"/>
      <c r="G611" s="42"/>
      <c r="H611" s="42"/>
      <c r="I611" s="59"/>
      <c r="J611" s="42"/>
      <c r="K611" s="6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2"/>
      <c r="D612" s="42"/>
      <c r="E612" s="42"/>
      <c r="F612" s="43"/>
      <c r="G612" s="42"/>
      <c r="H612" s="42"/>
      <c r="I612" s="59"/>
      <c r="J612" s="42"/>
      <c r="K612" s="6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2"/>
      <c r="D613" s="42"/>
      <c r="E613" s="42"/>
      <c r="F613" s="43"/>
      <c r="G613" s="42"/>
      <c r="H613" s="42"/>
      <c r="I613" s="59"/>
      <c r="J613" s="42"/>
      <c r="K613" s="6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2"/>
      <c r="D614" s="42"/>
      <c r="E614" s="42"/>
      <c r="F614" s="43"/>
      <c r="G614" s="42"/>
      <c r="H614" s="42"/>
      <c r="I614" s="59"/>
      <c r="J614" s="42"/>
      <c r="K614" s="6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2"/>
      <c r="D615" s="42"/>
      <c r="E615" s="42"/>
      <c r="F615" s="43"/>
      <c r="G615" s="42"/>
      <c r="H615" s="42"/>
      <c r="I615" s="59"/>
      <c r="J615" s="42"/>
      <c r="K615" s="6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2"/>
      <c r="D616" s="42"/>
      <c r="E616" s="42"/>
      <c r="F616" s="43"/>
      <c r="G616" s="42"/>
      <c r="H616" s="42"/>
      <c r="I616" s="59"/>
      <c r="J616" s="42"/>
      <c r="K616" s="6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2"/>
      <c r="D617" s="42"/>
      <c r="E617" s="42"/>
      <c r="F617" s="43"/>
      <c r="G617" s="42"/>
      <c r="H617" s="42"/>
      <c r="I617" s="59"/>
      <c r="J617" s="42"/>
      <c r="K617" s="6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2"/>
      <c r="D618" s="42"/>
      <c r="E618" s="42"/>
      <c r="F618" s="43"/>
      <c r="G618" s="42"/>
      <c r="H618" s="42"/>
      <c r="I618" s="59"/>
      <c r="J618" s="42"/>
      <c r="K618" s="6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2"/>
      <c r="D619" s="42"/>
      <c r="E619" s="42"/>
      <c r="F619" s="43"/>
      <c r="G619" s="42"/>
      <c r="H619" s="42"/>
      <c r="I619" s="59"/>
      <c r="J619" s="42"/>
      <c r="K619" s="6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2"/>
      <c r="D620" s="42"/>
      <c r="E620" s="42"/>
      <c r="F620" s="43"/>
      <c r="G620" s="42"/>
      <c r="H620" s="42"/>
      <c r="I620" s="59"/>
      <c r="J620" s="42"/>
      <c r="K620" s="6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2"/>
      <c r="D621" s="42"/>
      <c r="E621" s="42"/>
      <c r="F621" s="43"/>
      <c r="G621" s="42"/>
      <c r="H621" s="42"/>
      <c r="I621" s="59"/>
      <c r="J621" s="42"/>
      <c r="K621" s="6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2"/>
      <c r="D622" s="42"/>
      <c r="E622" s="42"/>
      <c r="F622" s="43"/>
      <c r="G622" s="42"/>
      <c r="H622" s="42"/>
      <c r="I622" s="59"/>
      <c r="J622" s="42"/>
      <c r="K622" s="6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2"/>
      <c r="D623" s="42"/>
      <c r="E623" s="42"/>
      <c r="F623" s="43"/>
      <c r="G623" s="42"/>
      <c r="H623" s="42"/>
      <c r="I623" s="59"/>
      <c r="J623" s="42"/>
      <c r="K623" s="6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2"/>
      <c r="D624" s="42"/>
      <c r="E624" s="42"/>
      <c r="F624" s="43"/>
      <c r="G624" s="42"/>
      <c r="H624" s="42"/>
      <c r="I624" s="59"/>
      <c r="J624" s="42"/>
      <c r="K624" s="6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2"/>
      <c r="D625" s="42"/>
      <c r="E625" s="42"/>
      <c r="F625" s="43"/>
      <c r="G625" s="42"/>
      <c r="H625" s="42"/>
      <c r="I625" s="59"/>
      <c r="J625" s="42"/>
      <c r="K625" s="6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2"/>
      <c r="D626" s="42"/>
      <c r="E626" s="42"/>
      <c r="F626" s="43"/>
      <c r="G626" s="42"/>
      <c r="H626" s="42"/>
      <c r="I626" s="59"/>
      <c r="J626" s="42"/>
      <c r="K626" s="6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2"/>
      <c r="D627" s="42"/>
      <c r="E627" s="42"/>
      <c r="F627" s="43"/>
      <c r="G627" s="42"/>
      <c r="H627" s="42"/>
      <c r="I627" s="59"/>
      <c r="J627" s="42"/>
      <c r="K627" s="6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2"/>
      <c r="D628" s="42"/>
      <c r="E628" s="42"/>
      <c r="F628" s="43"/>
      <c r="G628" s="42"/>
      <c r="H628" s="42"/>
      <c r="I628" s="59"/>
      <c r="J628" s="42"/>
      <c r="K628" s="6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2"/>
      <c r="D629" s="42"/>
      <c r="E629" s="42"/>
      <c r="F629" s="43"/>
      <c r="G629" s="42"/>
      <c r="H629" s="42"/>
      <c r="I629" s="59"/>
      <c r="J629" s="42"/>
      <c r="K629" s="6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2"/>
      <c r="D630" s="42"/>
      <c r="E630" s="42"/>
      <c r="F630" s="43"/>
      <c r="G630" s="42"/>
      <c r="H630" s="42"/>
      <c r="I630" s="59"/>
      <c r="J630" s="42"/>
      <c r="K630" s="6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2"/>
      <c r="D631" s="42"/>
      <c r="E631" s="42"/>
      <c r="F631" s="43"/>
      <c r="G631" s="42"/>
      <c r="H631" s="42"/>
      <c r="I631" s="59"/>
      <c r="J631" s="42"/>
      <c r="K631" s="6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2"/>
      <c r="D632" s="42"/>
      <c r="E632" s="42"/>
      <c r="F632" s="43"/>
      <c r="G632" s="42"/>
      <c r="H632" s="42"/>
      <c r="I632" s="59"/>
      <c r="J632" s="42"/>
      <c r="K632" s="6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2"/>
      <c r="D633" s="42"/>
      <c r="E633" s="42"/>
      <c r="F633" s="43"/>
      <c r="G633" s="42"/>
      <c r="H633" s="42"/>
      <c r="I633" s="59"/>
      <c r="J633" s="42"/>
      <c r="K633" s="6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2"/>
      <c r="D634" s="42"/>
      <c r="E634" s="42"/>
      <c r="F634" s="43"/>
      <c r="G634" s="42"/>
      <c r="H634" s="42"/>
      <c r="I634" s="59"/>
      <c r="J634" s="42"/>
      <c r="K634" s="6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2"/>
      <c r="D635" s="42"/>
      <c r="E635" s="42"/>
      <c r="F635" s="43"/>
      <c r="G635" s="42"/>
      <c r="H635" s="42"/>
      <c r="I635" s="59"/>
      <c r="J635" s="42"/>
      <c r="K635" s="6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2"/>
      <c r="D636" s="42"/>
      <c r="E636" s="42"/>
      <c r="F636" s="43"/>
      <c r="G636" s="42"/>
      <c r="H636" s="42"/>
      <c r="I636" s="59"/>
      <c r="J636" s="42"/>
      <c r="K636" s="6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2"/>
      <c r="D637" s="42"/>
      <c r="E637" s="42"/>
      <c r="F637" s="43"/>
      <c r="G637" s="42"/>
      <c r="H637" s="42"/>
      <c r="I637" s="59"/>
      <c r="J637" s="42"/>
      <c r="K637" s="6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2"/>
      <c r="D638" s="42"/>
      <c r="E638" s="42"/>
      <c r="F638" s="43"/>
      <c r="G638" s="42"/>
      <c r="H638" s="42"/>
      <c r="I638" s="59"/>
      <c r="J638" s="42"/>
      <c r="K638" s="6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2"/>
      <c r="D639" s="42"/>
      <c r="E639" s="42"/>
      <c r="F639" s="43"/>
      <c r="G639" s="42"/>
      <c r="H639" s="42"/>
      <c r="I639" s="59"/>
      <c r="J639" s="42"/>
      <c r="K639" s="6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2"/>
      <c r="D640" s="42"/>
      <c r="E640" s="42"/>
      <c r="F640" s="43"/>
      <c r="G640" s="42"/>
      <c r="H640" s="42"/>
      <c r="I640" s="59"/>
      <c r="J640" s="42"/>
      <c r="K640" s="6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2"/>
      <c r="D641" s="42"/>
      <c r="E641" s="42"/>
      <c r="F641" s="43"/>
      <c r="G641" s="42"/>
      <c r="H641" s="42"/>
      <c r="I641" s="59"/>
      <c r="J641" s="42"/>
      <c r="K641" s="6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2"/>
      <c r="D642" s="42"/>
      <c r="E642" s="42"/>
      <c r="F642" s="43"/>
      <c r="G642" s="42"/>
      <c r="H642" s="42"/>
      <c r="I642" s="59"/>
      <c r="J642" s="42"/>
      <c r="K642" s="6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2"/>
      <c r="D643" s="42"/>
      <c r="E643" s="42"/>
      <c r="F643" s="43"/>
      <c r="G643" s="42"/>
      <c r="H643" s="42"/>
      <c r="I643" s="59"/>
      <c r="J643" s="42"/>
      <c r="K643" s="6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2"/>
      <c r="D644" s="42"/>
      <c r="E644" s="42"/>
      <c r="F644" s="43"/>
      <c r="G644" s="42"/>
      <c r="H644" s="42"/>
      <c r="I644" s="59"/>
      <c r="J644" s="42"/>
      <c r="K644" s="6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2"/>
      <c r="D645" s="42"/>
      <c r="E645" s="42"/>
      <c r="F645" s="43"/>
      <c r="G645" s="42"/>
      <c r="H645" s="42"/>
      <c r="I645" s="59"/>
      <c r="J645" s="42"/>
      <c r="K645" s="6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2"/>
      <c r="D646" s="42"/>
      <c r="E646" s="42"/>
      <c r="F646" s="43"/>
      <c r="G646" s="42"/>
      <c r="H646" s="42"/>
      <c r="I646" s="59"/>
      <c r="J646" s="42"/>
      <c r="K646" s="6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2"/>
      <c r="D647" s="42"/>
      <c r="E647" s="42"/>
      <c r="F647" s="43"/>
      <c r="G647" s="42"/>
      <c r="H647" s="42"/>
      <c r="I647" s="59"/>
      <c r="J647" s="42"/>
      <c r="K647" s="6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2"/>
      <c r="D648" s="42"/>
      <c r="E648" s="42"/>
      <c r="F648" s="43"/>
      <c r="G648" s="42"/>
      <c r="H648" s="42"/>
      <c r="I648" s="59"/>
      <c r="J648" s="42"/>
      <c r="K648" s="6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2"/>
      <c r="D649" s="42"/>
      <c r="E649" s="42"/>
      <c r="F649" s="43"/>
      <c r="G649" s="42"/>
      <c r="H649" s="42"/>
      <c r="I649" s="59"/>
      <c r="J649" s="42"/>
      <c r="K649" s="6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2"/>
      <c r="D650" s="42"/>
      <c r="E650" s="42"/>
      <c r="F650" s="43"/>
      <c r="G650" s="42"/>
      <c r="H650" s="42"/>
      <c r="I650" s="59"/>
      <c r="J650" s="42"/>
      <c r="K650" s="6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2"/>
      <c r="D651" s="42"/>
      <c r="E651" s="42"/>
      <c r="F651" s="43"/>
      <c r="G651" s="42"/>
      <c r="H651" s="42"/>
      <c r="I651" s="59"/>
      <c r="J651" s="42"/>
      <c r="K651" s="6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2"/>
      <c r="D652" s="42"/>
      <c r="E652" s="42"/>
      <c r="F652" s="43"/>
      <c r="G652" s="42"/>
      <c r="H652" s="42"/>
      <c r="I652" s="59"/>
      <c r="J652" s="42"/>
      <c r="K652" s="6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2"/>
      <c r="D653" s="42"/>
      <c r="E653" s="42"/>
      <c r="F653" s="43"/>
      <c r="G653" s="42"/>
      <c r="H653" s="42"/>
      <c r="I653" s="59"/>
      <c r="J653" s="42"/>
      <c r="K653" s="6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2"/>
      <c r="D654" s="42"/>
      <c r="E654" s="42"/>
      <c r="F654" s="43"/>
      <c r="G654" s="42"/>
      <c r="H654" s="42"/>
      <c r="I654" s="59"/>
      <c r="J654" s="42"/>
      <c r="K654" s="6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2"/>
      <c r="D655" s="42"/>
      <c r="E655" s="42"/>
      <c r="F655" s="43"/>
      <c r="G655" s="42"/>
      <c r="H655" s="42"/>
      <c r="I655" s="59"/>
      <c r="J655" s="42"/>
      <c r="K655" s="6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2"/>
      <c r="D656" s="42"/>
      <c r="E656" s="42"/>
      <c r="F656" s="43"/>
      <c r="G656" s="42"/>
      <c r="H656" s="42"/>
      <c r="I656" s="59"/>
      <c r="J656" s="42"/>
      <c r="K656" s="6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2"/>
      <c r="D657" s="42"/>
      <c r="E657" s="42"/>
      <c r="F657" s="43"/>
      <c r="G657" s="42"/>
      <c r="H657" s="42"/>
      <c r="I657" s="59"/>
      <c r="J657" s="42"/>
      <c r="K657" s="6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2"/>
      <c r="D658" s="42"/>
      <c r="E658" s="42"/>
      <c r="F658" s="43"/>
      <c r="G658" s="42"/>
      <c r="H658" s="42"/>
      <c r="I658" s="59"/>
      <c r="J658" s="42"/>
      <c r="K658" s="6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2"/>
      <c r="D659" s="42"/>
      <c r="E659" s="42"/>
      <c r="F659" s="43"/>
      <c r="G659" s="42"/>
      <c r="H659" s="42"/>
      <c r="I659" s="59"/>
      <c r="J659" s="42"/>
      <c r="K659" s="6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2"/>
      <c r="D660" s="42"/>
      <c r="E660" s="42"/>
      <c r="F660" s="43"/>
      <c r="G660" s="42"/>
      <c r="H660" s="42"/>
      <c r="I660" s="59"/>
      <c r="J660" s="42"/>
      <c r="K660" s="6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2"/>
      <c r="D661" s="42"/>
      <c r="E661" s="42"/>
      <c r="F661" s="43"/>
      <c r="G661" s="42"/>
      <c r="H661" s="42"/>
      <c r="I661" s="59"/>
      <c r="J661" s="42"/>
      <c r="K661" s="6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2"/>
      <c r="D662" s="42"/>
      <c r="E662" s="42"/>
      <c r="F662" s="43"/>
      <c r="G662" s="42"/>
      <c r="H662" s="42"/>
      <c r="I662" s="59"/>
      <c r="J662" s="42"/>
      <c r="K662" s="6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2"/>
      <c r="D663" s="42"/>
      <c r="E663" s="42"/>
      <c r="F663" s="43"/>
      <c r="G663" s="42"/>
      <c r="H663" s="42"/>
      <c r="I663" s="59"/>
      <c r="J663" s="42"/>
      <c r="K663" s="6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2"/>
      <c r="D664" s="42"/>
      <c r="E664" s="42"/>
      <c r="F664" s="43"/>
      <c r="G664" s="42"/>
      <c r="H664" s="42"/>
      <c r="I664" s="59"/>
      <c r="J664" s="42"/>
      <c r="K664" s="6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2"/>
      <c r="D665" s="42"/>
      <c r="E665" s="42"/>
      <c r="F665" s="43"/>
      <c r="G665" s="42"/>
      <c r="H665" s="42"/>
      <c r="I665" s="59"/>
      <c r="J665" s="42"/>
      <c r="K665" s="6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2"/>
      <c r="D666" s="42"/>
      <c r="E666" s="42"/>
      <c r="F666" s="43"/>
      <c r="G666" s="42"/>
      <c r="H666" s="42"/>
      <c r="I666" s="59"/>
      <c r="J666" s="42"/>
      <c r="K666" s="6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2"/>
      <c r="D667" s="42"/>
      <c r="E667" s="42"/>
      <c r="F667" s="43"/>
      <c r="G667" s="42"/>
      <c r="H667" s="42"/>
      <c r="I667" s="59"/>
      <c r="J667" s="42"/>
      <c r="K667" s="6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2"/>
      <c r="D668" s="42"/>
      <c r="E668" s="42"/>
      <c r="F668" s="43"/>
      <c r="G668" s="42"/>
      <c r="H668" s="42"/>
      <c r="I668" s="59"/>
      <c r="J668" s="42"/>
      <c r="K668" s="6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2"/>
      <c r="D669" s="42"/>
      <c r="E669" s="42"/>
      <c r="F669" s="43"/>
      <c r="G669" s="42"/>
      <c r="H669" s="42"/>
      <c r="I669" s="59"/>
      <c r="J669" s="42"/>
      <c r="K669" s="6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2"/>
      <c r="D670" s="42"/>
      <c r="E670" s="42"/>
      <c r="F670" s="43"/>
      <c r="G670" s="42"/>
      <c r="H670" s="42"/>
      <c r="I670" s="59"/>
      <c r="J670" s="42"/>
      <c r="K670" s="6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2"/>
      <c r="D671" s="42"/>
      <c r="E671" s="42"/>
      <c r="F671" s="43"/>
      <c r="G671" s="42"/>
      <c r="H671" s="42"/>
      <c r="I671" s="59"/>
      <c r="J671" s="42"/>
      <c r="K671" s="6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2"/>
      <c r="D672" s="42"/>
      <c r="E672" s="42"/>
      <c r="F672" s="43"/>
      <c r="G672" s="42"/>
      <c r="H672" s="42"/>
      <c r="I672" s="59"/>
      <c r="J672" s="42"/>
      <c r="K672" s="6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2"/>
      <c r="D673" s="42"/>
      <c r="E673" s="42"/>
      <c r="F673" s="43"/>
      <c r="G673" s="42"/>
      <c r="H673" s="42"/>
      <c r="I673" s="59"/>
      <c r="J673" s="42"/>
      <c r="K673" s="6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2"/>
      <c r="D674" s="42"/>
      <c r="E674" s="42"/>
      <c r="F674" s="43"/>
      <c r="G674" s="42"/>
      <c r="H674" s="42"/>
      <c r="I674" s="59"/>
      <c r="J674" s="42"/>
      <c r="K674" s="6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2"/>
      <c r="D675" s="42"/>
      <c r="E675" s="42"/>
      <c r="F675" s="43"/>
      <c r="G675" s="42"/>
      <c r="H675" s="42"/>
      <c r="I675" s="59"/>
      <c r="J675" s="42"/>
      <c r="K675" s="6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2"/>
      <c r="D676" s="42"/>
      <c r="E676" s="42"/>
      <c r="F676" s="43"/>
      <c r="G676" s="42"/>
      <c r="H676" s="42"/>
      <c r="I676" s="59"/>
      <c r="J676" s="42"/>
      <c r="K676" s="6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2"/>
      <c r="D677" s="42"/>
      <c r="E677" s="42"/>
      <c r="F677" s="43"/>
      <c r="G677" s="42"/>
      <c r="H677" s="42"/>
      <c r="I677" s="59"/>
      <c r="J677" s="42"/>
      <c r="K677" s="6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2"/>
      <c r="D678" s="42"/>
      <c r="E678" s="42"/>
      <c r="F678" s="43"/>
      <c r="G678" s="42"/>
      <c r="H678" s="42"/>
      <c r="I678" s="59"/>
      <c r="J678" s="42"/>
      <c r="K678" s="6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2"/>
      <c r="D679" s="42"/>
      <c r="E679" s="42"/>
      <c r="F679" s="43"/>
      <c r="G679" s="42"/>
      <c r="H679" s="42"/>
      <c r="I679" s="59"/>
      <c r="J679" s="42"/>
      <c r="K679" s="6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2"/>
      <c r="D680" s="42"/>
      <c r="E680" s="42"/>
      <c r="F680" s="43"/>
      <c r="G680" s="42"/>
      <c r="H680" s="42"/>
      <c r="I680" s="59"/>
      <c r="J680" s="42"/>
      <c r="K680" s="6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2"/>
      <c r="D681" s="42"/>
      <c r="E681" s="42"/>
      <c r="F681" s="43"/>
      <c r="G681" s="42"/>
      <c r="H681" s="42"/>
      <c r="I681" s="59"/>
      <c r="J681" s="42"/>
      <c r="K681" s="6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2"/>
      <c r="D682" s="42"/>
      <c r="E682" s="42"/>
      <c r="F682" s="43"/>
      <c r="G682" s="42"/>
      <c r="H682" s="42"/>
      <c r="I682" s="59"/>
      <c r="J682" s="42"/>
      <c r="K682" s="6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2"/>
      <c r="D683" s="42"/>
      <c r="E683" s="42"/>
      <c r="F683" s="43"/>
      <c r="G683" s="42"/>
      <c r="H683" s="42"/>
      <c r="I683" s="59"/>
      <c r="J683" s="42"/>
      <c r="K683" s="6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2"/>
      <c r="D684" s="42"/>
      <c r="E684" s="42"/>
      <c r="F684" s="43"/>
      <c r="G684" s="42"/>
      <c r="H684" s="42"/>
      <c r="I684" s="59"/>
      <c r="J684" s="42"/>
      <c r="K684" s="6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2"/>
      <c r="D685" s="42"/>
      <c r="E685" s="42"/>
      <c r="F685" s="43"/>
      <c r="G685" s="42"/>
      <c r="H685" s="42"/>
      <c r="I685" s="59"/>
      <c r="J685" s="42"/>
      <c r="K685" s="6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2"/>
      <c r="D686" s="42"/>
      <c r="E686" s="42"/>
      <c r="F686" s="43"/>
      <c r="G686" s="42"/>
      <c r="H686" s="42"/>
      <c r="I686" s="59"/>
      <c r="J686" s="42"/>
      <c r="K686" s="6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2"/>
      <c r="D687" s="42"/>
      <c r="E687" s="42"/>
      <c r="F687" s="43"/>
      <c r="G687" s="42"/>
      <c r="H687" s="42"/>
      <c r="I687" s="59"/>
      <c r="J687" s="42"/>
      <c r="K687" s="6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2"/>
      <c r="D688" s="42"/>
      <c r="E688" s="42"/>
      <c r="F688" s="43"/>
      <c r="G688" s="42"/>
      <c r="H688" s="42"/>
      <c r="I688" s="59"/>
      <c r="J688" s="42"/>
      <c r="K688" s="6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2"/>
      <c r="D689" s="42"/>
      <c r="E689" s="42"/>
      <c r="F689" s="43"/>
      <c r="G689" s="42"/>
      <c r="H689" s="42"/>
      <c r="I689" s="59"/>
      <c r="J689" s="42"/>
      <c r="K689" s="6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2"/>
      <c r="D690" s="42"/>
      <c r="E690" s="42"/>
      <c r="F690" s="43"/>
      <c r="G690" s="42"/>
      <c r="H690" s="42"/>
      <c r="I690" s="59"/>
      <c r="J690" s="42"/>
      <c r="K690" s="6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2"/>
      <c r="D691" s="42"/>
      <c r="E691" s="42"/>
      <c r="F691" s="43"/>
      <c r="G691" s="42"/>
      <c r="H691" s="42"/>
      <c r="I691" s="59"/>
      <c r="J691" s="42"/>
      <c r="K691" s="6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2"/>
      <c r="D692" s="42"/>
      <c r="E692" s="42"/>
      <c r="F692" s="43"/>
      <c r="G692" s="42"/>
      <c r="H692" s="42"/>
      <c r="I692" s="59"/>
      <c r="J692" s="42"/>
      <c r="K692" s="6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2"/>
      <c r="D693" s="42"/>
      <c r="E693" s="42"/>
      <c r="F693" s="43"/>
      <c r="G693" s="42"/>
      <c r="H693" s="42"/>
      <c r="I693" s="59"/>
      <c r="J693" s="42"/>
      <c r="K693" s="6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2"/>
      <c r="D694" s="42"/>
      <c r="E694" s="42"/>
      <c r="F694" s="43"/>
      <c r="G694" s="42"/>
      <c r="H694" s="42"/>
      <c r="I694" s="59"/>
      <c r="J694" s="42"/>
      <c r="K694" s="6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2"/>
      <c r="D695" s="42"/>
      <c r="E695" s="42"/>
      <c r="F695" s="43"/>
      <c r="G695" s="42"/>
      <c r="H695" s="42"/>
      <c r="I695" s="59"/>
      <c r="J695" s="42"/>
      <c r="K695" s="6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2"/>
      <c r="D696" s="42"/>
      <c r="E696" s="42"/>
      <c r="F696" s="43"/>
      <c r="G696" s="42"/>
      <c r="H696" s="42"/>
      <c r="I696" s="59"/>
      <c r="J696" s="42"/>
      <c r="K696" s="6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2"/>
      <c r="D697" s="42"/>
      <c r="E697" s="42"/>
      <c r="F697" s="43"/>
      <c r="G697" s="42"/>
      <c r="H697" s="42"/>
      <c r="I697" s="59"/>
      <c r="J697" s="42"/>
      <c r="K697" s="6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2"/>
      <c r="D698" s="42"/>
      <c r="E698" s="42"/>
      <c r="F698" s="43"/>
      <c r="G698" s="42"/>
      <c r="H698" s="42"/>
      <c r="I698" s="59"/>
      <c r="J698" s="42"/>
      <c r="K698" s="6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2"/>
      <c r="D699" s="42"/>
      <c r="E699" s="42"/>
      <c r="F699" s="43"/>
      <c r="G699" s="42"/>
      <c r="H699" s="42"/>
      <c r="I699" s="59"/>
      <c r="J699" s="42"/>
      <c r="K699" s="6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2"/>
      <c r="D700" s="42"/>
      <c r="E700" s="42"/>
      <c r="F700" s="43"/>
      <c r="G700" s="42"/>
      <c r="H700" s="42"/>
      <c r="I700" s="59"/>
      <c r="J700" s="42"/>
      <c r="K700" s="6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2"/>
      <c r="D701" s="42"/>
      <c r="E701" s="42"/>
      <c r="F701" s="43"/>
      <c r="G701" s="42"/>
      <c r="H701" s="42"/>
      <c r="I701" s="59"/>
      <c r="J701" s="42"/>
      <c r="K701" s="6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2"/>
      <c r="D702" s="42"/>
      <c r="E702" s="42"/>
      <c r="F702" s="43"/>
      <c r="G702" s="42"/>
      <c r="H702" s="42"/>
      <c r="I702" s="59"/>
      <c r="J702" s="42"/>
      <c r="K702" s="6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2"/>
      <c r="D703" s="42"/>
      <c r="E703" s="42"/>
      <c r="F703" s="43"/>
      <c r="G703" s="42"/>
      <c r="H703" s="42"/>
      <c r="I703" s="59"/>
      <c r="J703" s="42"/>
      <c r="K703" s="6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2"/>
      <c r="D704" s="42"/>
      <c r="E704" s="42"/>
      <c r="F704" s="43"/>
      <c r="G704" s="42"/>
      <c r="H704" s="42"/>
      <c r="I704" s="59"/>
      <c r="J704" s="42"/>
      <c r="K704" s="6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2"/>
      <c r="D705" s="42"/>
      <c r="E705" s="42"/>
      <c r="F705" s="43"/>
      <c r="G705" s="42"/>
      <c r="H705" s="42"/>
      <c r="I705" s="59"/>
      <c r="J705" s="42"/>
      <c r="K705" s="6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2"/>
      <c r="D706" s="42"/>
      <c r="E706" s="42"/>
      <c r="F706" s="43"/>
      <c r="G706" s="42"/>
      <c r="H706" s="42"/>
      <c r="I706" s="59"/>
      <c r="J706" s="42"/>
      <c r="K706" s="6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2"/>
      <c r="D707" s="42"/>
      <c r="E707" s="42"/>
      <c r="F707" s="43"/>
      <c r="G707" s="42"/>
      <c r="H707" s="42"/>
      <c r="I707" s="59"/>
      <c r="J707" s="42"/>
      <c r="K707" s="6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2"/>
      <c r="D708" s="42"/>
      <c r="E708" s="42"/>
      <c r="F708" s="43"/>
      <c r="G708" s="42"/>
      <c r="H708" s="42"/>
      <c r="I708" s="59"/>
      <c r="J708" s="42"/>
      <c r="K708" s="6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2"/>
      <c r="D709" s="42"/>
      <c r="E709" s="42"/>
      <c r="F709" s="43"/>
      <c r="G709" s="42"/>
      <c r="H709" s="42"/>
      <c r="I709" s="59"/>
      <c r="J709" s="42"/>
      <c r="K709" s="6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2"/>
      <c r="D710" s="42"/>
      <c r="E710" s="42"/>
      <c r="F710" s="43"/>
      <c r="G710" s="42"/>
      <c r="H710" s="42"/>
      <c r="I710" s="59"/>
      <c r="J710" s="42"/>
      <c r="K710" s="6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2"/>
      <c r="D711" s="42"/>
      <c r="E711" s="42"/>
      <c r="F711" s="43"/>
      <c r="G711" s="42"/>
      <c r="H711" s="42"/>
      <c r="I711" s="59"/>
      <c r="J711" s="42"/>
      <c r="K711" s="6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2"/>
      <c r="D712" s="42"/>
      <c r="E712" s="42"/>
      <c r="F712" s="43"/>
      <c r="G712" s="42"/>
      <c r="H712" s="42"/>
      <c r="I712" s="59"/>
      <c r="J712" s="42"/>
      <c r="K712" s="6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2"/>
      <c r="D713" s="42"/>
      <c r="E713" s="42"/>
      <c r="F713" s="43"/>
      <c r="G713" s="42"/>
      <c r="H713" s="42"/>
      <c r="I713" s="59"/>
      <c r="J713" s="42"/>
      <c r="K713" s="6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2"/>
      <c r="D714" s="42"/>
      <c r="E714" s="42"/>
      <c r="F714" s="43"/>
      <c r="G714" s="42"/>
      <c r="H714" s="42"/>
      <c r="I714" s="59"/>
      <c r="J714" s="42"/>
      <c r="K714" s="6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2"/>
      <c r="D715" s="42"/>
      <c r="E715" s="42"/>
      <c r="F715" s="43"/>
      <c r="G715" s="42"/>
      <c r="H715" s="42"/>
      <c r="I715" s="59"/>
      <c r="J715" s="42"/>
      <c r="K715" s="6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2"/>
      <c r="D716" s="42"/>
      <c r="E716" s="42"/>
      <c r="F716" s="43"/>
      <c r="G716" s="42"/>
      <c r="H716" s="42"/>
      <c r="I716" s="59"/>
      <c r="J716" s="42"/>
      <c r="K716" s="6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2"/>
      <c r="D717" s="42"/>
      <c r="E717" s="42"/>
      <c r="F717" s="43"/>
      <c r="G717" s="42"/>
      <c r="H717" s="42"/>
      <c r="I717" s="59"/>
      <c r="J717" s="42"/>
      <c r="K717" s="6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2"/>
      <c r="D718" s="42"/>
      <c r="E718" s="42"/>
      <c r="F718" s="43"/>
      <c r="G718" s="42"/>
      <c r="H718" s="42"/>
      <c r="I718" s="59"/>
      <c r="J718" s="42"/>
      <c r="K718" s="6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2"/>
      <c r="D719" s="42"/>
      <c r="E719" s="42"/>
      <c r="F719" s="43"/>
      <c r="G719" s="42"/>
      <c r="H719" s="42"/>
      <c r="I719" s="59"/>
      <c r="J719" s="42"/>
      <c r="K719" s="6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2"/>
      <c r="D720" s="42"/>
      <c r="E720" s="42"/>
      <c r="F720" s="43"/>
      <c r="G720" s="42"/>
      <c r="H720" s="42"/>
      <c r="I720" s="59"/>
      <c r="J720" s="42"/>
      <c r="K720" s="6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2"/>
      <c r="D721" s="42"/>
      <c r="E721" s="42"/>
      <c r="F721" s="43"/>
      <c r="G721" s="42"/>
      <c r="H721" s="42"/>
      <c r="I721" s="59"/>
      <c r="J721" s="42"/>
      <c r="K721" s="6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2"/>
      <c r="D722" s="42"/>
      <c r="E722" s="42"/>
      <c r="F722" s="43"/>
      <c r="G722" s="42"/>
      <c r="H722" s="42"/>
      <c r="I722" s="59"/>
      <c r="J722" s="42"/>
      <c r="K722" s="6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2"/>
      <c r="D723" s="42"/>
      <c r="E723" s="42"/>
      <c r="F723" s="43"/>
      <c r="G723" s="42"/>
      <c r="H723" s="42"/>
      <c r="I723" s="59"/>
      <c r="J723" s="42"/>
      <c r="K723" s="6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2"/>
      <c r="D724" s="42"/>
      <c r="E724" s="42"/>
      <c r="F724" s="43"/>
      <c r="G724" s="42"/>
      <c r="H724" s="42"/>
      <c r="I724" s="59"/>
      <c r="J724" s="42"/>
      <c r="K724" s="6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2"/>
      <c r="D725" s="42"/>
      <c r="E725" s="42"/>
      <c r="F725" s="43"/>
      <c r="G725" s="42"/>
      <c r="H725" s="42"/>
      <c r="I725" s="59"/>
      <c r="J725" s="42"/>
      <c r="K725" s="6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2"/>
      <c r="D726" s="42"/>
      <c r="E726" s="42"/>
      <c r="F726" s="43"/>
      <c r="G726" s="42"/>
      <c r="H726" s="42"/>
      <c r="I726" s="59"/>
      <c r="J726" s="42"/>
      <c r="K726" s="6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2"/>
      <c r="D727" s="42"/>
      <c r="E727" s="42"/>
      <c r="F727" s="43"/>
      <c r="G727" s="42"/>
      <c r="H727" s="42"/>
      <c r="I727" s="59"/>
      <c r="J727" s="42"/>
      <c r="K727" s="6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2"/>
      <c r="D728" s="42"/>
      <c r="E728" s="42"/>
      <c r="F728" s="43"/>
      <c r="G728" s="42"/>
      <c r="H728" s="42"/>
      <c r="I728" s="59"/>
      <c r="J728" s="42"/>
      <c r="K728" s="6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2"/>
      <c r="D729" s="42"/>
      <c r="E729" s="42"/>
      <c r="F729" s="43"/>
      <c r="G729" s="42"/>
      <c r="H729" s="42"/>
      <c r="I729" s="59"/>
      <c r="J729" s="42"/>
      <c r="K729" s="6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2"/>
      <c r="D730" s="42"/>
      <c r="E730" s="42"/>
      <c r="F730" s="43"/>
      <c r="G730" s="42"/>
      <c r="H730" s="42"/>
      <c r="I730" s="59"/>
      <c r="J730" s="42"/>
      <c r="K730" s="6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2"/>
      <c r="D731" s="42"/>
      <c r="E731" s="42"/>
      <c r="F731" s="43"/>
      <c r="G731" s="42"/>
      <c r="H731" s="42"/>
      <c r="I731" s="59"/>
      <c r="J731" s="42"/>
      <c r="K731" s="6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2"/>
      <c r="D732" s="42"/>
      <c r="E732" s="42"/>
      <c r="F732" s="43"/>
      <c r="G732" s="42"/>
      <c r="H732" s="42"/>
      <c r="I732" s="59"/>
      <c r="J732" s="42"/>
      <c r="K732" s="6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2"/>
      <c r="D733" s="42"/>
      <c r="E733" s="42"/>
      <c r="F733" s="43"/>
      <c r="G733" s="42"/>
      <c r="H733" s="42"/>
      <c r="I733" s="59"/>
      <c r="J733" s="42"/>
      <c r="K733" s="6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2"/>
      <c r="D734" s="42"/>
      <c r="E734" s="42"/>
      <c r="F734" s="43"/>
      <c r="G734" s="42"/>
      <c r="H734" s="42"/>
      <c r="I734" s="59"/>
      <c r="J734" s="42"/>
      <c r="K734" s="6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2"/>
      <c r="D735" s="42"/>
      <c r="E735" s="42"/>
      <c r="F735" s="43"/>
      <c r="G735" s="42"/>
      <c r="H735" s="42"/>
      <c r="I735" s="59"/>
      <c r="J735" s="42"/>
      <c r="K735" s="6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2"/>
      <c r="D736" s="42"/>
      <c r="E736" s="42"/>
      <c r="F736" s="43"/>
      <c r="G736" s="42"/>
      <c r="H736" s="42"/>
      <c r="I736" s="59"/>
      <c r="J736" s="42"/>
      <c r="K736" s="6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2"/>
      <c r="D737" s="42"/>
      <c r="E737" s="42"/>
      <c r="F737" s="43"/>
      <c r="G737" s="42"/>
      <c r="H737" s="42"/>
      <c r="I737" s="59"/>
      <c r="J737" s="42"/>
      <c r="K737" s="6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2"/>
      <c r="D738" s="42"/>
      <c r="E738" s="42"/>
      <c r="F738" s="43"/>
      <c r="G738" s="42"/>
      <c r="H738" s="42"/>
      <c r="I738" s="59"/>
      <c r="J738" s="42"/>
      <c r="K738" s="6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2"/>
      <c r="D739" s="42"/>
      <c r="E739" s="42"/>
      <c r="F739" s="43"/>
      <c r="G739" s="42"/>
      <c r="H739" s="42"/>
      <c r="I739" s="59"/>
      <c r="J739" s="42"/>
      <c r="K739" s="6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2"/>
      <c r="D740" s="42"/>
      <c r="E740" s="42"/>
      <c r="F740" s="43"/>
      <c r="G740" s="42"/>
      <c r="H740" s="42"/>
      <c r="I740" s="59"/>
      <c r="J740" s="42"/>
      <c r="K740" s="6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2"/>
      <c r="D741" s="42"/>
      <c r="E741" s="42"/>
      <c r="F741" s="43"/>
      <c r="G741" s="42"/>
      <c r="H741" s="42"/>
      <c r="I741" s="59"/>
      <c r="J741" s="42"/>
      <c r="K741" s="6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2"/>
      <c r="D742" s="42"/>
      <c r="E742" s="42"/>
      <c r="F742" s="43"/>
      <c r="G742" s="42"/>
      <c r="H742" s="42"/>
      <c r="I742" s="59"/>
      <c r="J742" s="42"/>
      <c r="K742" s="6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2"/>
      <c r="D743" s="42"/>
      <c r="E743" s="42"/>
      <c r="F743" s="43"/>
      <c r="G743" s="42"/>
      <c r="H743" s="42"/>
      <c r="I743" s="59"/>
      <c r="J743" s="42"/>
      <c r="K743" s="6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2"/>
      <c r="D744" s="42"/>
      <c r="E744" s="42"/>
      <c r="F744" s="43"/>
      <c r="G744" s="42"/>
      <c r="H744" s="42"/>
      <c r="I744" s="59"/>
      <c r="J744" s="42"/>
      <c r="K744" s="6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2"/>
      <c r="D745" s="42"/>
      <c r="E745" s="42"/>
      <c r="F745" s="43"/>
      <c r="G745" s="42"/>
      <c r="H745" s="42"/>
      <c r="I745" s="59"/>
      <c r="J745" s="42"/>
      <c r="K745" s="6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2"/>
      <c r="D746" s="42"/>
      <c r="E746" s="42"/>
      <c r="F746" s="43"/>
      <c r="G746" s="42"/>
      <c r="H746" s="42"/>
      <c r="I746" s="59"/>
      <c r="J746" s="42"/>
      <c r="K746" s="6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2"/>
      <c r="D747" s="42"/>
      <c r="E747" s="42"/>
      <c r="F747" s="43"/>
      <c r="G747" s="42"/>
      <c r="H747" s="42"/>
      <c r="I747" s="59"/>
      <c r="J747" s="42"/>
      <c r="K747" s="6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2"/>
      <c r="D748" s="42"/>
      <c r="E748" s="42"/>
      <c r="F748" s="43"/>
      <c r="G748" s="42"/>
      <c r="H748" s="42"/>
      <c r="I748" s="59"/>
      <c r="J748" s="42"/>
      <c r="K748" s="6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2"/>
      <c r="D749" s="42"/>
      <c r="E749" s="42"/>
      <c r="F749" s="43"/>
      <c r="G749" s="42"/>
      <c r="H749" s="42"/>
      <c r="I749" s="59"/>
      <c r="J749" s="42"/>
      <c r="K749" s="6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2"/>
      <c r="D750" s="42"/>
      <c r="E750" s="42"/>
      <c r="F750" s="43"/>
      <c r="G750" s="42"/>
      <c r="H750" s="42"/>
      <c r="I750" s="59"/>
      <c r="J750" s="42"/>
      <c r="K750" s="6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2"/>
      <c r="D751" s="42"/>
      <c r="E751" s="42"/>
      <c r="F751" s="43"/>
      <c r="G751" s="42"/>
      <c r="H751" s="42"/>
      <c r="I751" s="59"/>
      <c r="J751" s="42"/>
      <c r="K751" s="6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2"/>
      <c r="D752" s="42"/>
      <c r="E752" s="42"/>
      <c r="F752" s="43"/>
      <c r="G752" s="42"/>
      <c r="H752" s="42"/>
      <c r="I752" s="59"/>
      <c r="J752" s="42"/>
      <c r="K752" s="6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2"/>
      <c r="D753" s="42"/>
      <c r="E753" s="42"/>
      <c r="F753" s="43"/>
      <c r="G753" s="42"/>
      <c r="H753" s="42"/>
      <c r="I753" s="59"/>
      <c r="J753" s="42"/>
      <c r="K753" s="6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2"/>
      <c r="D754" s="42"/>
      <c r="E754" s="42"/>
      <c r="F754" s="43"/>
      <c r="G754" s="42"/>
      <c r="H754" s="42"/>
      <c r="I754" s="59"/>
      <c r="J754" s="42"/>
      <c r="K754" s="6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2"/>
      <c r="D755" s="42"/>
      <c r="E755" s="42"/>
      <c r="F755" s="43"/>
      <c r="G755" s="42"/>
      <c r="H755" s="42"/>
      <c r="I755" s="59"/>
      <c r="J755" s="42"/>
      <c r="K755" s="6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2"/>
      <c r="D756" s="42"/>
      <c r="E756" s="42"/>
      <c r="F756" s="43"/>
      <c r="G756" s="42"/>
      <c r="H756" s="42"/>
      <c r="I756" s="59"/>
      <c r="J756" s="42"/>
      <c r="K756" s="6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2"/>
      <c r="D757" s="42"/>
      <c r="E757" s="42"/>
      <c r="F757" s="43"/>
      <c r="G757" s="42"/>
      <c r="H757" s="42"/>
      <c r="I757" s="59"/>
      <c r="J757" s="42"/>
      <c r="K757" s="6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2"/>
      <c r="D758" s="42"/>
      <c r="E758" s="42"/>
      <c r="F758" s="43"/>
      <c r="G758" s="42"/>
      <c r="H758" s="42"/>
      <c r="I758" s="59"/>
      <c r="J758" s="42"/>
      <c r="K758" s="6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2"/>
      <c r="D759" s="42"/>
      <c r="E759" s="42"/>
      <c r="F759" s="43"/>
      <c r="G759" s="42"/>
      <c r="H759" s="42"/>
      <c r="I759" s="59"/>
      <c r="J759" s="42"/>
      <c r="K759" s="6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2"/>
      <c r="D760" s="42"/>
      <c r="E760" s="42"/>
      <c r="F760" s="43"/>
      <c r="G760" s="42"/>
      <c r="H760" s="42"/>
      <c r="I760" s="59"/>
      <c r="J760" s="42"/>
      <c r="K760" s="6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2"/>
      <c r="D761" s="42"/>
      <c r="E761" s="42"/>
      <c r="F761" s="43"/>
      <c r="G761" s="42"/>
      <c r="H761" s="42"/>
      <c r="I761" s="59"/>
      <c r="J761" s="42"/>
      <c r="K761" s="6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2"/>
      <c r="D762" s="42"/>
      <c r="E762" s="42"/>
      <c r="F762" s="43"/>
      <c r="G762" s="42"/>
      <c r="H762" s="42"/>
      <c r="I762" s="59"/>
      <c r="J762" s="42"/>
      <c r="K762" s="6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2"/>
      <c r="D763" s="42"/>
      <c r="E763" s="42"/>
      <c r="F763" s="43"/>
      <c r="G763" s="42"/>
      <c r="H763" s="42"/>
      <c r="I763" s="59"/>
      <c r="J763" s="42"/>
      <c r="K763" s="6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2"/>
      <c r="D764" s="42"/>
      <c r="E764" s="42"/>
      <c r="F764" s="43"/>
      <c r="G764" s="42"/>
      <c r="H764" s="42"/>
      <c r="I764" s="59"/>
      <c r="J764" s="42"/>
      <c r="K764" s="6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2"/>
      <c r="D765" s="42"/>
      <c r="E765" s="42"/>
      <c r="F765" s="43"/>
      <c r="G765" s="42"/>
      <c r="H765" s="42"/>
      <c r="I765" s="59"/>
      <c r="J765" s="42"/>
      <c r="K765" s="6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2"/>
      <c r="D766" s="42"/>
      <c r="E766" s="42"/>
      <c r="F766" s="43"/>
      <c r="G766" s="42"/>
      <c r="H766" s="42"/>
      <c r="I766" s="59"/>
      <c r="J766" s="42"/>
      <c r="K766" s="6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2"/>
      <c r="D767" s="42"/>
      <c r="E767" s="42"/>
      <c r="F767" s="43"/>
      <c r="G767" s="42"/>
      <c r="H767" s="42"/>
      <c r="I767" s="59"/>
      <c r="J767" s="42"/>
      <c r="K767" s="6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2"/>
      <c r="D768" s="42"/>
      <c r="E768" s="42"/>
      <c r="F768" s="43"/>
      <c r="G768" s="42"/>
      <c r="H768" s="42"/>
      <c r="I768" s="59"/>
      <c r="J768" s="42"/>
      <c r="K768" s="6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2"/>
      <c r="D769" s="42"/>
      <c r="E769" s="42"/>
      <c r="F769" s="43"/>
      <c r="G769" s="42"/>
      <c r="H769" s="42"/>
      <c r="I769" s="59"/>
      <c r="J769" s="42"/>
      <c r="K769" s="6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2"/>
      <c r="D770" s="42"/>
      <c r="E770" s="42"/>
      <c r="F770" s="43"/>
      <c r="G770" s="42"/>
      <c r="H770" s="42"/>
      <c r="I770" s="59"/>
      <c r="J770" s="42"/>
      <c r="K770" s="6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2"/>
      <c r="D771" s="42"/>
      <c r="E771" s="42"/>
      <c r="F771" s="43"/>
      <c r="G771" s="42"/>
      <c r="H771" s="42"/>
      <c r="I771" s="59"/>
      <c r="J771" s="42"/>
      <c r="K771" s="6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2"/>
      <c r="D772" s="42"/>
      <c r="E772" s="42"/>
      <c r="F772" s="43"/>
      <c r="G772" s="42"/>
      <c r="H772" s="42"/>
      <c r="I772" s="59"/>
      <c r="J772" s="42"/>
      <c r="K772" s="6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2"/>
      <c r="D773" s="42"/>
      <c r="E773" s="42"/>
      <c r="F773" s="43"/>
      <c r="G773" s="42"/>
      <c r="H773" s="42"/>
      <c r="I773" s="59"/>
      <c r="J773" s="42"/>
      <c r="K773" s="6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2"/>
      <c r="D774" s="42"/>
      <c r="E774" s="42"/>
      <c r="F774" s="43"/>
      <c r="G774" s="42"/>
      <c r="H774" s="42"/>
      <c r="I774" s="59"/>
      <c r="J774" s="42"/>
      <c r="K774" s="6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2"/>
      <c r="D775" s="42"/>
      <c r="E775" s="42"/>
      <c r="F775" s="43"/>
      <c r="G775" s="42"/>
      <c r="H775" s="42"/>
      <c r="I775" s="59"/>
      <c r="J775" s="42"/>
      <c r="K775" s="6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2"/>
      <c r="D776" s="42"/>
      <c r="E776" s="42"/>
      <c r="F776" s="43"/>
      <c r="G776" s="42"/>
      <c r="H776" s="42"/>
      <c r="I776" s="59"/>
      <c r="J776" s="42"/>
      <c r="K776" s="6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2"/>
      <c r="D777" s="42"/>
      <c r="E777" s="42"/>
      <c r="F777" s="43"/>
      <c r="G777" s="42"/>
      <c r="H777" s="42"/>
      <c r="I777" s="59"/>
      <c r="J777" s="42"/>
      <c r="K777" s="6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2"/>
      <c r="D778" s="42"/>
      <c r="E778" s="42"/>
      <c r="F778" s="43"/>
      <c r="G778" s="42"/>
      <c r="H778" s="42"/>
      <c r="I778" s="59"/>
      <c r="J778" s="42"/>
      <c r="K778" s="6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2"/>
      <c r="D779" s="42"/>
      <c r="E779" s="42"/>
      <c r="F779" s="43"/>
      <c r="G779" s="42"/>
      <c r="H779" s="42"/>
      <c r="I779" s="59"/>
      <c r="J779" s="42"/>
      <c r="K779" s="6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2"/>
      <c r="D780" s="42"/>
      <c r="E780" s="42"/>
      <c r="F780" s="43"/>
      <c r="G780" s="42"/>
      <c r="H780" s="42"/>
      <c r="I780" s="59"/>
      <c r="J780" s="42"/>
      <c r="K780" s="6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2"/>
      <c r="D781" s="42"/>
      <c r="E781" s="42"/>
      <c r="F781" s="43"/>
      <c r="G781" s="42"/>
      <c r="H781" s="42"/>
      <c r="I781" s="59"/>
      <c r="J781" s="42"/>
      <c r="K781" s="6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2"/>
      <c r="D782" s="42"/>
      <c r="E782" s="42"/>
      <c r="F782" s="43"/>
      <c r="G782" s="42"/>
      <c r="H782" s="42"/>
      <c r="I782" s="59"/>
      <c r="J782" s="42"/>
      <c r="K782" s="6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2"/>
      <c r="D783" s="42"/>
      <c r="E783" s="42"/>
      <c r="F783" s="43"/>
      <c r="G783" s="42"/>
      <c r="H783" s="42"/>
      <c r="I783" s="59"/>
      <c r="J783" s="42"/>
      <c r="K783" s="6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2"/>
      <c r="D784" s="42"/>
      <c r="E784" s="42"/>
      <c r="F784" s="43"/>
      <c r="G784" s="42"/>
      <c r="H784" s="42"/>
      <c r="I784" s="59"/>
      <c r="J784" s="42"/>
      <c r="K784" s="6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2"/>
      <c r="D785" s="42"/>
      <c r="E785" s="42"/>
      <c r="F785" s="43"/>
      <c r="G785" s="42"/>
      <c r="H785" s="42"/>
      <c r="I785" s="59"/>
      <c r="J785" s="42"/>
      <c r="K785" s="6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2"/>
      <c r="D786" s="42"/>
      <c r="E786" s="42"/>
      <c r="F786" s="43"/>
      <c r="G786" s="42"/>
      <c r="H786" s="42"/>
      <c r="I786" s="59"/>
      <c r="J786" s="42"/>
      <c r="K786" s="6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2"/>
      <c r="D787" s="42"/>
      <c r="E787" s="42"/>
      <c r="F787" s="43"/>
      <c r="G787" s="42"/>
      <c r="H787" s="42"/>
      <c r="I787" s="59"/>
      <c r="J787" s="42"/>
      <c r="K787" s="6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2"/>
      <c r="D788" s="42"/>
      <c r="E788" s="42"/>
      <c r="F788" s="43"/>
      <c r="G788" s="42"/>
      <c r="H788" s="42"/>
      <c r="I788" s="59"/>
      <c r="J788" s="42"/>
      <c r="K788" s="6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2"/>
      <c r="D789" s="42"/>
      <c r="E789" s="42"/>
      <c r="F789" s="43"/>
      <c r="G789" s="42"/>
      <c r="H789" s="42"/>
      <c r="I789" s="59"/>
      <c r="J789" s="42"/>
      <c r="K789" s="6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2"/>
      <c r="D790" s="42"/>
      <c r="E790" s="42"/>
      <c r="F790" s="43"/>
      <c r="G790" s="42"/>
      <c r="H790" s="42"/>
      <c r="I790" s="59"/>
      <c r="J790" s="42"/>
      <c r="K790" s="6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2"/>
      <c r="D791" s="42"/>
      <c r="E791" s="42"/>
      <c r="F791" s="43"/>
      <c r="G791" s="42"/>
      <c r="H791" s="42"/>
      <c r="I791" s="59"/>
      <c r="J791" s="42"/>
      <c r="K791" s="6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2"/>
      <c r="D792" s="42"/>
      <c r="E792" s="42"/>
      <c r="F792" s="43"/>
      <c r="G792" s="42"/>
      <c r="H792" s="42"/>
      <c r="I792" s="59"/>
      <c r="J792" s="42"/>
      <c r="K792" s="6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2"/>
      <c r="D793" s="42"/>
      <c r="E793" s="42"/>
      <c r="F793" s="43"/>
      <c r="G793" s="42"/>
      <c r="H793" s="42"/>
      <c r="I793" s="59"/>
      <c r="J793" s="42"/>
      <c r="K793" s="6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2"/>
      <c r="D794" s="42"/>
      <c r="E794" s="42"/>
      <c r="F794" s="43"/>
      <c r="G794" s="42"/>
      <c r="H794" s="42"/>
      <c r="I794" s="59"/>
      <c r="J794" s="42"/>
      <c r="K794" s="6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2"/>
      <c r="D795" s="42"/>
      <c r="E795" s="42"/>
      <c r="F795" s="43"/>
      <c r="G795" s="42"/>
      <c r="H795" s="42"/>
      <c r="I795" s="59"/>
      <c r="J795" s="42"/>
      <c r="K795" s="6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2"/>
      <c r="D796" s="42"/>
      <c r="E796" s="42"/>
      <c r="F796" s="43"/>
      <c r="G796" s="42"/>
      <c r="H796" s="42"/>
      <c r="I796" s="59"/>
      <c r="J796" s="42"/>
      <c r="K796" s="6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2"/>
      <c r="D797" s="42"/>
      <c r="E797" s="42"/>
      <c r="F797" s="43"/>
      <c r="G797" s="42"/>
      <c r="H797" s="42"/>
      <c r="I797" s="59"/>
      <c r="J797" s="42"/>
      <c r="K797" s="6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2"/>
      <c r="D798" s="42"/>
      <c r="E798" s="42"/>
      <c r="F798" s="43"/>
      <c r="G798" s="42"/>
      <c r="H798" s="42"/>
      <c r="I798" s="59"/>
      <c r="J798" s="42"/>
      <c r="K798" s="6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2"/>
      <c r="D799" s="42"/>
      <c r="E799" s="42"/>
      <c r="F799" s="43"/>
      <c r="G799" s="42"/>
      <c r="H799" s="42"/>
      <c r="I799" s="59"/>
      <c r="J799" s="42"/>
      <c r="K799" s="6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2"/>
      <c r="D800" s="42"/>
      <c r="E800" s="42"/>
      <c r="F800" s="43"/>
      <c r="G800" s="42"/>
      <c r="H800" s="42"/>
      <c r="I800" s="59"/>
      <c r="J800" s="42"/>
      <c r="K800" s="6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2"/>
      <c r="D801" s="42"/>
      <c r="E801" s="42"/>
      <c r="F801" s="43"/>
      <c r="G801" s="42"/>
      <c r="H801" s="42"/>
      <c r="I801" s="59"/>
      <c r="J801" s="42"/>
      <c r="K801" s="6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2"/>
      <c r="D802" s="42"/>
      <c r="E802" s="42"/>
      <c r="F802" s="43"/>
      <c r="G802" s="42"/>
      <c r="H802" s="42"/>
      <c r="I802" s="59"/>
      <c r="J802" s="42"/>
      <c r="K802" s="6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2"/>
      <c r="D803" s="42"/>
      <c r="E803" s="42"/>
      <c r="F803" s="43"/>
      <c r="G803" s="42"/>
      <c r="H803" s="42"/>
      <c r="I803" s="59"/>
      <c r="J803" s="42"/>
      <c r="K803" s="6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2"/>
      <c r="D804" s="42"/>
      <c r="E804" s="42"/>
      <c r="F804" s="43"/>
      <c r="G804" s="42"/>
      <c r="H804" s="42"/>
      <c r="I804" s="59"/>
      <c r="J804" s="42"/>
      <c r="K804" s="6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2"/>
      <c r="D805" s="42"/>
      <c r="E805" s="42"/>
      <c r="F805" s="43"/>
      <c r="G805" s="42"/>
      <c r="H805" s="42"/>
      <c r="I805" s="59"/>
      <c r="J805" s="42"/>
      <c r="K805" s="6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2"/>
      <c r="D806" s="42"/>
      <c r="E806" s="42"/>
      <c r="F806" s="43"/>
      <c r="G806" s="42"/>
      <c r="H806" s="42"/>
      <c r="I806" s="59"/>
      <c r="J806" s="42"/>
      <c r="K806" s="6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2"/>
      <c r="D807" s="42"/>
      <c r="E807" s="42"/>
      <c r="F807" s="43"/>
      <c r="G807" s="42"/>
      <c r="H807" s="42"/>
      <c r="I807" s="59"/>
      <c r="J807" s="42"/>
      <c r="K807" s="6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2"/>
      <c r="D808" s="42"/>
      <c r="E808" s="42"/>
      <c r="F808" s="43"/>
      <c r="G808" s="42"/>
      <c r="H808" s="42"/>
      <c r="I808" s="59"/>
      <c r="J808" s="42"/>
      <c r="K808" s="6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2"/>
      <c r="D809" s="42"/>
      <c r="E809" s="42"/>
      <c r="F809" s="43"/>
      <c r="G809" s="42"/>
      <c r="H809" s="42"/>
      <c r="I809" s="59"/>
      <c r="J809" s="42"/>
      <c r="K809" s="6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2"/>
      <c r="D810" s="42"/>
      <c r="E810" s="42"/>
      <c r="F810" s="43"/>
      <c r="G810" s="42"/>
      <c r="H810" s="42"/>
      <c r="I810" s="59"/>
      <c r="J810" s="42"/>
      <c r="K810" s="6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2"/>
      <c r="D811" s="42"/>
      <c r="E811" s="42"/>
      <c r="F811" s="43"/>
      <c r="G811" s="42"/>
      <c r="H811" s="42"/>
      <c r="I811" s="59"/>
      <c r="J811" s="42"/>
      <c r="K811" s="6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2"/>
      <c r="D812" s="42"/>
      <c r="E812" s="42"/>
      <c r="F812" s="43"/>
      <c r="G812" s="42"/>
      <c r="H812" s="42"/>
      <c r="I812" s="59"/>
      <c r="J812" s="42"/>
      <c r="K812" s="6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2"/>
      <c r="D813" s="42"/>
      <c r="E813" s="42"/>
      <c r="F813" s="43"/>
      <c r="G813" s="42"/>
      <c r="H813" s="42"/>
      <c r="I813" s="59"/>
      <c r="J813" s="42"/>
      <c r="K813" s="6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2"/>
      <c r="D814" s="42"/>
      <c r="E814" s="42"/>
      <c r="F814" s="43"/>
      <c r="G814" s="42"/>
      <c r="H814" s="42"/>
      <c r="I814" s="59"/>
      <c r="J814" s="42"/>
      <c r="K814" s="6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2"/>
      <c r="D815" s="42"/>
      <c r="E815" s="42"/>
      <c r="F815" s="43"/>
      <c r="G815" s="42"/>
      <c r="H815" s="42"/>
      <c r="I815" s="59"/>
      <c r="J815" s="42"/>
      <c r="K815" s="6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2"/>
      <c r="D816" s="42"/>
      <c r="E816" s="42"/>
      <c r="F816" s="43"/>
      <c r="G816" s="42"/>
      <c r="H816" s="42"/>
      <c r="I816" s="59"/>
      <c r="J816" s="42"/>
      <c r="K816" s="6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2"/>
      <c r="D817" s="42"/>
      <c r="E817" s="42"/>
      <c r="F817" s="43"/>
      <c r="G817" s="42"/>
      <c r="H817" s="42"/>
      <c r="I817" s="59"/>
      <c r="J817" s="42"/>
      <c r="K817" s="6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2"/>
      <c r="D818" s="42"/>
      <c r="E818" s="42"/>
      <c r="F818" s="43"/>
      <c r="G818" s="42"/>
      <c r="H818" s="42"/>
      <c r="I818" s="59"/>
      <c r="J818" s="42"/>
      <c r="K818" s="6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2"/>
      <c r="D819" s="42"/>
      <c r="E819" s="42"/>
      <c r="F819" s="43"/>
      <c r="G819" s="42"/>
      <c r="H819" s="42"/>
      <c r="I819" s="59"/>
      <c r="J819" s="42"/>
      <c r="K819" s="6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2"/>
      <c r="D820" s="42"/>
      <c r="E820" s="42"/>
      <c r="F820" s="43"/>
      <c r="G820" s="42"/>
      <c r="H820" s="42"/>
      <c r="I820" s="59"/>
      <c r="J820" s="42"/>
      <c r="K820" s="6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2"/>
      <c r="D821" s="42"/>
      <c r="E821" s="42"/>
      <c r="F821" s="43"/>
      <c r="G821" s="42"/>
      <c r="H821" s="42"/>
      <c r="I821" s="59"/>
      <c r="J821" s="42"/>
      <c r="K821" s="6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2"/>
      <c r="D822" s="42"/>
      <c r="E822" s="42"/>
      <c r="F822" s="43"/>
      <c r="G822" s="42"/>
      <c r="H822" s="42"/>
      <c r="I822" s="59"/>
      <c r="J822" s="42"/>
      <c r="K822" s="6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2"/>
      <c r="D823" s="42"/>
      <c r="E823" s="42"/>
      <c r="F823" s="43"/>
      <c r="G823" s="42"/>
      <c r="H823" s="42"/>
      <c r="I823" s="59"/>
      <c r="J823" s="42"/>
      <c r="K823" s="6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2"/>
      <c r="D824" s="42"/>
      <c r="E824" s="42"/>
      <c r="F824" s="43"/>
      <c r="G824" s="42"/>
      <c r="H824" s="42"/>
      <c r="I824" s="59"/>
      <c r="J824" s="42"/>
      <c r="K824" s="6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2"/>
      <c r="D825" s="42"/>
      <c r="E825" s="42"/>
      <c r="F825" s="43"/>
      <c r="G825" s="42"/>
      <c r="H825" s="42"/>
      <c r="I825" s="59"/>
      <c r="J825" s="42"/>
      <c r="K825" s="6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2"/>
      <c r="D826" s="42"/>
      <c r="E826" s="42"/>
      <c r="F826" s="43"/>
      <c r="G826" s="42"/>
      <c r="H826" s="42"/>
      <c r="I826" s="59"/>
      <c r="J826" s="42"/>
      <c r="K826" s="6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2"/>
      <c r="D827" s="42"/>
      <c r="E827" s="42"/>
      <c r="F827" s="43"/>
      <c r="G827" s="42"/>
      <c r="H827" s="42"/>
      <c r="I827" s="59"/>
      <c r="J827" s="42"/>
      <c r="K827" s="6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2"/>
      <c r="D828" s="42"/>
      <c r="E828" s="42"/>
      <c r="F828" s="43"/>
      <c r="G828" s="42"/>
      <c r="H828" s="42"/>
      <c r="I828" s="59"/>
      <c r="J828" s="42"/>
      <c r="K828" s="6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2"/>
      <c r="D829" s="42"/>
      <c r="E829" s="42"/>
      <c r="F829" s="43"/>
      <c r="G829" s="42"/>
      <c r="H829" s="42"/>
      <c r="I829" s="59"/>
      <c r="J829" s="42"/>
      <c r="K829" s="6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2"/>
      <c r="D830" s="42"/>
      <c r="E830" s="42"/>
      <c r="F830" s="43"/>
      <c r="G830" s="42"/>
      <c r="H830" s="42"/>
      <c r="I830" s="59"/>
      <c r="J830" s="42"/>
      <c r="K830" s="6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2"/>
      <c r="D831" s="42"/>
      <c r="E831" s="42"/>
      <c r="F831" s="43"/>
      <c r="G831" s="42"/>
      <c r="H831" s="42"/>
      <c r="I831" s="59"/>
      <c r="J831" s="42"/>
      <c r="K831" s="6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2"/>
      <c r="D832" s="42"/>
      <c r="E832" s="42"/>
      <c r="F832" s="43"/>
      <c r="G832" s="42"/>
      <c r="H832" s="42"/>
      <c r="I832" s="59"/>
      <c r="J832" s="42"/>
      <c r="K832" s="6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2"/>
      <c r="D833" s="42"/>
      <c r="E833" s="42"/>
      <c r="F833" s="43"/>
      <c r="G833" s="42"/>
      <c r="H833" s="42"/>
      <c r="I833" s="59"/>
      <c r="J833" s="42"/>
      <c r="K833" s="6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2"/>
      <c r="D834" s="42"/>
      <c r="E834" s="42"/>
      <c r="F834" s="43"/>
      <c r="G834" s="42"/>
      <c r="H834" s="42"/>
      <c r="I834" s="59"/>
      <c r="J834" s="42"/>
      <c r="K834" s="6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2"/>
      <c r="D835" s="42"/>
      <c r="E835" s="42"/>
      <c r="F835" s="43"/>
      <c r="G835" s="42"/>
      <c r="H835" s="42"/>
      <c r="I835" s="59"/>
      <c r="J835" s="42"/>
      <c r="K835" s="6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2"/>
      <c r="D836" s="42"/>
      <c r="E836" s="42"/>
      <c r="F836" s="43"/>
      <c r="G836" s="42"/>
      <c r="H836" s="42"/>
      <c r="I836" s="59"/>
      <c r="J836" s="42"/>
      <c r="K836" s="6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2"/>
      <c r="D837" s="42"/>
      <c r="E837" s="42"/>
      <c r="F837" s="43"/>
      <c r="G837" s="42"/>
      <c r="H837" s="42"/>
      <c r="I837" s="59"/>
      <c r="J837" s="42"/>
      <c r="K837" s="6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2"/>
      <c r="D838" s="42"/>
      <c r="E838" s="42"/>
      <c r="F838" s="43"/>
      <c r="G838" s="42"/>
      <c r="H838" s="42"/>
      <c r="I838" s="59"/>
      <c r="J838" s="42"/>
      <c r="K838" s="6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2"/>
      <c r="D839" s="42"/>
      <c r="E839" s="42"/>
      <c r="F839" s="43"/>
      <c r="G839" s="42"/>
      <c r="H839" s="42"/>
      <c r="I839" s="59"/>
      <c r="J839" s="42"/>
      <c r="K839" s="6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2"/>
      <c r="D840" s="42"/>
      <c r="E840" s="42"/>
      <c r="F840" s="43"/>
      <c r="G840" s="42"/>
      <c r="H840" s="42"/>
      <c r="I840" s="59"/>
      <c r="J840" s="42"/>
      <c r="K840" s="6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2"/>
      <c r="D841" s="42"/>
      <c r="E841" s="42"/>
      <c r="F841" s="43"/>
      <c r="G841" s="42"/>
      <c r="H841" s="42"/>
      <c r="I841" s="59"/>
      <c r="J841" s="42"/>
      <c r="K841" s="6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2"/>
      <c r="D842" s="42"/>
      <c r="E842" s="42"/>
      <c r="F842" s="43"/>
      <c r="G842" s="42"/>
      <c r="H842" s="42"/>
      <c r="I842" s="59"/>
      <c r="J842" s="42"/>
      <c r="K842" s="6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2"/>
      <c r="D843" s="42"/>
      <c r="E843" s="42"/>
      <c r="F843" s="43"/>
      <c r="G843" s="42"/>
      <c r="H843" s="42"/>
      <c r="I843" s="59"/>
      <c r="J843" s="42"/>
      <c r="K843" s="6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2"/>
      <c r="D844" s="42"/>
      <c r="E844" s="42"/>
      <c r="F844" s="43"/>
      <c r="G844" s="42"/>
      <c r="H844" s="42"/>
      <c r="I844" s="59"/>
      <c r="J844" s="42"/>
      <c r="K844" s="6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2"/>
      <c r="D845" s="42"/>
      <c r="E845" s="42"/>
      <c r="F845" s="43"/>
      <c r="G845" s="42"/>
      <c r="H845" s="42"/>
      <c r="I845" s="59"/>
      <c r="J845" s="42"/>
      <c r="K845" s="6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2"/>
      <c r="D846" s="42"/>
      <c r="E846" s="42"/>
      <c r="F846" s="43"/>
      <c r="G846" s="42"/>
      <c r="H846" s="42"/>
      <c r="I846" s="59"/>
      <c r="J846" s="42"/>
      <c r="K846" s="6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2"/>
      <c r="D847" s="42"/>
      <c r="E847" s="42"/>
      <c r="F847" s="43"/>
      <c r="G847" s="42"/>
      <c r="H847" s="42"/>
      <c r="I847" s="59"/>
      <c r="J847" s="42"/>
      <c r="K847" s="6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2"/>
      <c r="D848" s="42"/>
      <c r="E848" s="42"/>
      <c r="F848" s="43"/>
      <c r="G848" s="42"/>
      <c r="H848" s="42"/>
      <c r="I848" s="59"/>
      <c r="J848" s="42"/>
      <c r="K848" s="6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2"/>
      <c r="D849" s="42"/>
      <c r="E849" s="42"/>
      <c r="F849" s="43"/>
      <c r="G849" s="42"/>
      <c r="H849" s="42"/>
      <c r="I849" s="59"/>
      <c r="J849" s="42"/>
      <c r="K849" s="6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2"/>
      <c r="D850" s="42"/>
      <c r="E850" s="42"/>
      <c r="F850" s="43"/>
      <c r="G850" s="42"/>
      <c r="H850" s="42"/>
      <c r="I850" s="59"/>
      <c r="J850" s="42"/>
      <c r="K850" s="6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2"/>
      <c r="D851" s="42"/>
      <c r="E851" s="42"/>
      <c r="F851" s="43"/>
      <c r="G851" s="42"/>
      <c r="H851" s="42"/>
      <c r="I851" s="59"/>
      <c r="J851" s="42"/>
      <c r="K851" s="6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2"/>
      <c r="D852" s="42"/>
      <c r="E852" s="42"/>
      <c r="F852" s="43"/>
      <c r="G852" s="42"/>
      <c r="H852" s="42"/>
      <c r="I852" s="59"/>
      <c r="J852" s="42"/>
      <c r="K852" s="6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2"/>
      <c r="D853" s="42"/>
      <c r="E853" s="42"/>
      <c r="F853" s="43"/>
      <c r="G853" s="42"/>
      <c r="H853" s="42"/>
      <c r="I853" s="59"/>
      <c r="J853" s="42"/>
      <c r="K853" s="6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2"/>
      <c r="D854" s="42"/>
      <c r="E854" s="42"/>
      <c r="F854" s="43"/>
      <c r="G854" s="42"/>
      <c r="H854" s="42"/>
      <c r="I854" s="59"/>
      <c r="J854" s="42"/>
      <c r="K854" s="6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2"/>
      <c r="D855" s="42"/>
      <c r="E855" s="42"/>
      <c r="F855" s="43"/>
      <c r="G855" s="42"/>
      <c r="H855" s="42"/>
      <c r="I855" s="59"/>
      <c r="J855" s="42"/>
      <c r="K855" s="6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2"/>
      <c r="D856" s="42"/>
      <c r="E856" s="42"/>
      <c r="F856" s="43"/>
      <c r="G856" s="42"/>
      <c r="H856" s="42"/>
      <c r="I856" s="59"/>
      <c r="J856" s="42"/>
      <c r="K856" s="6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2"/>
      <c r="D857" s="42"/>
      <c r="E857" s="42"/>
      <c r="F857" s="43"/>
      <c r="G857" s="42"/>
      <c r="H857" s="42"/>
      <c r="I857" s="59"/>
      <c r="J857" s="42"/>
      <c r="K857" s="6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2"/>
      <c r="D858" s="42"/>
      <c r="E858" s="42"/>
      <c r="F858" s="43"/>
      <c r="G858" s="42"/>
      <c r="H858" s="42"/>
      <c r="I858" s="59"/>
      <c r="J858" s="42"/>
      <c r="K858" s="6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2"/>
      <c r="D859" s="42"/>
      <c r="E859" s="42"/>
      <c r="F859" s="43"/>
      <c r="G859" s="42"/>
      <c r="H859" s="42"/>
      <c r="I859" s="59"/>
      <c r="J859" s="42"/>
      <c r="K859" s="6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2"/>
      <c r="D860" s="42"/>
      <c r="E860" s="42"/>
      <c r="F860" s="43"/>
      <c r="G860" s="42"/>
      <c r="H860" s="42"/>
      <c r="I860" s="59"/>
      <c r="J860" s="42"/>
      <c r="K860" s="6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2"/>
      <c r="D861" s="42"/>
      <c r="E861" s="42"/>
      <c r="F861" s="43"/>
      <c r="G861" s="42"/>
      <c r="H861" s="42"/>
      <c r="I861" s="59"/>
      <c r="J861" s="42"/>
      <c r="K861" s="6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2"/>
      <c r="D862" s="42"/>
      <c r="E862" s="42"/>
      <c r="F862" s="43"/>
      <c r="G862" s="42"/>
      <c r="H862" s="42"/>
      <c r="I862" s="59"/>
      <c r="J862" s="42"/>
      <c r="K862" s="6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2"/>
      <c r="D863" s="42"/>
      <c r="E863" s="42"/>
      <c r="F863" s="43"/>
      <c r="G863" s="42"/>
      <c r="H863" s="42"/>
      <c r="I863" s="59"/>
      <c r="J863" s="42"/>
      <c r="K863" s="6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2"/>
      <c r="D864" s="42"/>
      <c r="E864" s="42"/>
      <c r="F864" s="43"/>
      <c r="G864" s="42"/>
      <c r="H864" s="42"/>
      <c r="I864" s="59"/>
      <c r="J864" s="42"/>
      <c r="K864" s="6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2"/>
      <c r="D865" s="42"/>
      <c r="E865" s="42"/>
      <c r="F865" s="43"/>
      <c r="G865" s="42"/>
      <c r="H865" s="42"/>
      <c r="I865" s="59"/>
      <c r="J865" s="42"/>
      <c r="K865" s="6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2"/>
      <c r="D866" s="42"/>
      <c r="E866" s="42"/>
      <c r="F866" s="43"/>
      <c r="G866" s="42"/>
      <c r="H866" s="42"/>
      <c r="I866" s="59"/>
      <c r="J866" s="42"/>
      <c r="K866" s="6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2"/>
      <c r="D867" s="42"/>
      <c r="E867" s="42"/>
      <c r="F867" s="43"/>
      <c r="G867" s="42"/>
      <c r="H867" s="42"/>
      <c r="I867" s="59"/>
      <c r="J867" s="42"/>
      <c r="K867" s="6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2"/>
      <c r="D868" s="42"/>
      <c r="E868" s="42"/>
      <c r="F868" s="43"/>
      <c r="G868" s="42"/>
      <c r="H868" s="42"/>
      <c r="I868" s="59"/>
      <c r="J868" s="42"/>
      <c r="K868" s="6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2"/>
      <c r="D869" s="42"/>
      <c r="E869" s="42"/>
      <c r="F869" s="43"/>
      <c r="G869" s="42"/>
      <c r="H869" s="42"/>
      <c r="I869" s="59"/>
      <c r="J869" s="42"/>
      <c r="K869" s="6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2"/>
      <c r="D870" s="42"/>
      <c r="E870" s="42"/>
      <c r="F870" s="43"/>
      <c r="G870" s="42"/>
      <c r="H870" s="42"/>
      <c r="I870" s="59"/>
      <c r="J870" s="42"/>
      <c r="K870" s="6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2"/>
      <c r="D871" s="42"/>
      <c r="E871" s="42"/>
      <c r="F871" s="43"/>
      <c r="G871" s="42"/>
      <c r="H871" s="42"/>
      <c r="I871" s="59"/>
      <c r="J871" s="42"/>
      <c r="K871" s="6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2"/>
      <c r="D872" s="42"/>
      <c r="E872" s="42"/>
      <c r="F872" s="43"/>
      <c r="G872" s="42"/>
      <c r="H872" s="42"/>
      <c r="I872" s="59"/>
      <c r="J872" s="42"/>
      <c r="K872" s="6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2"/>
      <c r="D873" s="42"/>
      <c r="E873" s="42"/>
      <c r="F873" s="43"/>
      <c r="G873" s="42"/>
      <c r="H873" s="42"/>
      <c r="I873" s="59"/>
      <c r="J873" s="42"/>
      <c r="K873" s="6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2"/>
      <c r="D874" s="42"/>
      <c r="E874" s="42"/>
      <c r="F874" s="43"/>
      <c r="G874" s="42"/>
      <c r="H874" s="42"/>
      <c r="I874" s="59"/>
      <c r="J874" s="42"/>
      <c r="K874" s="6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2"/>
      <c r="D875" s="42"/>
      <c r="E875" s="42"/>
      <c r="F875" s="43"/>
      <c r="G875" s="42"/>
      <c r="H875" s="42"/>
      <c r="I875" s="59"/>
      <c r="J875" s="42"/>
      <c r="K875" s="6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2"/>
      <c r="D876" s="42"/>
      <c r="E876" s="42"/>
      <c r="F876" s="43"/>
      <c r="G876" s="42"/>
      <c r="H876" s="42"/>
      <c r="I876" s="59"/>
      <c r="J876" s="42"/>
      <c r="K876" s="6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2"/>
      <c r="D877" s="42"/>
      <c r="E877" s="42"/>
      <c r="F877" s="43"/>
      <c r="G877" s="42"/>
      <c r="H877" s="42"/>
      <c r="I877" s="59"/>
      <c r="J877" s="42"/>
      <c r="K877" s="6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2"/>
      <c r="D878" s="42"/>
      <c r="E878" s="42"/>
      <c r="F878" s="43"/>
      <c r="G878" s="42"/>
      <c r="H878" s="42"/>
      <c r="I878" s="59"/>
      <c r="J878" s="42"/>
      <c r="K878" s="6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2"/>
      <c r="D879" s="42"/>
      <c r="E879" s="42"/>
      <c r="F879" s="43"/>
      <c r="G879" s="42"/>
      <c r="H879" s="42"/>
      <c r="I879" s="59"/>
      <c r="J879" s="42"/>
      <c r="K879" s="6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2"/>
      <c r="D880" s="42"/>
      <c r="E880" s="42"/>
      <c r="F880" s="43"/>
      <c r="G880" s="42"/>
      <c r="H880" s="42"/>
      <c r="I880" s="59"/>
      <c r="J880" s="42"/>
      <c r="K880" s="6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2"/>
      <c r="D881" s="42"/>
      <c r="E881" s="42"/>
      <c r="F881" s="43"/>
      <c r="G881" s="42"/>
      <c r="H881" s="42"/>
      <c r="I881" s="59"/>
      <c r="J881" s="42"/>
      <c r="K881" s="6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2"/>
      <c r="D882" s="42"/>
      <c r="E882" s="42"/>
      <c r="F882" s="43"/>
      <c r="G882" s="42"/>
      <c r="H882" s="42"/>
      <c r="I882" s="59"/>
      <c r="J882" s="42"/>
      <c r="K882" s="6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2"/>
      <c r="D883" s="42"/>
      <c r="E883" s="42"/>
      <c r="F883" s="43"/>
      <c r="G883" s="42"/>
      <c r="H883" s="42"/>
      <c r="I883" s="59"/>
      <c r="J883" s="42"/>
      <c r="K883" s="6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2"/>
      <c r="D884" s="42"/>
      <c r="E884" s="42"/>
      <c r="F884" s="43"/>
      <c r="G884" s="42"/>
      <c r="H884" s="42"/>
      <c r="I884" s="59"/>
      <c r="J884" s="42"/>
      <c r="K884" s="6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2"/>
      <c r="D885" s="42"/>
      <c r="E885" s="42"/>
      <c r="F885" s="43"/>
      <c r="G885" s="42"/>
      <c r="H885" s="42"/>
      <c r="I885" s="59"/>
      <c r="J885" s="42"/>
      <c r="K885" s="6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2"/>
      <c r="D886" s="42"/>
      <c r="E886" s="42"/>
      <c r="F886" s="43"/>
      <c r="G886" s="42"/>
      <c r="H886" s="42"/>
      <c r="I886" s="59"/>
      <c r="J886" s="42"/>
      <c r="K886" s="6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2"/>
      <c r="D887" s="42"/>
      <c r="E887" s="42"/>
      <c r="F887" s="43"/>
      <c r="G887" s="42"/>
      <c r="H887" s="42"/>
      <c r="I887" s="59"/>
      <c r="J887" s="42"/>
      <c r="K887" s="6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2"/>
      <c r="D888" s="42"/>
      <c r="E888" s="42"/>
      <c r="F888" s="43"/>
      <c r="G888" s="42"/>
      <c r="H888" s="42"/>
      <c r="I888" s="59"/>
      <c r="J888" s="42"/>
      <c r="K888" s="6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2"/>
      <c r="D889" s="42"/>
      <c r="E889" s="42"/>
      <c r="F889" s="43"/>
      <c r="G889" s="42"/>
      <c r="H889" s="42"/>
      <c r="I889" s="59"/>
      <c r="J889" s="42"/>
      <c r="K889" s="6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2"/>
      <c r="D890" s="42"/>
      <c r="E890" s="42"/>
      <c r="F890" s="43"/>
      <c r="G890" s="42"/>
      <c r="H890" s="42"/>
      <c r="I890" s="59"/>
      <c r="J890" s="42"/>
      <c r="K890" s="6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2"/>
      <c r="D891" s="42"/>
      <c r="E891" s="42"/>
      <c r="F891" s="43"/>
      <c r="G891" s="42"/>
      <c r="H891" s="42"/>
      <c r="I891" s="59"/>
      <c r="J891" s="42"/>
      <c r="K891" s="6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2"/>
      <c r="D892" s="42"/>
      <c r="E892" s="42"/>
      <c r="F892" s="43"/>
      <c r="G892" s="42"/>
      <c r="H892" s="42"/>
      <c r="I892" s="59"/>
      <c r="J892" s="42"/>
      <c r="K892" s="6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2"/>
      <c r="D893" s="42"/>
      <c r="E893" s="42"/>
      <c r="F893" s="43"/>
      <c r="G893" s="42"/>
      <c r="H893" s="42"/>
      <c r="I893" s="59"/>
      <c r="J893" s="42"/>
      <c r="K893" s="6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2"/>
      <c r="D894" s="42"/>
      <c r="E894" s="42"/>
      <c r="F894" s="43"/>
      <c r="G894" s="42"/>
      <c r="H894" s="42"/>
      <c r="I894" s="59"/>
      <c r="J894" s="42"/>
      <c r="K894" s="6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2"/>
      <c r="D895" s="42"/>
      <c r="E895" s="42"/>
      <c r="F895" s="43"/>
      <c r="G895" s="42"/>
      <c r="H895" s="42"/>
      <c r="I895" s="59"/>
      <c r="J895" s="42"/>
      <c r="K895" s="6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2"/>
      <c r="D896" s="42"/>
      <c r="E896" s="42"/>
      <c r="F896" s="43"/>
      <c r="G896" s="42"/>
      <c r="H896" s="42"/>
      <c r="I896" s="59"/>
      <c r="J896" s="42"/>
      <c r="K896" s="6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2"/>
      <c r="D897" s="42"/>
      <c r="E897" s="42"/>
      <c r="F897" s="43"/>
      <c r="G897" s="42"/>
      <c r="H897" s="42"/>
      <c r="I897" s="59"/>
      <c r="J897" s="42"/>
      <c r="K897" s="6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2"/>
      <c r="D898" s="42"/>
      <c r="E898" s="42"/>
      <c r="F898" s="43"/>
      <c r="G898" s="42"/>
      <c r="H898" s="42"/>
      <c r="I898" s="59"/>
      <c r="J898" s="42"/>
      <c r="K898" s="6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2"/>
      <c r="D899" s="42"/>
      <c r="E899" s="42"/>
      <c r="F899" s="43"/>
      <c r="G899" s="42"/>
      <c r="H899" s="42"/>
      <c r="I899" s="59"/>
      <c r="J899" s="42"/>
      <c r="K899" s="6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2"/>
      <c r="D900" s="42"/>
      <c r="E900" s="42"/>
      <c r="F900" s="43"/>
      <c r="G900" s="42"/>
      <c r="H900" s="42"/>
      <c r="I900" s="59"/>
      <c r="J900" s="42"/>
      <c r="K900" s="6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2"/>
      <c r="D901" s="42"/>
      <c r="E901" s="42"/>
      <c r="F901" s="43"/>
      <c r="G901" s="42"/>
      <c r="H901" s="42"/>
      <c r="I901" s="59"/>
      <c r="J901" s="42"/>
      <c r="K901" s="6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2"/>
      <c r="D902" s="42"/>
      <c r="E902" s="42"/>
      <c r="F902" s="43"/>
      <c r="G902" s="42"/>
      <c r="H902" s="42"/>
      <c r="I902" s="59"/>
      <c r="J902" s="42"/>
      <c r="K902" s="6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2"/>
      <c r="D903" s="42"/>
      <c r="E903" s="42"/>
      <c r="F903" s="43"/>
      <c r="G903" s="42"/>
      <c r="H903" s="42"/>
      <c r="I903" s="59"/>
      <c r="J903" s="42"/>
      <c r="K903" s="6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2"/>
      <c r="D904" s="42"/>
      <c r="E904" s="42"/>
      <c r="F904" s="43"/>
      <c r="G904" s="42"/>
      <c r="H904" s="42"/>
      <c r="I904" s="59"/>
      <c r="J904" s="42"/>
      <c r="K904" s="6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2"/>
      <c r="D905" s="42"/>
      <c r="E905" s="42"/>
      <c r="F905" s="43"/>
      <c r="G905" s="42"/>
      <c r="H905" s="42"/>
      <c r="I905" s="59"/>
      <c r="J905" s="42"/>
      <c r="K905" s="6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2"/>
      <c r="D906" s="42"/>
      <c r="E906" s="42"/>
      <c r="F906" s="43"/>
      <c r="G906" s="42"/>
      <c r="H906" s="42"/>
      <c r="I906" s="59"/>
      <c r="J906" s="42"/>
      <c r="K906" s="6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2"/>
      <c r="D907" s="42"/>
      <c r="E907" s="42"/>
      <c r="F907" s="43"/>
      <c r="G907" s="42"/>
      <c r="H907" s="42"/>
      <c r="I907" s="59"/>
      <c r="J907" s="42"/>
      <c r="K907" s="6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2"/>
      <c r="D908" s="42"/>
      <c r="E908" s="42"/>
      <c r="F908" s="43"/>
      <c r="G908" s="42"/>
      <c r="H908" s="42"/>
      <c r="I908" s="59"/>
      <c r="J908" s="42"/>
      <c r="K908" s="6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2"/>
      <c r="D909" s="42"/>
      <c r="E909" s="42"/>
      <c r="F909" s="43"/>
      <c r="G909" s="42"/>
      <c r="H909" s="42"/>
      <c r="I909" s="59"/>
      <c r="J909" s="42"/>
      <c r="K909" s="6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2"/>
      <c r="D910" s="42"/>
      <c r="E910" s="42"/>
      <c r="F910" s="43"/>
      <c r="G910" s="42"/>
      <c r="H910" s="42"/>
      <c r="I910" s="59"/>
      <c r="J910" s="42"/>
      <c r="K910" s="6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2"/>
      <c r="D911" s="42"/>
      <c r="E911" s="42"/>
      <c r="F911" s="43"/>
      <c r="G911" s="42"/>
      <c r="H911" s="42"/>
      <c r="I911" s="59"/>
      <c r="J911" s="42"/>
      <c r="K911" s="6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2"/>
      <c r="D912" s="42"/>
      <c r="E912" s="42"/>
      <c r="F912" s="43"/>
      <c r="G912" s="42"/>
      <c r="H912" s="42"/>
      <c r="I912" s="59"/>
      <c r="J912" s="42"/>
      <c r="K912" s="6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2"/>
      <c r="D913" s="42"/>
      <c r="E913" s="42"/>
      <c r="F913" s="43"/>
      <c r="G913" s="42"/>
      <c r="H913" s="42"/>
      <c r="I913" s="59"/>
      <c r="J913" s="42"/>
      <c r="K913" s="6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2"/>
      <c r="D914" s="42"/>
      <c r="E914" s="42"/>
      <c r="F914" s="43"/>
      <c r="G914" s="42"/>
      <c r="H914" s="42"/>
      <c r="I914" s="59"/>
      <c r="J914" s="42"/>
      <c r="K914" s="6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2"/>
      <c r="D915" s="42"/>
      <c r="E915" s="42"/>
      <c r="F915" s="43"/>
      <c r="G915" s="42"/>
      <c r="H915" s="42"/>
      <c r="I915" s="59"/>
      <c r="J915" s="42"/>
      <c r="K915" s="6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2"/>
      <c r="D916" s="42"/>
      <c r="E916" s="42"/>
      <c r="F916" s="43"/>
      <c r="G916" s="42"/>
      <c r="H916" s="42"/>
      <c r="I916" s="59"/>
      <c r="J916" s="42"/>
      <c r="K916" s="6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2"/>
      <c r="D917" s="42"/>
      <c r="E917" s="42"/>
      <c r="F917" s="43"/>
      <c r="G917" s="42"/>
      <c r="H917" s="42"/>
      <c r="I917" s="59"/>
      <c r="J917" s="42"/>
      <c r="K917" s="6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2"/>
      <c r="D918" s="42"/>
      <c r="E918" s="42"/>
      <c r="F918" s="43"/>
      <c r="G918" s="42"/>
      <c r="H918" s="42"/>
      <c r="I918" s="59"/>
      <c r="J918" s="42"/>
      <c r="K918" s="6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2"/>
      <c r="D919" s="42"/>
      <c r="E919" s="42"/>
      <c r="F919" s="43"/>
      <c r="G919" s="42"/>
      <c r="H919" s="42"/>
      <c r="I919" s="59"/>
      <c r="J919" s="42"/>
      <c r="K919" s="6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2"/>
      <c r="D920" s="42"/>
      <c r="E920" s="42"/>
      <c r="F920" s="43"/>
      <c r="G920" s="42"/>
      <c r="H920" s="42"/>
      <c r="I920" s="59"/>
      <c r="J920" s="42"/>
      <c r="K920" s="6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2"/>
      <c r="D921" s="42"/>
      <c r="E921" s="42"/>
      <c r="F921" s="43"/>
      <c r="G921" s="42"/>
      <c r="H921" s="42"/>
      <c r="I921" s="59"/>
      <c r="J921" s="42"/>
      <c r="K921" s="6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2"/>
      <c r="D922" s="42"/>
      <c r="E922" s="42"/>
      <c r="F922" s="43"/>
      <c r="G922" s="42"/>
      <c r="H922" s="42"/>
      <c r="I922" s="59"/>
      <c r="J922" s="42"/>
      <c r="K922" s="6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2"/>
      <c r="D923" s="42"/>
      <c r="E923" s="42"/>
      <c r="F923" s="43"/>
      <c r="G923" s="42"/>
      <c r="H923" s="42"/>
      <c r="I923" s="59"/>
      <c r="J923" s="42"/>
      <c r="K923" s="6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2"/>
      <c r="D924" s="42"/>
      <c r="E924" s="42"/>
      <c r="F924" s="43"/>
      <c r="G924" s="42"/>
      <c r="H924" s="42"/>
      <c r="I924" s="59"/>
      <c r="J924" s="42"/>
      <c r="K924" s="6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2"/>
      <c r="D925" s="42"/>
      <c r="E925" s="42"/>
      <c r="F925" s="43"/>
      <c r="G925" s="42"/>
      <c r="H925" s="42"/>
      <c r="I925" s="59"/>
      <c r="J925" s="42"/>
      <c r="K925" s="6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2"/>
      <c r="D926" s="42"/>
      <c r="E926" s="42"/>
      <c r="F926" s="43"/>
      <c r="G926" s="42"/>
      <c r="H926" s="42"/>
      <c r="I926" s="59"/>
      <c r="J926" s="42"/>
      <c r="K926" s="6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2"/>
      <c r="D927" s="42"/>
      <c r="E927" s="42"/>
      <c r="F927" s="43"/>
      <c r="G927" s="42"/>
      <c r="H927" s="42"/>
      <c r="I927" s="59"/>
      <c r="J927" s="42"/>
      <c r="K927" s="6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2"/>
      <c r="D928" s="42"/>
      <c r="E928" s="42"/>
      <c r="F928" s="43"/>
      <c r="G928" s="42"/>
      <c r="H928" s="42"/>
      <c r="I928" s="59"/>
      <c r="J928" s="42"/>
      <c r="K928" s="6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2"/>
      <c r="D929" s="42"/>
      <c r="E929" s="42"/>
      <c r="F929" s="43"/>
      <c r="G929" s="42"/>
      <c r="H929" s="42"/>
      <c r="I929" s="59"/>
      <c r="J929" s="42"/>
      <c r="K929" s="6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2"/>
      <c r="D930" s="42"/>
      <c r="E930" s="42"/>
      <c r="F930" s="43"/>
      <c r="G930" s="42"/>
      <c r="H930" s="42"/>
      <c r="I930" s="59"/>
      <c r="J930" s="42"/>
      <c r="K930" s="6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2"/>
      <c r="D931" s="42"/>
      <c r="E931" s="42"/>
      <c r="F931" s="43"/>
      <c r="G931" s="42"/>
      <c r="H931" s="42"/>
      <c r="I931" s="59"/>
      <c r="J931" s="42"/>
      <c r="K931" s="6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2"/>
      <c r="D932" s="42"/>
      <c r="E932" s="42"/>
      <c r="F932" s="43"/>
      <c r="G932" s="42"/>
      <c r="H932" s="42"/>
      <c r="I932" s="59"/>
      <c r="J932" s="42"/>
      <c r="K932" s="6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2"/>
      <c r="D933" s="42"/>
      <c r="E933" s="42"/>
      <c r="F933" s="43"/>
      <c r="G933" s="42"/>
      <c r="H933" s="42"/>
      <c r="I933" s="59"/>
      <c r="J933" s="42"/>
      <c r="K933" s="6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2"/>
      <c r="D934" s="42"/>
      <c r="E934" s="42"/>
      <c r="F934" s="43"/>
      <c r="G934" s="42"/>
      <c r="H934" s="42"/>
      <c r="I934" s="59"/>
      <c r="J934" s="42"/>
      <c r="K934" s="6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2"/>
      <c r="D935" s="42"/>
      <c r="E935" s="42"/>
      <c r="F935" s="43"/>
      <c r="G935" s="42"/>
      <c r="H935" s="42"/>
      <c r="I935" s="59"/>
      <c r="J935" s="42"/>
      <c r="K935" s="6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2"/>
      <c r="D936" s="42"/>
      <c r="E936" s="42"/>
      <c r="F936" s="43"/>
      <c r="G936" s="42"/>
      <c r="H936" s="42"/>
      <c r="I936" s="59"/>
      <c r="J936" s="42"/>
      <c r="K936" s="6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2"/>
      <c r="D937" s="42"/>
      <c r="E937" s="42"/>
      <c r="F937" s="43"/>
      <c r="G937" s="42"/>
      <c r="H937" s="42"/>
      <c r="I937" s="59"/>
      <c r="J937" s="42"/>
      <c r="K937" s="6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2"/>
      <c r="D938" s="42"/>
      <c r="E938" s="42"/>
      <c r="F938" s="43"/>
      <c r="G938" s="42"/>
      <c r="H938" s="42"/>
      <c r="I938" s="59"/>
      <c r="J938" s="42"/>
      <c r="K938" s="6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2"/>
      <c r="D939" s="42"/>
      <c r="E939" s="42"/>
      <c r="F939" s="43"/>
      <c r="G939" s="42"/>
      <c r="H939" s="42"/>
      <c r="I939" s="59"/>
      <c r="J939" s="42"/>
      <c r="K939" s="6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2"/>
      <c r="D940" s="42"/>
      <c r="E940" s="42"/>
      <c r="F940" s="43"/>
      <c r="G940" s="42"/>
      <c r="H940" s="42"/>
      <c r="I940" s="59"/>
      <c r="J940" s="42"/>
      <c r="K940" s="6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2"/>
      <c r="D941" s="42"/>
      <c r="E941" s="42"/>
      <c r="F941" s="43"/>
      <c r="G941" s="42"/>
      <c r="H941" s="42"/>
      <c r="I941" s="59"/>
      <c r="J941" s="42"/>
      <c r="K941" s="6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2"/>
      <c r="D942" s="42"/>
      <c r="E942" s="42"/>
      <c r="F942" s="43"/>
      <c r="G942" s="42"/>
      <c r="H942" s="42"/>
      <c r="I942" s="59"/>
      <c r="J942" s="42"/>
      <c r="K942" s="6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2"/>
      <c r="D943" s="42"/>
      <c r="E943" s="42"/>
      <c r="F943" s="43"/>
      <c r="G943" s="42"/>
      <c r="H943" s="42"/>
      <c r="I943" s="59"/>
      <c r="J943" s="42"/>
      <c r="K943" s="6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2"/>
      <c r="D944" s="42"/>
      <c r="E944" s="42"/>
      <c r="F944" s="43"/>
      <c r="G944" s="42"/>
      <c r="H944" s="42"/>
      <c r="I944" s="59"/>
      <c r="J944" s="42"/>
      <c r="K944" s="6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2"/>
      <c r="D945" s="42"/>
      <c r="E945" s="42"/>
      <c r="F945" s="43"/>
      <c r="G945" s="42"/>
      <c r="H945" s="42"/>
      <c r="I945" s="59"/>
      <c r="J945" s="42"/>
      <c r="K945" s="6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2"/>
      <c r="D946" s="42"/>
      <c r="E946" s="42"/>
      <c r="F946" s="43"/>
      <c r="G946" s="42"/>
      <c r="H946" s="42"/>
      <c r="I946" s="59"/>
      <c r="J946" s="42"/>
      <c r="K946" s="6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2"/>
      <c r="D947" s="42"/>
      <c r="E947" s="42"/>
      <c r="F947" s="43"/>
      <c r="G947" s="42"/>
      <c r="H947" s="42"/>
      <c r="I947" s="59"/>
      <c r="J947" s="42"/>
      <c r="K947" s="6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2"/>
      <c r="D948" s="42"/>
      <c r="E948" s="42"/>
      <c r="F948" s="43"/>
      <c r="G948" s="42"/>
      <c r="H948" s="42"/>
      <c r="I948" s="59"/>
      <c r="J948" s="42"/>
      <c r="K948" s="6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2"/>
      <c r="D949" s="42"/>
      <c r="E949" s="42"/>
      <c r="F949" s="43"/>
      <c r="G949" s="42"/>
      <c r="H949" s="42"/>
      <c r="I949" s="59"/>
      <c r="J949" s="42"/>
      <c r="K949" s="6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2"/>
      <c r="D950" s="42"/>
      <c r="E950" s="42"/>
      <c r="F950" s="43"/>
      <c r="G950" s="42"/>
      <c r="H950" s="42"/>
      <c r="I950" s="59"/>
      <c r="J950" s="42"/>
      <c r="K950" s="6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2"/>
      <c r="D951" s="42"/>
      <c r="E951" s="42"/>
      <c r="F951" s="43"/>
      <c r="G951" s="42"/>
      <c r="H951" s="42"/>
      <c r="I951" s="59"/>
      <c r="J951" s="42"/>
      <c r="K951" s="6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2"/>
      <c r="D952" s="42"/>
      <c r="E952" s="42"/>
      <c r="F952" s="43"/>
      <c r="G952" s="42"/>
      <c r="H952" s="42"/>
      <c r="I952" s="59"/>
      <c r="J952" s="42"/>
      <c r="K952" s="6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2"/>
      <c r="D953" s="42"/>
      <c r="E953" s="42"/>
      <c r="F953" s="43"/>
      <c r="G953" s="42"/>
      <c r="H953" s="42"/>
      <c r="I953" s="59"/>
      <c r="J953" s="42"/>
      <c r="K953" s="6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2"/>
      <c r="D954" s="42"/>
      <c r="E954" s="42"/>
      <c r="F954" s="43"/>
      <c r="G954" s="42"/>
      <c r="H954" s="42"/>
      <c r="I954" s="59"/>
      <c r="J954" s="42"/>
      <c r="K954" s="6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2"/>
      <c r="D955" s="42"/>
      <c r="E955" s="42"/>
      <c r="F955" s="43"/>
      <c r="G955" s="42"/>
      <c r="H955" s="42"/>
      <c r="I955" s="59"/>
      <c r="J955" s="42"/>
      <c r="K955" s="6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2"/>
      <c r="D956" s="42"/>
      <c r="E956" s="42"/>
      <c r="F956" s="43"/>
      <c r="G956" s="42"/>
      <c r="H956" s="42"/>
      <c r="I956" s="59"/>
      <c r="J956" s="42"/>
      <c r="K956" s="6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2"/>
      <c r="D957" s="42"/>
      <c r="E957" s="42"/>
      <c r="F957" s="43"/>
      <c r="G957" s="42"/>
      <c r="H957" s="42"/>
      <c r="I957" s="59"/>
      <c r="J957" s="42"/>
      <c r="K957" s="6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2"/>
      <c r="D958" s="42"/>
      <c r="E958" s="42"/>
      <c r="F958" s="43"/>
      <c r="G958" s="42"/>
      <c r="H958" s="42"/>
      <c r="I958" s="59"/>
      <c r="J958" s="42"/>
      <c r="K958" s="6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2"/>
      <c r="D959" s="42"/>
      <c r="E959" s="42"/>
      <c r="F959" s="43"/>
      <c r="G959" s="42"/>
      <c r="H959" s="42"/>
      <c r="I959" s="59"/>
      <c r="J959" s="42"/>
      <c r="K959" s="6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2"/>
      <c r="D960" s="42"/>
      <c r="E960" s="42"/>
      <c r="F960" s="43"/>
      <c r="G960" s="42"/>
      <c r="H960" s="42"/>
      <c r="I960" s="59"/>
      <c r="J960" s="42"/>
      <c r="K960" s="6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2"/>
      <c r="D961" s="42"/>
      <c r="E961" s="42"/>
      <c r="F961" s="43"/>
      <c r="G961" s="42"/>
      <c r="H961" s="42"/>
      <c r="I961" s="59"/>
      <c r="J961" s="42"/>
      <c r="K961" s="6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2"/>
      <c r="D962" s="42"/>
      <c r="E962" s="42"/>
      <c r="F962" s="43"/>
      <c r="G962" s="42"/>
      <c r="H962" s="42"/>
      <c r="I962" s="59"/>
      <c r="J962" s="42"/>
      <c r="K962" s="6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2"/>
      <c r="D963" s="42"/>
      <c r="E963" s="42"/>
      <c r="F963" s="43"/>
      <c r="G963" s="42"/>
      <c r="H963" s="42"/>
      <c r="I963" s="59"/>
      <c r="J963" s="42"/>
      <c r="K963" s="6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2"/>
      <c r="D964" s="42"/>
      <c r="E964" s="42"/>
      <c r="F964" s="43"/>
      <c r="G964" s="42"/>
      <c r="H964" s="42"/>
      <c r="I964" s="59"/>
      <c r="J964" s="42"/>
      <c r="K964" s="6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2"/>
      <c r="D965" s="42"/>
      <c r="E965" s="42"/>
      <c r="F965" s="43"/>
      <c r="G965" s="42"/>
      <c r="H965" s="42"/>
      <c r="I965" s="59"/>
      <c r="J965" s="42"/>
      <c r="K965" s="6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2"/>
      <c r="D966" s="42"/>
      <c r="E966" s="42"/>
      <c r="F966" s="43"/>
      <c r="G966" s="42"/>
      <c r="H966" s="42"/>
      <c r="I966" s="59"/>
      <c r="J966" s="42"/>
      <c r="K966" s="6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2"/>
      <c r="D967" s="42"/>
      <c r="E967" s="42"/>
      <c r="F967" s="43"/>
      <c r="G967" s="42"/>
      <c r="H967" s="42"/>
      <c r="I967" s="59"/>
      <c r="J967" s="42"/>
      <c r="K967" s="6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2"/>
      <c r="D968" s="42"/>
      <c r="E968" s="42"/>
      <c r="F968" s="43"/>
      <c r="G968" s="42"/>
      <c r="H968" s="42"/>
      <c r="I968" s="59"/>
      <c r="J968" s="42"/>
      <c r="K968" s="6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2"/>
      <c r="D969" s="42"/>
      <c r="E969" s="42"/>
      <c r="F969" s="43"/>
      <c r="G969" s="42"/>
      <c r="H969" s="42"/>
      <c r="I969" s="59"/>
      <c r="J969" s="42"/>
      <c r="K969" s="6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2"/>
      <c r="D970" s="42"/>
      <c r="E970" s="42"/>
      <c r="F970" s="43"/>
      <c r="G970" s="42"/>
      <c r="H970" s="42"/>
      <c r="I970" s="59"/>
      <c r="J970" s="42"/>
      <c r="K970" s="6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2"/>
      <c r="D971" s="42"/>
      <c r="E971" s="42"/>
      <c r="F971" s="43"/>
      <c r="G971" s="42"/>
      <c r="H971" s="42"/>
      <c r="I971" s="59"/>
      <c r="J971" s="42"/>
      <c r="K971" s="6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2"/>
      <c r="D972" s="42"/>
      <c r="E972" s="42"/>
      <c r="F972" s="43"/>
      <c r="G972" s="42"/>
      <c r="H972" s="42"/>
      <c r="I972" s="59"/>
      <c r="J972" s="42"/>
      <c r="K972" s="6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2"/>
      <c r="D973" s="42"/>
      <c r="E973" s="42"/>
      <c r="F973" s="43"/>
      <c r="G973" s="42"/>
      <c r="H973" s="42"/>
      <c r="I973" s="59"/>
      <c r="J973" s="42"/>
      <c r="K973" s="6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2"/>
      <c r="D974" s="42"/>
      <c r="E974" s="42"/>
      <c r="F974" s="43"/>
      <c r="G974" s="42"/>
      <c r="H974" s="42"/>
      <c r="I974" s="59"/>
      <c r="J974" s="42"/>
      <c r="K974" s="6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2"/>
      <c r="D975" s="42"/>
      <c r="E975" s="42"/>
      <c r="F975" s="43"/>
      <c r="G975" s="42"/>
      <c r="H975" s="42"/>
      <c r="I975" s="59"/>
      <c r="J975" s="42"/>
      <c r="K975" s="6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2"/>
      <c r="D976" s="42"/>
      <c r="E976" s="42"/>
      <c r="F976" s="43"/>
      <c r="G976" s="42"/>
      <c r="H976" s="42"/>
      <c r="I976" s="59"/>
      <c r="J976" s="42"/>
      <c r="K976" s="6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2"/>
      <c r="D977" s="42"/>
      <c r="E977" s="42"/>
      <c r="F977" s="43"/>
      <c r="G977" s="42"/>
      <c r="H977" s="42"/>
      <c r="I977" s="59"/>
      <c r="J977" s="42"/>
      <c r="K977" s="6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2"/>
      <c r="D978" s="42"/>
      <c r="E978" s="42"/>
      <c r="F978" s="43"/>
      <c r="G978" s="42"/>
      <c r="H978" s="42"/>
      <c r="I978" s="59"/>
      <c r="J978" s="42"/>
      <c r="K978" s="6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2"/>
      <c r="D979" s="42"/>
      <c r="E979" s="42"/>
      <c r="F979" s="43"/>
      <c r="G979" s="42"/>
      <c r="H979" s="42"/>
      <c r="I979" s="59"/>
      <c r="J979" s="42"/>
      <c r="K979" s="6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2"/>
      <c r="D980" s="42"/>
      <c r="E980" s="42"/>
      <c r="F980" s="43"/>
      <c r="G980" s="42"/>
      <c r="H980" s="42"/>
      <c r="I980" s="59"/>
      <c r="J980" s="42"/>
      <c r="K980" s="6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2"/>
      <c r="D981" s="42"/>
      <c r="E981" s="42"/>
      <c r="F981" s="43"/>
      <c r="G981" s="42"/>
      <c r="H981" s="42"/>
      <c r="I981" s="59"/>
      <c r="J981" s="42"/>
      <c r="K981" s="6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2"/>
      <c r="D982" s="42"/>
      <c r="E982" s="42"/>
      <c r="F982" s="43"/>
      <c r="G982" s="42"/>
      <c r="H982" s="42"/>
      <c r="I982" s="59"/>
      <c r="J982" s="42"/>
      <c r="K982" s="6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2"/>
      <c r="D983" s="42"/>
      <c r="E983" s="42"/>
      <c r="F983" s="43"/>
      <c r="G983" s="42"/>
      <c r="H983" s="42"/>
      <c r="I983" s="59"/>
      <c r="J983" s="42"/>
      <c r="K983" s="6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2"/>
      <c r="D984" s="42"/>
      <c r="E984" s="42"/>
      <c r="F984" s="43"/>
      <c r="G984" s="42"/>
      <c r="H984" s="42"/>
      <c r="I984" s="59"/>
      <c r="J984" s="42"/>
      <c r="K984" s="6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2"/>
      <c r="D985" s="42"/>
      <c r="E985" s="42"/>
      <c r="F985" s="43"/>
      <c r="G985" s="42"/>
      <c r="H985" s="42"/>
      <c r="I985" s="59"/>
      <c r="J985" s="42"/>
      <c r="K985" s="6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2"/>
      <c r="D986" s="42"/>
      <c r="E986" s="42"/>
      <c r="F986" s="43"/>
      <c r="G986" s="42"/>
      <c r="H986" s="42"/>
      <c r="I986" s="59"/>
      <c r="J986" s="42"/>
      <c r="K986" s="6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2"/>
      <c r="D987" s="42"/>
      <c r="E987" s="42"/>
      <c r="F987" s="43"/>
      <c r="G987" s="42"/>
      <c r="H987" s="42"/>
      <c r="I987" s="59"/>
      <c r="J987" s="42"/>
      <c r="K987" s="6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2"/>
      <c r="D988" s="42"/>
      <c r="E988" s="42"/>
      <c r="F988" s="43"/>
      <c r="G988" s="42"/>
      <c r="H988" s="42"/>
      <c r="I988" s="59"/>
      <c r="J988" s="42"/>
      <c r="K988" s="6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2"/>
      <c r="D989" s="42"/>
      <c r="E989" s="42"/>
      <c r="F989" s="43"/>
      <c r="G989" s="42"/>
      <c r="H989" s="42"/>
      <c r="I989" s="59"/>
      <c r="J989" s="42"/>
      <c r="K989" s="6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2"/>
      <c r="D990" s="42"/>
      <c r="E990" s="42"/>
      <c r="F990" s="43"/>
      <c r="G990" s="42"/>
      <c r="H990" s="42"/>
      <c r="I990" s="59"/>
      <c r="J990" s="42"/>
      <c r="K990" s="6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2"/>
      <c r="D991" s="42"/>
      <c r="E991" s="42"/>
      <c r="F991" s="43"/>
      <c r="G991" s="42"/>
      <c r="H991" s="42"/>
      <c r="I991" s="59"/>
      <c r="J991" s="42"/>
      <c r="K991" s="6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2"/>
      <c r="D992" s="42"/>
      <c r="E992" s="42"/>
      <c r="F992" s="43"/>
      <c r="G992" s="42"/>
      <c r="H992" s="42"/>
      <c r="I992" s="59"/>
      <c r="J992" s="42"/>
      <c r="K992" s="6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2"/>
      <c r="D993" s="42"/>
      <c r="E993" s="42"/>
      <c r="F993" s="43"/>
      <c r="G993" s="42"/>
      <c r="H993" s="42"/>
      <c r="I993" s="59"/>
      <c r="J993" s="42"/>
      <c r="K993" s="6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2"/>
      <c r="D994" s="42"/>
      <c r="E994" s="42"/>
      <c r="F994" s="43"/>
      <c r="G994" s="42"/>
      <c r="H994" s="42"/>
      <c r="I994" s="59"/>
      <c r="J994" s="42"/>
      <c r="K994" s="6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2"/>
      <c r="D995" s="42"/>
      <c r="E995" s="42"/>
      <c r="F995" s="43"/>
      <c r="G995" s="42"/>
      <c r="H995" s="42"/>
      <c r="I995" s="59"/>
      <c r="J995" s="42"/>
      <c r="K995" s="6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2"/>
      <c r="D996" s="42"/>
      <c r="E996" s="42"/>
      <c r="F996" s="43"/>
      <c r="G996" s="42"/>
      <c r="H996" s="42"/>
      <c r="I996" s="59"/>
      <c r="J996" s="42"/>
      <c r="K996" s="6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2"/>
      <c r="D997" s="42"/>
      <c r="E997" s="42"/>
      <c r="F997" s="43"/>
      <c r="G997" s="42"/>
      <c r="H997" s="42"/>
      <c r="I997" s="59"/>
      <c r="J997" s="42"/>
      <c r="K997" s="6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2"/>
      <c r="D998" s="42"/>
      <c r="E998" s="42"/>
      <c r="F998" s="43"/>
      <c r="G998" s="42"/>
      <c r="H998" s="42"/>
      <c r="I998" s="59"/>
      <c r="J998" s="42"/>
      <c r="K998" s="6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2"/>
      <c r="D999" s="42"/>
      <c r="E999" s="42"/>
      <c r="F999" s="43"/>
      <c r="G999" s="42"/>
      <c r="H999" s="42"/>
      <c r="I999" s="59"/>
      <c r="J999" s="42"/>
      <c r="K999" s="6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2"/>
      <c r="D1000" s="42"/>
      <c r="E1000" s="42"/>
      <c r="F1000" s="43"/>
      <c r="G1000" s="42"/>
      <c r="H1000" s="42"/>
      <c r="I1000" s="59"/>
      <c r="J1000" s="42"/>
      <c r="K1000" s="6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5">
    <mergeCell ref="A1:K1"/>
    <mergeCell ref="A2:K2"/>
    <mergeCell ref="A3:K3"/>
    <mergeCell ref="A4:K4"/>
    <mergeCell ref="E6:F6"/>
    <mergeCell ref="A29:K29"/>
    <mergeCell ref="A30:K30"/>
    <mergeCell ref="A31:K31"/>
    <mergeCell ref="A32:K32"/>
    <mergeCell ref="E34:F34"/>
    <mergeCell ref="A57:K57"/>
    <mergeCell ref="A58:K58"/>
    <mergeCell ref="A59:K59"/>
    <mergeCell ref="A60:K60"/>
    <mergeCell ref="E62:F62"/>
    <mergeCell ref="A85:K85"/>
    <mergeCell ref="A86:K86"/>
    <mergeCell ref="A87:K87"/>
    <mergeCell ref="A88:K88"/>
    <mergeCell ref="E90:F90"/>
    <mergeCell ref="A114:K114"/>
    <mergeCell ref="A115:K115"/>
    <mergeCell ref="A116:K116"/>
    <mergeCell ref="A117:K117"/>
    <mergeCell ref="E119:F119"/>
    <mergeCell ref="A143:K143"/>
    <mergeCell ref="A144:K144"/>
    <mergeCell ref="A145:K145"/>
    <mergeCell ref="A146:K146"/>
    <mergeCell ref="E148:F148"/>
    <mergeCell ref="A170:K170"/>
    <mergeCell ref="A171:K171"/>
    <mergeCell ref="A172:K172"/>
    <mergeCell ref="A173:K173"/>
    <mergeCell ref="E175:F175"/>
    <mergeCell ref="A198:K198"/>
    <mergeCell ref="A199:K199"/>
    <mergeCell ref="A200:K200"/>
    <mergeCell ref="A201:K201"/>
    <mergeCell ref="E203:F203"/>
    <mergeCell ref="A226:J226"/>
    <mergeCell ref="A227:J227"/>
    <mergeCell ref="E258:F258"/>
    <mergeCell ref="A280:J280"/>
    <mergeCell ref="A281:J281"/>
    <mergeCell ref="A282:J282"/>
    <mergeCell ref="A283:J283"/>
    <mergeCell ref="E285:F285"/>
    <mergeCell ref="A228:J228"/>
    <mergeCell ref="A229:J229"/>
    <mergeCell ref="E231:F231"/>
    <mergeCell ref="A253:K253"/>
    <mergeCell ref="A254:J254"/>
    <mergeCell ref="A255:J255"/>
    <mergeCell ref="A256:J256"/>
  </mergeCells>
  <printOptions/>
  <pageMargins bottom="0.43" footer="0.0" header="0.0" left="0.38" right="0.35" top="0.4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3.9"/>
    <col customWidth="1" min="2" max="2" width="10.6"/>
    <col customWidth="1" min="3" max="3" width="8.6"/>
    <col customWidth="1" min="4" max="6" width="7.8"/>
    <col customWidth="1" hidden="1" min="7" max="7" width="7.9"/>
    <col customWidth="1" min="8" max="8" width="7.8"/>
    <col customWidth="1" min="9" max="9" width="8.9"/>
    <col customWidth="1" min="10" max="10" width="9.2"/>
    <col customWidth="1" min="11" max="11" width="10.0"/>
    <col customWidth="1" min="12" max="26" width="8.9"/>
  </cols>
  <sheetData>
    <row r="1" ht="13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3.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3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3.5" customHeight="1">
      <c r="A3" s="1" t="s">
        <v>62</v>
      </c>
      <c r="B3" s="2"/>
      <c r="C3" s="2"/>
      <c r="D3" s="2"/>
      <c r="E3" s="2"/>
      <c r="F3" s="2"/>
      <c r="G3" s="2"/>
      <c r="H3" s="2"/>
      <c r="I3" s="2"/>
      <c r="J3" s="2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3.5" customHeight="1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3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3.5" customHeight="1">
      <c r="A5" s="5"/>
      <c r="B5" s="6"/>
      <c r="C5" s="7"/>
      <c r="D5" s="7"/>
      <c r="E5" s="7"/>
      <c r="F5" s="8"/>
      <c r="G5" s="7"/>
      <c r="H5" s="7"/>
      <c r="I5" s="9"/>
      <c r="J5" s="7"/>
      <c r="K5" s="6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3.5" customHeight="1">
      <c r="A6" s="10"/>
      <c r="B6" s="11"/>
      <c r="C6" s="12" t="s">
        <v>4</v>
      </c>
      <c r="D6" s="12"/>
      <c r="E6" s="13" t="s">
        <v>5</v>
      </c>
      <c r="F6" s="14"/>
      <c r="G6" s="15"/>
      <c r="H6" s="12" t="s">
        <v>4</v>
      </c>
      <c r="I6" s="16"/>
      <c r="J6" s="15"/>
      <c r="K6" s="11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3.5" customHeight="1">
      <c r="A7" s="17" t="s">
        <v>6</v>
      </c>
      <c r="B7" s="18" t="s">
        <v>7</v>
      </c>
      <c r="C7" s="19" t="s">
        <v>8</v>
      </c>
      <c r="D7" s="19" t="s">
        <v>9</v>
      </c>
      <c r="E7" s="19" t="s">
        <v>10</v>
      </c>
      <c r="F7" s="20" t="s">
        <v>11</v>
      </c>
      <c r="G7" s="19" t="s">
        <v>12</v>
      </c>
      <c r="H7" s="21" t="s">
        <v>13</v>
      </c>
      <c r="I7" s="22" t="s">
        <v>14</v>
      </c>
      <c r="J7" s="21" t="s">
        <v>15</v>
      </c>
      <c r="K7" s="18" t="s">
        <v>16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3.5" customHeight="1">
      <c r="A8" s="17"/>
      <c r="B8" s="18"/>
      <c r="C8" s="23" t="s">
        <v>63</v>
      </c>
      <c r="D8" s="19" t="s">
        <v>18</v>
      </c>
      <c r="E8" s="19" t="s">
        <v>18</v>
      </c>
      <c r="F8" s="20" t="s">
        <v>18</v>
      </c>
      <c r="G8" s="19" t="s">
        <v>18</v>
      </c>
      <c r="H8" s="23" t="s">
        <v>63</v>
      </c>
      <c r="I8" s="22" t="s">
        <v>19</v>
      </c>
      <c r="J8" s="19" t="s">
        <v>20</v>
      </c>
      <c r="K8" s="18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3.5" customHeight="1">
      <c r="A9" s="24"/>
      <c r="B9" s="25"/>
      <c r="C9" s="26" t="s">
        <v>18</v>
      </c>
      <c r="D9" s="27"/>
      <c r="E9" s="26"/>
      <c r="F9" s="28"/>
      <c r="G9" s="27"/>
      <c r="H9" s="26" t="s">
        <v>18</v>
      </c>
      <c r="I9" s="29"/>
      <c r="J9" s="27"/>
      <c r="K9" s="25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3.5" customHeight="1">
      <c r="A10" s="30">
        <v>1.0</v>
      </c>
      <c r="B10" s="31" t="s">
        <v>21</v>
      </c>
      <c r="C10" s="72">
        <v>783.0</v>
      </c>
      <c r="D10" s="73">
        <v>3692.0</v>
      </c>
      <c r="E10" s="33">
        <v>3420.0</v>
      </c>
      <c r="F10" s="74">
        <v>3223.0</v>
      </c>
      <c r="G10" s="34">
        <v>19.0</v>
      </c>
      <c r="H10" s="73">
        <v>1033.0</v>
      </c>
      <c r="I10" s="35">
        <f t="shared" ref="I10:I28" si="1">J10/F10*10</f>
        <v>66.59732439</v>
      </c>
      <c r="J10" s="36">
        <v>21464.31765090419</v>
      </c>
      <c r="K10" s="37" t="s">
        <v>22</v>
      </c>
      <c r="L10" s="4"/>
      <c r="M10" s="42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3.5" customHeight="1">
      <c r="A11" s="30">
        <v>2.0</v>
      </c>
      <c r="B11" s="31" t="s">
        <v>23</v>
      </c>
      <c r="C11" s="72">
        <v>1314.0</v>
      </c>
      <c r="D11" s="73">
        <v>3021.0</v>
      </c>
      <c r="E11" s="33">
        <v>3174.0</v>
      </c>
      <c r="F11" s="74">
        <v>2988.0</v>
      </c>
      <c r="G11" s="34">
        <v>23.0</v>
      </c>
      <c r="H11" s="73">
        <v>1117.0</v>
      </c>
      <c r="I11" s="35">
        <f t="shared" si="1"/>
        <v>66.30875676</v>
      </c>
      <c r="J11" s="36">
        <v>19813.056519447946</v>
      </c>
      <c r="K11" s="37" t="s">
        <v>24</v>
      </c>
      <c r="L11" s="4"/>
      <c r="M11" s="42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3.5" customHeight="1">
      <c r="A12" s="30">
        <v>3.0</v>
      </c>
      <c r="B12" s="31" t="s">
        <v>25</v>
      </c>
      <c r="C12" s="72">
        <v>1485.0</v>
      </c>
      <c r="D12" s="73">
        <v>3248.0</v>
      </c>
      <c r="E12" s="33">
        <v>3635.0</v>
      </c>
      <c r="F12" s="74">
        <v>3424.0</v>
      </c>
      <c r="G12" s="34">
        <v>18.0</v>
      </c>
      <c r="H12" s="73">
        <v>1104.0</v>
      </c>
      <c r="I12" s="35">
        <f t="shared" si="1"/>
        <v>67.11615073</v>
      </c>
      <c r="J12" s="36">
        <v>22980.570010606152</v>
      </c>
      <c r="K12" s="37" t="s">
        <v>26</v>
      </c>
      <c r="L12" s="4"/>
      <c r="M12" s="42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3.5" customHeight="1">
      <c r="A13" s="30">
        <v>4.0</v>
      </c>
      <c r="B13" s="31" t="s">
        <v>27</v>
      </c>
      <c r="C13" s="72">
        <v>917.0</v>
      </c>
      <c r="D13" s="73">
        <v>3611.0</v>
      </c>
      <c r="E13" s="33">
        <v>3649.0</v>
      </c>
      <c r="F13" s="74">
        <v>3436.0</v>
      </c>
      <c r="G13" s="34">
        <v>15.0</v>
      </c>
      <c r="H13" s="73">
        <v>802.0</v>
      </c>
      <c r="I13" s="35">
        <f t="shared" si="1"/>
        <v>68.36888065</v>
      </c>
      <c r="J13" s="36">
        <v>23491.547390747994</v>
      </c>
      <c r="K13" s="38"/>
      <c r="L13" s="4"/>
      <c r="M13" s="42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3.5" customHeight="1">
      <c r="A14" s="30">
        <v>5.0</v>
      </c>
      <c r="B14" s="31" t="s">
        <v>28</v>
      </c>
      <c r="C14" s="72">
        <v>937.0</v>
      </c>
      <c r="D14" s="73">
        <v>2866.0</v>
      </c>
      <c r="E14" s="33">
        <v>2978.0</v>
      </c>
      <c r="F14" s="74">
        <v>2805.0</v>
      </c>
      <c r="G14" s="34">
        <v>1.0</v>
      </c>
      <c r="H14" s="73">
        <v>825.0</v>
      </c>
      <c r="I14" s="35">
        <f t="shared" si="1"/>
        <v>68.00976631</v>
      </c>
      <c r="J14" s="36">
        <v>19076.73944888035</v>
      </c>
      <c r="K14" s="38"/>
      <c r="L14" s="4"/>
      <c r="M14" s="42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3.5" customHeight="1">
      <c r="A15" s="30">
        <v>6.0</v>
      </c>
      <c r="B15" s="31" t="s">
        <v>29</v>
      </c>
      <c r="C15" s="72">
        <v>883.0</v>
      </c>
      <c r="D15" s="73">
        <v>2656.0</v>
      </c>
      <c r="E15" s="33">
        <v>2715.0</v>
      </c>
      <c r="F15" s="74">
        <v>2544.0</v>
      </c>
      <c r="G15" s="34">
        <v>0.0</v>
      </c>
      <c r="H15" s="73">
        <v>824.0</v>
      </c>
      <c r="I15" s="35">
        <f t="shared" si="1"/>
        <v>69.4230519</v>
      </c>
      <c r="J15" s="36">
        <v>17661.224403487355</v>
      </c>
      <c r="K15" s="38"/>
      <c r="L15" s="4"/>
      <c r="M15" s="42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3.5" customHeight="1">
      <c r="A16" s="30">
        <v>7.0</v>
      </c>
      <c r="B16" s="31" t="s">
        <v>30</v>
      </c>
      <c r="C16" s="72">
        <v>437.0</v>
      </c>
      <c r="D16" s="73">
        <v>1234.0</v>
      </c>
      <c r="E16" s="33">
        <v>1253.0</v>
      </c>
      <c r="F16" s="74">
        <v>1179.0</v>
      </c>
      <c r="G16" s="34">
        <v>1.0</v>
      </c>
      <c r="H16" s="73">
        <v>418.0</v>
      </c>
      <c r="I16" s="35">
        <f t="shared" si="1"/>
        <v>69.24407612</v>
      </c>
      <c r="J16" s="36">
        <v>8163.876575080213</v>
      </c>
      <c r="K16" s="38"/>
      <c r="L16" s="4"/>
      <c r="M16" s="42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3.5" customHeight="1">
      <c r="A17" s="30">
        <v>8.0</v>
      </c>
      <c r="B17" s="31" t="s">
        <v>31</v>
      </c>
      <c r="C17" s="72">
        <v>1044.0</v>
      </c>
      <c r="D17" s="73">
        <v>2100.0</v>
      </c>
      <c r="E17" s="33">
        <v>2015.0</v>
      </c>
      <c r="F17" s="74">
        <v>1956.0</v>
      </c>
      <c r="G17" s="34">
        <v>3.0</v>
      </c>
      <c r="H17" s="73">
        <v>1129.0</v>
      </c>
      <c r="I17" s="35">
        <f t="shared" si="1"/>
        <v>68.21093018</v>
      </c>
      <c r="J17" s="36">
        <v>13342.057943078164</v>
      </c>
      <c r="K17" s="38"/>
      <c r="L17" s="4"/>
      <c r="M17" s="42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3.5" customHeight="1">
      <c r="A18" s="30">
        <v>9.0</v>
      </c>
      <c r="B18" s="31" t="s">
        <v>32</v>
      </c>
      <c r="C18" s="72">
        <v>1394.0</v>
      </c>
      <c r="D18" s="73">
        <v>2667.0</v>
      </c>
      <c r="E18" s="33">
        <v>2758.0</v>
      </c>
      <c r="F18" s="74">
        <v>2595.0</v>
      </c>
      <c r="G18" s="34">
        <v>0.0</v>
      </c>
      <c r="H18" s="73">
        <v>1303.0</v>
      </c>
      <c r="I18" s="35">
        <f t="shared" si="1"/>
        <v>70.06769159</v>
      </c>
      <c r="J18" s="36">
        <v>18182.56596826159</v>
      </c>
      <c r="K18" s="38"/>
      <c r="L18" s="4"/>
      <c r="M18" s="42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3.5" customHeight="1">
      <c r="A19" s="30">
        <v>10.0</v>
      </c>
      <c r="B19" s="31" t="s">
        <v>33</v>
      </c>
      <c r="C19" s="72">
        <v>1416.0</v>
      </c>
      <c r="D19" s="73">
        <v>3305.0</v>
      </c>
      <c r="E19" s="33">
        <v>3446.0</v>
      </c>
      <c r="F19" s="74">
        <v>3246.0</v>
      </c>
      <c r="G19" s="34">
        <v>0.0</v>
      </c>
      <c r="H19" s="73">
        <v>1275.0</v>
      </c>
      <c r="I19" s="35">
        <f t="shared" si="1"/>
        <v>69.70878049</v>
      </c>
      <c r="J19" s="36">
        <v>22627.470146018022</v>
      </c>
      <c r="K19" s="38"/>
      <c r="L19" s="4"/>
      <c r="M19" s="42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3.5" customHeight="1">
      <c r="A20" s="30">
        <v>11.0</v>
      </c>
      <c r="B20" s="31" t="s">
        <v>34</v>
      </c>
      <c r="C20" s="72">
        <v>1640.0</v>
      </c>
      <c r="D20" s="73">
        <v>2537.0</v>
      </c>
      <c r="E20" s="33">
        <v>2787.0</v>
      </c>
      <c r="F20" s="74">
        <v>2945.0</v>
      </c>
      <c r="G20" s="34">
        <v>0.0</v>
      </c>
      <c r="H20" s="73">
        <v>1390.0</v>
      </c>
      <c r="I20" s="35">
        <f t="shared" si="1"/>
        <v>61.23971086</v>
      </c>
      <c r="J20" s="36">
        <v>18035.094848345372</v>
      </c>
      <c r="K20" s="38"/>
      <c r="L20" s="4"/>
      <c r="M20" s="42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3.5" customHeight="1">
      <c r="A21" s="30">
        <v>12.0</v>
      </c>
      <c r="B21" s="31" t="s">
        <v>35</v>
      </c>
      <c r="C21" s="72">
        <v>856.0</v>
      </c>
      <c r="D21" s="73">
        <v>3645.0</v>
      </c>
      <c r="E21" s="33">
        <v>3238.0</v>
      </c>
      <c r="F21" s="74">
        <v>3040.0</v>
      </c>
      <c r="G21" s="34">
        <v>0.0</v>
      </c>
      <c r="H21" s="73">
        <v>1263.0</v>
      </c>
      <c r="I21" s="35">
        <f t="shared" si="1"/>
        <v>67.8562559</v>
      </c>
      <c r="J21" s="36">
        <v>20628.301795041123</v>
      </c>
      <c r="K21" s="38"/>
      <c r="L21" s="4"/>
      <c r="M21" s="42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3.5" customHeight="1">
      <c r="A22" s="30">
        <v>13.0</v>
      </c>
      <c r="B22" s="31" t="s">
        <v>36</v>
      </c>
      <c r="C22" s="72">
        <v>1231.0</v>
      </c>
      <c r="D22" s="73">
        <v>3111.0</v>
      </c>
      <c r="E22" s="33">
        <v>3119.0</v>
      </c>
      <c r="F22" s="74">
        <v>2921.0</v>
      </c>
      <c r="G22" s="34">
        <v>0.0</v>
      </c>
      <c r="H22" s="73">
        <v>1223.0</v>
      </c>
      <c r="I22" s="35">
        <f t="shared" si="1"/>
        <v>67.77637311</v>
      </c>
      <c r="J22" s="36">
        <v>19797.478584245528</v>
      </c>
      <c r="K22" s="38"/>
      <c r="L22" s="4"/>
      <c r="M22" s="42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3.5" customHeight="1">
      <c r="A23" s="30">
        <v>14.0</v>
      </c>
      <c r="B23" s="31" t="s">
        <v>37</v>
      </c>
      <c r="C23" s="72">
        <v>974.0</v>
      </c>
      <c r="D23" s="73">
        <v>3406.0</v>
      </c>
      <c r="E23" s="33">
        <v>3721.0</v>
      </c>
      <c r="F23" s="74">
        <v>3160.0</v>
      </c>
      <c r="G23" s="34">
        <v>0.0</v>
      </c>
      <c r="H23" s="73">
        <v>659.0</v>
      </c>
      <c r="I23" s="35">
        <f t="shared" si="1"/>
        <v>73.94260846</v>
      </c>
      <c r="J23" s="36">
        <v>23365.86427461261</v>
      </c>
      <c r="K23" s="78"/>
      <c r="L23" s="4"/>
      <c r="M23" s="42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3.5" customHeight="1">
      <c r="A24" s="30">
        <v>15.0</v>
      </c>
      <c r="B24" s="31" t="s">
        <v>38</v>
      </c>
      <c r="C24" s="72">
        <v>357.0</v>
      </c>
      <c r="D24" s="73">
        <v>996.0</v>
      </c>
      <c r="E24" s="33">
        <v>1063.0</v>
      </c>
      <c r="F24" s="74">
        <v>959.0</v>
      </c>
      <c r="G24" s="34">
        <v>0.0</v>
      </c>
      <c r="H24" s="73">
        <v>265.0</v>
      </c>
      <c r="I24" s="35">
        <f t="shared" si="1"/>
        <v>68.92843765</v>
      </c>
      <c r="J24" s="36">
        <v>6610.237170892451</v>
      </c>
      <c r="K24" s="38"/>
      <c r="L24" s="4"/>
      <c r="M24" s="42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3.5" customHeight="1">
      <c r="A25" s="30">
        <v>16.0</v>
      </c>
      <c r="B25" s="31" t="s">
        <v>39</v>
      </c>
      <c r="C25" s="72">
        <v>1088.0</v>
      </c>
      <c r="D25" s="73">
        <v>3148.0</v>
      </c>
      <c r="E25" s="33">
        <v>2987.0</v>
      </c>
      <c r="F25" s="74">
        <v>2745.0</v>
      </c>
      <c r="G25" s="34">
        <v>0.0</v>
      </c>
      <c r="H25" s="73">
        <v>1249.0</v>
      </c>
      <c r="I25" s="35">
        <f t="shared" si="1"/>
        <v>67.91487913</v>
      </c>
      <c r="J25" s="36">
        <v>18642.634321239653</v>
      </c>
      <c r="K25" s="38"/>
      <c r="L25" s="4"/>
      <c r="M25" s="42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3.5" customHeight="1">
      <c r="A26" s="30">
        <v>17.0</v>
      </c>
      <c r="B26" s="31" t="s">
        <v>40</v>
      </c>
      <c r="C26" s="72">
        <v>978.0</v>
      </c>
      <c r="D26" s="73">
        <v>2830.0</v>
      </c>
      <c r="E26" s="33">
        <v>2827.0</v>
      </c>
      <c r="F26" s="74">
        <v>2666.0</v>
      </c>
      <c r="G26" s="34">
        <v>0.0</v>
      </c>
      <c r="H26" s="73">
        <v>891.0</v>
      </c>
      <c r="I26" s="35">
        <f t="shared" si="1"/>
        <v>65.62287982</v>
      </c>
      <c r="J26" s="36">
        <v>17495.059761328237</v>
      </c>
      <c r="K26" s="38"/>
      <c r="L26" s="4"/>
      <c r="M26" s="42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3.5" customHeight="1">
      <c r="A27" s="30"/>
      <c r="B27" s="25" t="s">
        <v>41</v>
      </c>
      <c r="C27" s="72">
        <v>17734.0</v>
      </c>
      <c r="D27" s="73">
        <v>48073.0</v>
      </c>
      <c r="E27" s="33">
        <v>48785.0</v>
      </c>
      <c r="F27" s="74">
        <v>45832.0</v>
      </c>
      <c r="G27" s="34">
        <f>SUM(G10:G26)</f>
        <v>80</v>
      </c>
      <c r="H27" s="73">
        <v>16770.0</v>
      </c>
      <c r="I27" s="35">
        <f t="shared" si="1"/>
        <v>67.93901571</v>
      </c>
      <c r="J27" s="36">
        <v>311378.0968122169</v>
      </c>
      <c r="K27" s="40"/>
      <c r="L27" s="42">
        <f>J27+J229</f>
        <v>312815.0968</v>
      </c>
      <c r="M27" s="42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3.5" customHeight="1">
      <c r="A28" s="41"/>
      <c r="B28" s="6"/>
      <c r="C28" s="42"/>
      <c r="D28" s="42"/>
      <c r="E28" s="79"/>
      <c r="F28" s="80">
        <f>E28*93%</f>
        <v>0</v>
      </c>
      <c r="G28" s="81"/>
      <c r="H28" s="79"/>
      <c r="I28" s="82" t="str">
        <f t="shared" si="1"/>
        <v>#DIV/0!</v>
      </c>
      <c r="J28" s="79">
        <v>242759.0</v>
      </c>
      <c r="K28" s="47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3.5" customHeight="1">
      <c r="A29" s="48" t="s">
        <v>0</v>
      </c>
      <c r="B29" s="2"/>
      <c r="C29" s="2"/>
      <c r="D29" s="2"/>
      <c r="E29" s="2"/>
      <c r="F29" s="2"/>
      <c r="G29" s="2"/>
      <c r="H29" s="2"/>
      <c r="I29" s="2"/>
      <c r="J29" s="2"/>
      <c r="K29" s="3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3.5" customHeight="1">
      <c r="A30" s="48" t="s">
        <v>1</v>
      </c>
      <c r="B30" s="2"/>
      <c r="C30" s="2"/>
      <c r="D30" s="2"/>
      <c r="E30" s="2"/>
      <c r="F30" s="2"/>
      <c r="G30" s="2"/>
      <c r="H30" s="2"/>
      <c r="I30" s="2"/>
      <c r="J30" s="2"/>
      <c r="K30" s="3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1" t="s">
        <v>62</v>
      </c>
      <c r="B31" s="2"/>
      <c r="C31" s="2"/>
      <c r="D31" s="2"/>
      <c r="E31" s="2"/>
      <c r="F31" s="2"/>
      <c r="G31" s="2"/>
      <c r="H31" s="2"/>
      <c r="I31" s="2"/>
      <c r="J31" s="2"/>
      <c r="K31" s="3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48" t="s">
        <v>42</v>
      </c>
      <c r="B32" s="2"/>
      <c r="C32" s="2"/>
      <c r="D32" s="2"/>
      <c r="E32" s="2"/>
      <c r="F32" s="2"/>
      <c r="G32" s="2"/>
      <c r="H32" s="2"/>
      <c r="I32" s="2"/>
      <c r="J32" s="2"/>
      <c r="K32" s="3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6"/>
      <c r="B33" s="6"/>
      <c r="C33" s="49"/>
      <c r="D33" s="49"/>
      <c r="E33" s="49"/>
      <c r="F33" s="50"/>
      <c r="G33" s="49"/>
      <c r="H33" s="49"/>
      <c r="I33" s="51"/>
      <c r="J33" s="49"/>
      <c r="K33" s="6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3.5" customHeight="1">
      <c r="A34" s="10"/>
      <c r="B34" s="11"/>
      <c r="C34" s="12" t="s">
        <v>4</v>
      </c>
      <c r="D34" s="12"/>
      <c r="E34" s="13" t="s">
        <v>5</v>
      </c>
      <c r="F34" s="14"/>
      <c r="G34" s="15"/>
      <c r="H34" s="52" t="s">
        <v>4</v>
      </c>
      <c r="I34" s="52"/>
      <c r="J34" s="15"/>
      <c r="K34" s="53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3.5" customHeight="1">
      <c r="A35" s="17" t="s">
        <v>6</v>
      </c>
      <c r="B35" s="18" t="s">
        <v>7</v>
      </c>
      <c r="C35" s="19" t="s">
        <v>8</v>
      </c>
      <c r="D35" s="19" t="s">
        <v>9</v>
      </c>
      <c r="E35" s="19" t="s">
        <v>10</v>
      </c>
      <c r="F35" s="20" t="s">
        <v>11</v>
      </c>
      <c r="G35" s="19" t="s">
        <v>12</v>
      </c>
      <c r="H35" s="22" t="s">
        <v>13</v>
      </c>
      <c r="I35" s="22" t="s">
        <v>14</v>
      </c>
      <c r="J35" s="19" t="s">
        <v>15</v>
      </c>
      <c r="K35" s="20" t="s">
        <v>16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17"/>
      <c r="B36" s="18"/>
      <c r="C36" s="23" t="s">
        <v>63</v>
      </c>
      <c r="D36" s="19" t="s">
        <v>18</v>
      </c>
      <c r="E36" s="19" t="s">
        <v>18</v>
      </c>
      <c r="F36" s="20" t="s">
        <v>18</v>
      </c>
      <c r="G36" s="19" t="s">
        <v>18</v>
      </c>
      <c r="H36" s="54" t="s">
        <v>63</v>
      </c>
      <c r="I36" s="22" t="s">
        <v>19</v>
      </c>
      <c r="J36" s="19" t="s">
        <v>20</v>
      </c>
      <c r="K36" s="20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24"/>
      <c r="B37" s="25"/>
      <c r="C37" s="26" t="s">
        <v>18</v>
      </c>
      <c r="D37" s="27"/>
      <c r="E37" s="26"/>
      <c r="F37" s="28"/>
      <c r="G37" s="27"/>
      <c r="H37" s="55" t="s">
        <v>18</v>
      </c>
      <c r="I37" s="55"/>
      <c r="J37" s="27"/>
      <c r="K37" s="28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30">
        <v>1.0</v>
      </c>
      <c r="B38" s="31" t="s">
        <v>21</v>
      </c>
      <c r="C38" s="83">
        <v>0.0</v>
      </c>
      <c r="D38" s="74">
        <v>22.0</v>
      </c>
      <c r="E38" s="34">
        <f t="shared" ref="E38:E45" si="2">C38+D38-H38</f>
        <v>22</v>
      </c>
      <c r="F38" s="74">
        <v>22.0</v>
      </c>
      <c r="G38" s="34">
        <v>0.0</v>
      </c>
      <c r="H38" s="74">
        <v>0.0</v>
      </c>
      <c r="I38" s="56">
        <f t="shared" ref="I38:I55" si="3">J38/F38*10</f>
        <v>67.31579133</v>
      </c>
      <c r="J38" s="34">
        <v>148.0947409266671</v>
      </c>
      <c r="K38" s="40" t="s">
        <v>43</v>
      </c>
      <c r="L38" s="4"/>
      <c r="M38" s="4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.5" customHeight="1">
      <c r="A39" s="30">
        <v>2.0</v>
      </c>
      <c r="B39" s="31" t="s">
        <v>23</v>
      </c>
      <c r="C39" s="83">
        <v>1.0</v>
      </c>
      <c r="D39" s="74">
        <v>9.0</v>
      </c>
      <c r="E39" s="34">
        <f t="shared" si="2"/>
        <v>9</v>
      </c>
      <c r="F39" s="74">
        <v>5.0</v>
      </c>
      <c r="G39" s="34">
        <v>0.0</v>
      </c>
      <c r="H39" s="74">
        <v>1.0</v>
      </c>
      <c r="I39" s="56">
        <f t="shared" si="3"/>
        <v>67.5335676</v>
      </c>
      <c r="J39" s="34">
        <v>33.76678380028492</v>
      </c>
      <c r="K39" s="40"/>
      <c r="L39" s="4"/>
      <c r="M39" s="4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30">
        <v>3.0</v>
      </c>
      <c r="B40" s="31" t="s">
        <v>25</v>
      </c>
      <c r="C40" s="83">
        <v>0.0</v>
      </c>
      <c r="D40" s="74">
        <v>137.0</v>
      </c>
      <c r="E40" s="34">
        <f t="shared" si="2"/>
        <v>137</v>
      </c>
      <c r="F40" s="74">
        <v>136.0</v>
      </c>
      <c r="G40" s="34">
        <v>0.0</v>
      </c>
      <c r="H40" s="74">
        <v>0.0</v>
      </c>
      <c r="I40" s="56">
        <f t="shared" si="3"/>
        <v>69.49355403</v>
      </c>
      <c r="J40" s="34">
        <v>945.112334848382</v>
      </c>
      <c r="K40" s="40"/>
      <c r="L40" s="4"/>
      <c r="M40" s="4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30">
        <v>4.0</v>
      </c>
      <c r="B41" s="31" t="s">
        <v>27</v>
      </c>
      <c r="C41" s="83">
        <v>0.0</v>
      </c>
      <c r="D41" s="74">
        <v>15.0</v>
      </c>
      <c r="E41" s="34">
        <f t="shared" si="2"/>
        <v>15</v>
      </c>
      <c r="F41" s="74">
        <v>9.0</v>
      </c>
      <c r="G41" s="34">
        <v>0.0</v>
      </c>
      <c r="H41" s="74">
        <v>0.0</v>
      </c>
      <c r="I41" s="56">
        <f t="shared" si="3"/>
        <v>70.81167356</v>
      </c>
      <c r="J41" s="34">
        <v>63.73050620717726</v>
      </c>
      <c r="K41" s="40"/>
      <c r="L41" s="4"/>
      <c r="M41" s="4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30">
        <v>5.0</v>
      </c>
      <c r="B42" s="31" t="s">
        <v>28</v>
      </c>
      <c r="C42" s="83">
        <v>2.0</v>
      </c>
      <c r="D42" s="74">
        <v>40.0</v>
      </c>
      <c r="E42" s="34">
        <f t="shared" si="2"/>
        <v>39</v>
      </c>
      <c r="F42" s="74">
        <v>38.0</v>
      </c>
      <c r="G42" s="34">
        <v>0.0</v>
      </c>
      <c r="H42" s="74">
        <v>3.0</v>
      </c>
      <c r="I42" s="56">
        <f t="shared" si="3"/>
        <v>70.7314402</v>
      </c>
      <c r="J42" s="34">
        <v>268.77947276304184</v>
      </c>
      <c r="K42" s="40"/>
      <c r="L42" s="4"/>
      <c r="M42" s="4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3.5" customHeight="1">
      <c r="A43" s="30">
        <v>6.0</v>
      </c>
      <c r="B43" s="31" t="s">
        <v>29</v>
      </c>
      <c r="C43" s="83">
        <v>2.0</v>
      </c>
      <c r="D43" s="74">
        <v>54.0</v>
      </c>
      <c r="E43" s="34">
        <f t="shared" si="2"/>
        <v>56</v>
      </c>
      <c r="F43" s="74">
        <v>52.0</v>
      </c>
      <c r="G43" s="34">
        <v>0.0</v>
      </c>
      <c r="H43" s="74">
        <v>0.0</v>
      </c>
      <c r="I43" s="56">
        <f t="shared" si="3"/>
        <v>73.31036972</v>
      </c>
      <c r="J43" s="34">
        <v>381.21392252900074</v>
      </c>
      <c r="K43" s="40"/>
      <c r="L43" s="4"/>
      <c r="M43" s="4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30">
        <v>7.0</v>
      </c>
      <c r="B44" s="31" t="s">
        <v>30</v>
      </c>
      <c r="C44" s="83">
        <v>0.0</v>
      </c>
      <c r="D44" s="74">
        <v>13.0</v>
      </c>
      <c r="E44" s="34">
        <f t="shared" si="2"/>
        <v>13</v>
      </c>
      <c r="F44" s="74">
        <v>13.0</v>
      </c>
      <c r="G44" s="34">
        <v>0.0</v>
      </c>
      <c r="H44" s="74">
        <v>0.0</v>
      </c>
      <c r="I44" s="56">
        <f t="shared" si="3"/>
        <v>71.55669765</v>
      </c>
      <c r="J44" s="34">
        <v>93.0237069398277</v>
      </c>
      <c r="K44" s="40"/>
      <c r="L44" s="4"/>
      <c r="M44" s="4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30">
        <v>8.0</v>
      </c>
      <c r="B45" s="31" t="s">
        <v>31</v>
      </c>
      <c r="C45" s="83">
        <v>10.0</v>
      </c>
      <c r="D45" s="74">
        <v>278.0</v>
      </c>
      <c r="E45" s="34">
        <f t="shared" si="2"/>
        <v>288</v>
      </c>
      <c r="F45" s="74">
        <v>194.0</v>
      </c>
      <c r="G45" s="34">
        <v>0.0</v>
      </c>
      <c r="H45" s="74">
        <v>0.0</v>
      </c>
      <c r="I45" s="56">
        <f t="shared" si="3"/>
        <v>74.42217489</v>
      </c>
      <c r="J45" s="34">
        <v>1443.7901927956043</v>
      </c>
      <c r="K45" s="40"/>
      <c r="L45" s="4"/>
      <c r="M45" s="4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30">
        <v>9.0</v>
      </c>
      <c r="B46" s="31" t="s">
        <v>32</v>
      </c>
      <c r="C46" s="83">
        <v>411.0</v>
      </c>
      <c r="D46" s="74">
        <v>688.0</v>
      </c>
      <c r="E46" s="34">
        <v>683.0</v>
      </c>
      <c r="F46" s="74">
        <v>682.0</v>
      </c>
      <c r="G46" s="34">
        <v>52.0</v>
      </c>
      <c r="H46" s="74">
        <v>397.0</v>
      </c>
      <c r="I46" s="56">
        <f t="shared" si="3"/>
        <v>75.55690387</v>
      </c>
      <c r="J46" s="34">
        <v>5152.980844176108</v>
      </c>
      <c r="K46" s="40"/>
      <c r="L46" s="4"/>
      <c r="M46" s="4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30">
        <v>10.0</v>
      </c>
      <c r="B47" s="31" t="s">
        <v>33</v>
      </c>
      <c r="C47" s="83">
        <v>35.0</v>
      </c>
      <c r="D47" s="74">
        <v>341.0</v>
      </c>
      <c r="E47" s="34">
        <v>337.0</v>
      </c>
      <c r="F47" s="74">
        <v>322.0</v>
      </c>
      <c r="G47" s="34">
        <v>0.0</v>
      </c>
      <c r="H47" s="74">
        <v>29.0</v>
      </c>
      <c r="I47" s="56">
        <f t="shared" si="3"/>
        <v>75.45374669</v>
      </c>
      <c r="J47" s="34">
        <v>2429.6106435112943</v>
      </c>
      <c r="K47" s="40"/>
      <c r="L47" s="4"/>
      <c r="M47" s="4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30">
        <v>11.0</v>
      </c>
      <c r="B48" s="31" t="s">
        <v>34</v>
      </c>
      <c r="C48" s="83">
        <v>13.0</v>
      </c>
      <c r="D48" s="74">
        <v>724.0</v>
      </c>
      <c r="E48" s="34">
        <f t="shared" ref="E48:E49" si="4">C48+D48-H48</f>
        <v>734</v>
      </c>
      <c r="F48" s="74">
        <v>705.0</v>
      </c>
      <c r="G48" s="34">
        <v>0.0</v>
      </c>
      <c r="H48" s="74">
        <v>3.0</v>
      </c>
      <c r="I48" s="56">
        <f t="shared" si="3"/>
        <v>75.31620379</v>
      </c>
      <c r="J48" s="34">
        <v>5309.792366867919</v>
      </c>
      <c r="K48" s="40"/>
      <c r="L48" s="4"/>
      <c r="M48" s="4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30">
        <v>12.0</v>
      </c>
      <c r="B49" s="31" t="s">
        <v>35</v>
      </c>
      <c r="C49" s="83">
        <v>6.0</v>
      </c>
      <c r="D49" s="74">
        <v>486.0</v>
      </c>
      <c r="E49" s="34">
        <f t="shared" si="4"/>
        <v>487</v>
      </c>
      <c r="F49" s="74">
        <v>456.0</v>
      </c>
      <c r="G49" s="34">
        <v>4.0</v>
      </c>
      <c r="H49" s="74">
        <v>5.0</v>
      </c>
      <c r="I49" s="56">
        <f t="shared" si="3"/>
        <v>74.35340343</v>
      </c>
      <c r="J49" s="34">
        <v>3390.5151965266946</v>
      </c>
      <c r="K49" s="40"/>
      <c r="L49" s="4"/>
      <c r="M49" s="4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30">
        <v>13.0</v>
      </c>
      <c r="B50" s="31" t="s">
        <v>36</v>
      </c>
      <c r="C50" s="83">
        <v>11.0</v>
      </c>
      <c r="D50" s="74">
        <v>848.0</v>
      </c>
      <c r="E50" s="34">
        <v>862.0</v>
      </c>
      <c r="F50" s="74">
        <v>852.0</v>
      </c>
      <c r="G50" s="34">
        <v>0.0</v>
      </c>
      <c r="H50" s="74">
        <v>246.0</v>
      </c>
      <c r="I50" s="56">
        <f t="shared" si="3"/>
        <v>73.96369853</v>
      </c>
      <c r="J50" s="34">
        <v>6301.7071145783875</v>
      </c>
      <c r="K50" s="40"/>
      <c r="L50" s="4"/>
      <c r="M50" s="4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30">
        <v>14.0</v>
      </c>
      <c r="B51" s="31" t="s">
        <v>37</v>
      </c>
      <c r="C51" s="83">
        <v>20.0</v>
      </c>
      <c r="D51" s="74">
        <v>525.0</v>
      </c>
      <c r="E51" s="34">
        <f t="shared" ref="E51:E54" si="5">C51+D51-H51</f>
        <v>545</v>
      </c>
      <c r="F51" s="74">
        <v>524.0</v>
      </c>
      <c r="G51" s="34">
        <v>0.0</v>
      </c>
      <c r="H51" s="74">
        <v>0.0</v>
      </c>
      <c r="I51" s="56">
        <f t="shared" si="3"/>
        <v>71.67131674</v>
      </c>
      <c r="J51" s="34">
        <v>3755.57699694729</v>
      </c>
      <c r="K51" s="40"/>
      <c r="L51" s="4"/>
      <c r="M51" s="42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30">
        <v>15.0</v>
      </c>
      <c r="B52" s="31" t="s">
        <v>38</v>
      </c>
      <c r="C52" s="83">
        <v>0.0</v>
      </c>
      <c r="D52" s="74">
        <v>265.0</v>
      </c>
      <c r="E52" s="34">
        <f t="shared" si="5"/>
        <v>230</v>
      </c>
      <c r="F52" s="74">
        <v>217.0</v>
      </c>
      <c r="G52" s="34">
        <v>0.0</v>
      </c>
      <c r="H52" s="74">
        <v>35.0</v>
      </c>
      <c r="I52" s="56">
        <f t="shared" si="3"/>
        <v>68.53075368</v>
      </c>
      <c r="J52" s="34">
        <v>1487.117354860593</v>
      </c>
      <c r="K52" s="40"/>
      <c r="L52" s="4"/>
      <c r="M52" s="42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30">
        <v>16.0</v>
      </c>
      <c r="B53" s="31" t="s">
        <v>39</v>
      </c>
      <c r="C53" s="83">
        <v>0.0</v>
      </c>
      <c r="D53" s="74">
        <v>315.0</v>
      </c>
      <c r="E53" s="34">
        <f t="shared" si="5"/>
        <v>315</v>
      </c>
      <c r="F53" s="74">
        <v>302.0</v>
      </c>
      <c r="G53" s="34">
        <v>0.0</v>
      </c>
      <c r="H53" s="74">
        <v>0.0</v>
      </c>
      <c r="I53" s="56">
        <f t="shared" si="3"/>
        <v>70.41050675</v>
      </c>
      <c r="J53" s="34">
        <v>2126.397303846415</v>
      </c>
      <c r="K53" s="40"/>
      <c r="L53" s="4"/>
      <c r="M53" s="42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30">
        <v>17.0</v>
      </c>
      <c r="B54" s="31" t="s">
        <v>40</v>
      </c>
      <c r="C54" s="83">
        <v>0.0</v>
      </c>
      <c r="D54" s="74">
        <v>67.0</v>
      </c>
      <c r="E54" s="34">
        <f t="shared" si="5"/>
        <v>67</v>
      </c>
      <c r="F54" s="74">
        <v>66.0</v>
      </c>
      <c r="G54" s="34">
        <v>0.0</v>
      </c>
      <c r="H54" s="74">
        <v>0.0</v>
      </c>
      <c r="I54" s="56">
        <f t="shared" si="3"/>
        <v>69.88325894</v>
      </c>
      <c r="J54" s="34">
        <v>461.2295089885354</v>
      </c>
      <c r="K54" s="40"/>
      <c r="L54" s="4"/>
      <c r="M54" s="42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30"/>
      <c r="B55" s="25" t="s">
        <v>41</v>
      </c>
      <c r="C55" s="34">
        <f>SUM(C38:C54)</f>
        <v>511</v>
      </c>
      <c r="D55" s="74">
        <v>4762.0</v>
      </c>
      <c r="E55" s="34">
        <f t="shared" ref="E55:H55" si="6">SUM(E38:E54)</f>
        <v>4839</v>
      </c>
      <c r="F55" s="74">
        <f t="shared" si="6"/>
        <v>4595</v>
      </c>
      <c r="G55" s="57">
        <f t="shared" si="6"/>
        <v>56</v>
      </c>
      <c r="H55" s="34">
        <f t="shared" si="6"/>
        <v>719</v>
      </c>
      <c r="I55" s="56">
        <f t="shared" si="3"/>
        <v>73.54176059</v>
      </c>
      <c r="J55" s="34">
        <f>SUM(J38:J54)</f>
        <v>33792.43899</v>
      </c>
      <c r="K55" s="40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1"/>
      <c r="B56" s="6" t="s">
        <v>44</v>
      </c>
      <c r="C56" s="44"/>
      <c r="D56" s="44"/>
      <c r="E56" s="44"/>
      <c r="F56" s="58"/>
      <c r="G56" s="44"/>
      <c r="H56" s="59"/>
      <c r="I56" s="60"/>
      <c r="J56" s="44"/>
      <c r="K56" s="43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1"/>
      <c r="B57" s="6"/>
      <c r="C57" s="44"/>
      <c r="D57" s="44"/>
      <c r="E57" s="44"/>
      <c r="F57" s="58"/>
      <c r="G57" s="44"/>
      <c r="H57" s="59"/>
      <c r="I57" s="60"/>
      <c r="J57" s="44"/>
      <c r="K57" s="43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1"/>
      <c r="B58" s="6"/>
      <c r="C58" s="44"/>
      <c r="D58" s="44"/>
      <c r="E58" s="44"/>
      <c r="F58" s="58"/>
      <c r="G58" s="44"/>
      <c r="H58" s="59"/>
      <c r="I58" s="60"/>
      <c r="J58" s="44"/>
      <c r="K58" s="43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1" t="s">
        <v>0</v>
      </c>
      <c r="B59" s="2"/>
      <c r="C59" s="2"/>
      <c r="D59" s="2"/>
      <c r="E59" s="2"/>
      <c r="F59" s="2"/>
      <c r="G59" s="2"/>
      <c r="H59" s="2"/>
      <c r="I59" s="2"/>
      <c r="J59" s="2"/>
      <c r="K59" s="3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1" t="s">
        <v>1</v>
      </c>
      <c r="B60" s="2"/>
      <c r="C60" s="2"/>
      <c r="D60" s="2"/>
      <c r="E60" s="2"/>
      <c r="F60" s="2"/>
      <c r="G60" s="2"/>
      <c r="H60" s="2"/>
      <c r="I60" s="2"/>
      <c r="J60" s="2"/>
      <c r="K60" s="3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1" t="s">
        <v>62</v>
      </c>
      <c r="B61" s="2"/>
      <c r="C61" s="2"/>
      <c r="D61" s="2"/>
      <c r="E61" s="2"/>
      <c r="F61" s="2"/>
      <c r="G61" s="2"/>
      <c r="H61" s="2"/>
      <c r="I61" s="2"/>
      <c r="J61" s="2"/>
      <c r="K61" s="3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1" t="s">
        <v>45</v>
      </c>
      <c r="B62" s="2"/>
      <c r="C62" s="2"/>
      <c r="D62" s="2"/>
      <c r="E62" s="2"/>
      <c r="F62" s="2"/>
      <c r="G62" s="2"/>
      <c r="H62" s="2"/>
      <c r="I62" s="2"/>
      <c r="J62" s="2"/>
      <c r="K62" s="3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5"/>
      <c r="B63" s="6"/>
      <c r="C63" s="49"/>
      <c r="D63" s="49"/>
      <c r="E63" s="49"/>
      <c r="F63" s="50"/>
      <c r="G63" s="49"/>
      <c r="H63" s="49"/>
      <c r="I63" s="51"/>
      <c r="J63" s="49"/>
      <c r="K63" s="6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10"/>
      <c r="B64" s="11"/>
      <c r="C64" s="12" t="s">
        <v>4</v>
      </c>
      <c r="D64" s="12"/>
      <c r="E64" s="13" t="s">
        <v>5</v>
      </c>
      <c r="F64" s="14"/>
      <c r="G64" s="15"/>
      <c r="H64" s="12" t="s">
        <v>4</v>
      </c>
      <c r="I64" s="16"/>
      <c r="J64" s="15"/>
      <c r="K64" s="11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17" t="s">
        <v>6</v>
      </c>
      <c r="B65" s="18" t="s">
        <v>7</v>
      </c>
      <c r="C65" s="19" t="s">
        <v>8</v>
      </c>
      <c r="D65" s="19" t="s">
        <v>9</v>
      </c>
      <c r="E65" s="19" t="s">
        <v>10</v>
      </c>
      <c r="F65" s="20" t="s">
        <v>11</v>
      </c>
      <c r="G65" s="19" t="s">
        <v>12</v>
      </c>
      <c r="H65" s="19" t="s">
        <v>13</v>
      </c>
      <c r="I65" s="22" t="s">
        <v>14</v>
      </c>
      <c r="J65" s="19" t="s">
        <v>15</v>
      </c>
      <c r="K65" s="18" t="s">
        <v>16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17"/>
      <c r="B66" s="18"/>
      <c r="C66" s="23" t="s">
        <v>63</v>
      </c>
      <c r="D66" s="19" t="s">
        <v>18</v>
      </c>
      <c r="E66" s="19" t="s">
        <v>18</v>
      </c>
      <c r="F66" s="20" t="s">
        <v>18</v>
      </c>
      <c r="G66" s="19" t="s">
        <v>18</v>
      </c>
      <c r="H66" s="23" t="s">
        <v>63</v>
      </c>
      <c r="I66" s="22" t="s">
        <v>19</v>
      </c>
      <c r="J66" s="19" t="s">
        <v>20</v>
      </c>
      <c r="K66" s="18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24"/>
      <c r="B67" s="25"/>
      <c r="C67" s="26" t="s">
        <v>18</v>
      </c>
      <c r="D67" s="27"/>
      <c r="E67" s="26"/>
      <c r="F67" s="28"/>
      <c r="G67" s="27"/>
      <c r="H67" s="26" t="s">
        <v>18</v>
      </c>
      <c r="I67" s="29"/>
      <c r="J67" s="27"/>
      <c r="K67" s="25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30">
        <v>1.0</v>
      </c>
      <c r="B68" s="31" t="s">
        <v>21</v>
      </c>
      <c r="C68" s="32">
        <v>0.0</v>
      </c>
      <c r="D68" s="74">
        <v>2.0</v>
      </c>
      <c r="E68" s="74">
        <v>2.0</v>
      </c>
      <c r="F68" s="74">
        <v>2.0</v>
      </c>
      <c r="G68" s="26">
        <v>0.0</v>
      </c>
      <c r="H68" s="74">
        <v>0.0</v>
      </c>
      <c r="I68" s="29">
        <v>12.13</v>
      </c>
      <c r="J68" s="61">
        <f>F68*I68/10</f>
        <v>2.426</v>
      </c>
      <c r="K68" s="62" t="s">
        <v>46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30">
        <v>2.0</v>
      </c>
      <c r="B69" s="31" t="s">
        <v>23</v>
      </c>
      <c r="C69" s="32">
        <v>0.0</v>
      </c>
      <c r="D69" s="74">
        <v>0.0</v>
      </c>
      <c r="E69" s="74">
        <v>0.0</v>
      </c>
      <c r="F69" s="43"/>
      <c r="G69" s="26"/>
      <c r="H69" s="74"/>
      <c r="I69" s="29"/>
      <c r="J69" s="61">
        <f>E69*I69/10</f>
        <v>0</v>
      </c>
      <c r="K69" s="62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30">
        <v>3.0</v>
      </c>
      <c r="B70" s="31" t="s">
        <v>25</v>
      </c>
      <c r="C70" s="32">
        <v>0.0</v>
      </c>
      <c r="D70" s="74">
        <v>0.0</v>
      </c>
      <c r="E70" s="74">
        <v>0.0</v>
      </c>
      <c r="F70" s="74"/>
      <c r="G70" s="26"/>
      <c r="H70" s="74"/>
      <c r="I70" s="29"/>
      <c r="J70" s="61">
        <f t="shared" ref="J70:J84" si="7">F70*I70/10</f>
        <v>0</v>
      </c>
      <c r="K70" s="62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30">
        <v>4.0</v>
      </c>
      <c r="B71" s="31" t="s">
        <v>27</v>
      </c>
      <c r="C71" s="32">
        <v>0.0</v>
      </c>
      <c r="D71" s="74">
        <v>5.0</v>
      </c>
      <c r="E71" s="74">
        <v>5.0</v>
      </c>
      <c r="F71" s="74">
        <v>4.0</v>
      </c>
      <c r="G71" s="26">
        <v>0.0</v>
      </c>
      <c r="H71" s="74">
        <v>0.0</v>
      </c>
      <c r="I71" s="29">
        <v>12.73</v>
      </c>
      <c r="J71" s="61">
        <f t="shared" si="7"/>
        <v>5.092</v>
      </c>
      <c r="K71" s="62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30">
        <v>5.0</v>
      </c>
      <c r="B72" s="31" t="s">
        <v>28</v>
      </c>
      <c r="C72" s="32">
        <v>1.0</v>
      </c>
      <c r="D72" s="74">
        <v>0.0</v>
      </c>
      <c r="E72" s="74">
        <v>1.0</v>
      </c>
      <c r="F72" s="74">
        <v>1.0</v>
      </c>
      <c r="G72" s="26">
        <v>0.0</v>
      </c>
      <c r="H72" s="74">
        <v>0.0</v>
      </c>
      <c r="I72" s="29">
        <v>12.72</v>
      </c>
      <c r="J72" s="61">
        <f t="shared" si="7"/>
        <v>1.272</v>
      </c>
      <c r="K72" s="62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30">
        <v>6.0</v>
      </c>
      <c r="B73" s="31" t="s">
        <v>29</v>
      </c>
      <c r="C73" s="32">
        <v>0.0</v>
      </c>
      <c r="D73" s="74">
        <v>0.0</v>
      </c>
      <c r="E73" s="74">
        <v>0.0</v>
      </c>
      <c r="F73" s="74">
        <v>0.0</v>
      </c>
      <c r="G73" s="26">
        <v>0.0</v>
      </c>
      <c r="H73" s="74">
        <v>0.0</v>
      </c>
      <c r="I73" s="29">
        <v>0.0</v>
      </c>
      <c r="J73" s="61">
        <f t="shared" si="7"/>
        <v>0</v>
      </c>
      <c r="K73" s="62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30">
        <v>7.0</v>
      </c>
      <c r="B74" s="31" t="s">
        <v>30</v>
      </c>
      <c r="C74" s="32">
        <v>0.0</v>
      </c>
      <c r="D74" s="74">
        <v>0.0</v>
      </c>
      <c r="E74" s="74">
        <v>0.0</v>
      </c>
      <c r="F74" s="74">
        <v>0.0</v>
      </c>
      <c r="G74" s="26">
        <v>0.0</v>
      </c>
      <c r="H74" s="74">
        <v>0.0</v>
      </c>
      <c r="I74" s="55">
        <v>0.0</v>
      </c>
      <c r="J74" s="61">
        <f t="shared" si="7"/>
        <v>0</v>
      </c>
      <c r="K74" s="62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30">
        <v>8.0</v>
      </c>
      <c r="B75" s="31" t="s">
        <v>31</v>
      </c>
      <c r="C75" s="32">
        <v>0.0</v>
      </c>
      <c r="D75" s="74">
        <v>14.0</v>
      </c>
      <c r="E75" s="74">
        <v>14.0</v>
      </c>
      <c r="F75" s="74">
        <v>12.0</v>
      </c>
      <c r="G75" s="26">
        <v>0.0</v>
      </c>
      <c r="H75" s="74">
        <v>0.0</v>
      </c>
      <c r="I75" s="29">
        <v>13.27</v>
      </c>
      <c r="J75" s="61">
        <f t="shared" si="7"/>
        <v>15.924</v>
      </c>
      <c r="K75" s="62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30">
        <v>9.0</v>
      </c>
      <c r="B76" s="31" t="s">
        <v>32</v>
      </c>
      <c r="C76" s="32">
        <v>0.0</v>
      </c>
      <c r="D76" s="74">
        <v>341.0</v>
      </c>
      <c r="E76" s="74">
        <v>341.0</v>
      </c>
      <c r="F76" s="74">
        <v>328.0</v>
      </c>
      <c r="G76" s="26">
        <v>0.0</v>
      </c>
      <c r="H76" s="74">
        <v>0.0</v>
      </c>
      <c r="I76" s="55">
        <v>13.76</v>
      </c>
      <c r="J76" s="61">
        <f t="shared" si="7"/>
        <v>451.328</v>
      </c>
      <c r="K76" s="62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30">
        <v>10.0</v>
      </c>
      <c r="B77" s="31" t="s">
        <v>33</v>
      </c>
      <c r="C77" s="32">
        <v>0.0</v>
      </c>
      <c r="D77" s="74">
        <v>0.0</v>
      </c>
      <c r="E77" s="74">
        <v>0.0</v>
      </c>
      <c r="F77" s="74">
        <v>0.0</v>
      </c>
      <c r="G77" s="26">
        <v>0.0</v>
      </c>
      <c r="H77" s="74">
        <v>0.0</v>
      </c>
      <c r="I77" s="29"/>
      <c r="J77" s="61">
        <f t="shared" si="7"/>
        <v>0</v>
      </c>
      <c r="K77" s="62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30">
        <v>11.0</v>
      </c>
      <c r="B78" s="31" t="s">
        <v>34</v>
      </c>
      <c r="C78" s="32">
        <v>0.0</v>
      </c>
      <c r="D78" s="74">
        <v>3.0</v>
      </c>
      <c r="E78" s="74">
        <v>3.0</v>
      </c>
      <c r="F78" s="74">
        <v>2.0</v>
      </c>
      <c r="G78" s="26">
        <v>0.0</v>
      </c>
      <c r="H78" s="74">
        <v>0.0</v>
      </c>
      <c r="I78" s="55">
        <v>13.32</v>
      </c>
      <c r="J78" s="61">
        <f t="shared" si="7"/>
        <v>2.664</v>
      </c>
      <c r="K78" s="62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30">
        <v>12.0</v>
      </c>
      <c r="B79" s="31" t="s">
        <v>35</v>
      </c>
      <c r="C79" s="32">
        <v>0.0</v>
      </c>
      <c r="D79" s="74">
        <v>7.0</v>
      </c>
      <c r="E79" s="74"/>
      <c r="F79" s="74">
        <v>0.0</v>
      </c>
      <c r="G79" s="26">
        <v>0.0</v>
      </c>
      <c r="H79" s="74">
        <v>7.0</v>
      </c>
      <c r="I79" s="55"/>
      <c r="J79" s="61">
        <f t="shared" si="7"/>
        <v>0</v>
      </c>
      <c r="K79" s="62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30">
        <v>13.0</v>
      </c>
      <c r="B80" s="31" t="s">
        <v>36</v>
      </c>
      <c r="C80" s="32">
        <v>0.0</v>
      </c>
      <c r="D80" s="74">
        <v>0.0</v>
      </c>
      <c r="E80" s="74">
        <v>0.0</v>
      </c>
      <c r="F80" s="74">
        <v>0.0</v>
      </c>
      <c r="G80" s="26">
        <v>0.0</v>
      </c>
      <c r="H80" s="74">
        <v>0.0</v>
      </c>
      <c r="I80" s="29"/>
      <c r="J80" s="61">
        <f t="shared" si="7"/>
        <v>0</v>
      </c>
      <c r="K80" s="62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30">
        <v>14.0</v>
      </c>
      <c r="B81" s="31" t="s">
        <v>37</v>
      </c>
      <c r="C81" s="32">
        <v>0.0</v>
      </c>
      <c r="D81" s="74">
        <v>0.0</v>
      </c>
      <c r="E81" s="74">
        <v>0.0</v>
      </c>
      <c r="F81" s="74">
        <v>0.0</v>
      </c>
      <c r="G81" s="26">
        <v>0.0</v>
      </c>
      <c r="H81" s="74">
        <v>0.0</v>
      </c>
      <c r="I81" s="55"/>
      <c r="J81" s="61">
        <f t="shared" si="7"/>
        <v>0</v>
      </c>
      <c r="K81" s="62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30">
        <v>15.0</v>
      </c>
      <c r="B82" s="31" t="s">
        <v>38</v>
      </c>
      <c r="C82" s="32">
        <v>0.0</v>
      </c>
      <c r="D82" s="33"/>
      <c r="E82" s="33"/>
      <c r="F82" s="74">
        <v>0.0</v>
      </c>
      <c r="G82" s="26">
        <v>0.0</v>
      </c>
      <c r="H82" s="74">
        <v>0.0</v>
      </c>
      <c r="I82" s="55"/>
      <c r="J82" s="61">
        <f t="shared" si="7"/>
        <v>0</v>
      </c>
      <c r="K82" s="62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30">
        <v>16.0</v>
      </c>
      <c r="B83" s="31" t="s">
        <v>39</v>
      </c>
      <c r="C83" s="32">
        <v>0.0</v>
      </c>
      <c r="D83" s="33"/>
      <c r="E83" s="33"/>
      <c r="F83" s="74">
        <v>0.0</v>
      </c>
      <c r="G83" s="26">
        <v>0.0</v>
      </c>
      <c r="H83" s="74">
        <v>0.0</v>
      </c>
      <c r="I83" s="55"/>
      <c r="J83" s="61">
        <f t="shared" si="7"/>
        <v>0</v>
      </c>
      <c r="K83" s="62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30">
        <v>17.0</v>
      </c>
      <c r="B84" s="31" t="s">
        <v>40</v>
      </c>
      <c r="C84" s="32">
        <v>0.0</v>
      </c>
      <c r="D84" s="74">
        <v>0.0</v>
      </c>
      <c r="E84" s="74">
        <v>0.0</v>
      </c>
      <c r="F84" s="74">
        <v>0.0</v>
      </c>
      <c r="G84" s="26">
        <v>0.0</v>
      </c>
      <c r="H84" s="74">
        <v>0.0</v>
      </c>
      <c r="I84" s="55"/>
      <c r="J84" s="61">
        <f t="shared" si="7"/>
        <v>0</v>
      </c>
      <c r="K84" s="62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30"/>
      <c r="B85" s="25" t="s">
        <v>41</v>
      </c>
      <c r="C85" s="32">
        <v>1.0</v>
      </c>
      <c r="D85" s="74">
        <f t="shared" ref="D85:G85" si="8">SUM(D68:D84)</f>
        <v>372</v>
      </c>
      <c r="E85" s="74">
        <f t="shared" si="8"/>
        <v>366</v>
      </c>
      <c r="F85" s="74">
        <f t="shared" si="8"/>
        <v>349</v>
      </c>
      <c r="G85" s="74">
        <f t="shared" si="8"/>
        <v>0</v>
      </c>
      <c r="H85" s="74">
        <v>7.0</v>
      </c>
      <c r="I85" s="29">
        <f>J85*10/F85</f>
        <v>13.7165043</v>
      </c>
      <c r="J85" s="61">
        <f>SUM(J68:J84)</f>
        <v>478.706</v>
      </c>
      <c r="K85" s="62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1"/>
      <c r="B86" s="6"/>
      <c r="C86" s="42"/>
      <c r="D86" s="42"/>
      <c r="E86" s="44"/>
      <c r="F86" s="43"/>
      <c r="G86" s="42"/>
      <c r="H86" s="42"/>
      <c r="I86" s="59"/>
      <c r="J86" s="61"/>
      <c r="K86" s="6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1" t="s">
        <v>0</v>
      </c>
      <c r="B87" s="2"/>
      <c r="C87" s="2"/>
      <c r="D87" s="2"/>
      <c r="E87" s="2"/>
      <c r="F87" s="2"/>
      <c r="G87" s="2"/>
      <c r="H87" s="2"/>
      <c r="I87" s="2"/>
      <c r="J87" s="2"/>
      <c r="K87" s="3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1" t="s">
        <v>1</v>
      </c>
      <c r="B88" s="2"/>
      <c r="C88" s="2"/>
      <c r="D88" s="2"/>
      <c r="E88" s="2"/>
      <c r="F88" s="2"/>
      <c r="G88" s="2"/>
      <c r="H88" s="2"/>
      <c r="I88" s="2"/>
      <c r="J88" s="2"/>
      <c r="K88" s="3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1" t="s">
        <v>62</v>
      </c>
      <c r="B89" s="2"/>
      <c r="C89" s="2"/>
      <c r="D89" s="2"/>
      <c r="E89" s="2"/>
      <c r="F89" s="2"/>
      <c r="G89" s="2"/>
      <c r="H89" s="2"/>
      <c r="I89" s="2"/>
      <c r="J89" s="2"/>
      <c r="K89" s="3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1" t="s">
        <v>47</v>
      </c>
      <c r="B90" s="2"/>
      <c r="C90" s="2"/>
      <c r="D90" s="2"/>
      <c r="E90" s="2"/>
      <c r="F90" s="2"/>
      <c r="G90" s="2"/>
      <c r="H90" s="2"/>
      <c r="I90" s="2"/>
      <c r="J90" s="2"/>
      <c r="K90" s="3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5"/>
      <c r="B91" s="6"/>
      <c r="C91" s="49"/>
      <c r="D91" s="49"/>
      <c r="E91" s="49"/>
      <c r="F91" s="50"/>
      <c r="G91" s="49"/>
      <c r="H91" s="49"/>
      <c r="I91" s="51"/>
      <c r="J91" s="49"/>
      <c r="K91" s="6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10"/>
      <c r="B92" s="11"/>
      <c r="C92" s="12" t="s">
        <v>4</v>
      </c>
      <c r="D92" s="12"/>
      <c r="E92" s="13" t="s">
        <v>5</v>
      </c>
      <c r="F92" s="14"/>
      <c r="G92" s="15"/>
      <c r="H92" s="12" t="s">
        <v>4</v>
      </c>
      <c r="I92" s="16"/>
      <c r="J92" s="15"/>
      <c r="K92" s="11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17" t="s">
        <v>6</v>
      </c>
      <c r="B93" s="18" t="s">
        <v>7</v>
      </c>
      <c r="C93" s="19" t="s">
        <v>8</v>
      </c>
      <c r="D93" s="19" t="s">
        <v>9</v>
      </c>
      <c r="E93" s="19" t="s">
        <v>10</v>
      </c>
      <c r="F93" s="20" t="s">
        <v>11</v>
      </c>
      <c r="G93" s="19" t="s">
        <v>12</v>
      </c>
      <c r="H93" s="19" t="s">
        <v>13</v>
      </c>
      <c r="I93" s="22" t="s">
        <v>14</v>
      </c>
      <c r="J93" s="19" t="s">
        <v>15</v>
      </c>
      <c r="K93" s="18" t="s">
        <v>16</v>
      </c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17"/>
      <c r="B94" s="18"/>
      <c r="C94" s="23" t="s">
        <v>63</v>
      </c>
      <c r="D94" s="19" t="s">
        <v>18</v>
      </c>
      <c r="E94" s="19" t="s">
        <v>18</v>
      </c>
      <c r="F94" s="20" t="s">
        <v>18</v>
      </c>
      <c r="G94" s="19" t="s">
        <v>18</v>
      </c>
      <c r="H94" s="23" t="s">
        <v>63</v>
      </c>
      <c r="I94" s="22" t="s">
        <v>19</v>
      </c>
      <c r="J94" s="19" t="s">
        <v>20</v>
      </c>
      <c r="K94" s="18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24"/>
      <c r="B95" s="25"/>
      <c r="C95" s="26" t="s">
        <v>18</v>
      </c>
      <c r="D95" s="27"/>
      <c r="E95" s="26"/>
      <c r="F95" s="28"/>
      <c r="G95" s="27"/>
      <c r="H95" s="26" t="s">
        <v>18</v>
      </c>
      <c r="I95" s="29"/>
      <c r="J95" s="27"/>
      <c r="K95" s="25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30">
        <v>1.0</v>
      </c>
      <c r="B96" s="31" t="s">
        <v>21</v>
      </c>
      <c r="C96" s="32">
        <v>0.0</v>
      </c>
      <c r="D96" s="74">
        <v>9.0</v>
      </c>
      <c r="E96" s="34">
        <f t="shared" ref="E96:E112" si="9">C96+D96-H96</f>
        <v>9</v>
      </c>
      <c r="F96" s="74">
        <v>9.0</v>
      </c>
      <c r="G96" s="34">
        <v>0.0</v>
      </c>
      <c r="H96" s="32">
        <v>0.0</v>
      </c>
      <c r="I96" s="29">
        <v>10.404689000000001</v>
      </c>
      <c r="J96" s="34">
        <v>9.962049846076383</v>
      </c>
      <c r="K96" s="62" t="s">
        <v>46</v>
      </c>
      <c r="L96" s="4"/>
      <c r="M96" s="42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30">
        <v>2.0</v>
      </c>
      <c r="B97" s="31" t="s">
        <v>23</v>
      </c>
      <c r="C97" s="32">
        <v>0.0</v>
      </c>
      <c r="D97" s="74">
        <v>0.0</v>
      </c>
      <c r="E97" s="34">
        <f t="shared" si="9"/>
        <v>0</v>
      </c>
      <c r="F97" s="74">
        <v>0.0</v>
      </c>
      <c r="G97" s="34">
        <v>0.0</v>
      </c>
      <c r="H97" s="32">
        <v>0.0</v>
      </c>
      <c r="I97" s="29"/>
      <c r="J97" s="34">
        <v>0.0</v>
      </c>
      <c r="K97" s="62"/>
      <c r="L97" s="4"/>
      <c r="M97" s="42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30">
        <v>3.0</v>
      </c>
      <c r="B98" s="31" t="s">
        <v>25</v>
      </c>
      <c r="C98" s="32">
        <v>0.0</v>
      </c>
      <c r="D98" s="74">
        <v>167.0</v>
      </c>
      <c r="E98" s="34">
        <f t="shared" si="9"/>
        <v>165</v>
      </c>
      <c r="F98" s="74">
        <v>167.0</v>
      </c>
      <c r="G98" s="34"/>
      <c r="H98" s="32">
        <v>2.0</v>
      </c>
      <c r="I98" s="29">
        <v>10.624429</v>
      </c>
      <c r="J98" s="34">
        <v>188.75530536114383</v>
      </c>
      <c r="K98" s="62"/>
      <c r="L98" s="4"/>
      <c r="M98" s="42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30">
        <v>4.0</v>
      </c>
      <c r="B99" s="31" t="s">
        <v>27</v>
      </c>
      <c r="C99" s="32">
        <v>5.0</v>
      </c>
      <c r="D99" s="74">
        <v>54.0</v>
      </c>
      <c r="E99" s="34">
        <f t="shared" si="9"/>
        <v>59</v>
      </c>
      <c r="F99" s="74">
        <v>54.0</v>
      </c>
      <c r="G99" s="34"/>
      <c r="H99" s="32">
        <v>0.0</v>
      </c>
      <c r="I99" s="29">
        <v>10.481597999999998</v>
      </c>
      <c r="J99" s="34">
        <v>60.21412177290517</v>
      </c>
      <c r="K99" s="62"/>
      <c r="L99" s="4"/>
      <c r="M99" s="42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30">
        <v>5.0</v>
      </c>
      <c r="B100" s="31" t="s">
        <v>28</v>
      </c>
      <c r="C100" s="32">
        <v>1.0</v>
      </c>
      <c r="D100" s="74">
        <v>24.0</v>
      </c>
      <c r="E100" s="34">
        <f t="shared" si="9"/>
        <v>24</v>
      </c>
      <c r="F100" s="74">
        <v>23.0</v>
      </c>
      <c r="G100" s="34"/>
      <c r="H100" s="32">
        <v>1.0</v>
      </c>
      <c r="I100" s="29">
        <v>10.668377000000001</v>
      </c>
      <c r="J100" s="34">
        <v>26.103773226847803</v>
      </c>
      <c r="K100" s="62"/>
      <c r="L100" s="4"/>
      <c r="M100" s="42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30">
        <v>6.0</v>
      </c>
      <c r="B101" s="31" t="s">
        <v>29</v>
      </c>
      <c r="C101" s="32">
        <v>4.0</v>
      </c>
      <c r="D101" s="74">
        <v>588.0</v>
      </c>
      <c r="E101" s="34">
        <f t="shared" si="9"/>
        <v>592</v>
      </c>
      <c r="F101" s="74">
        <v>592.0</v>
      </c>
      <c r="G101" s="34"/>
      <c r="H101" s="32">
        <v>0.0</v>
      </c>
      <c r="I101" s="29">
        <v>11.842869</v>
      </c>
      <c r="J101" s="34">
        <v>745.8572739949078</v>
      </c>
      <c r="K101" s="62"/>
      <c r="L101" s="4"/>
      <c r="M101" s="42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30">
        <v>7.0</v>
      </c>
      <c r="B102" s="31" t="s">
        <v>30</v>
      </c>
      <c r="C102" s="32">
        <v>7.0</v>
      </c>
      <c r="D102" s="74">
        <v>159.0</v>
      </c>
      <c r="E102" s="34">
        <f t="shared" si="9"/>
        <v>158</v>
      </c>
      <c r="F102" s="74">
        <v>158.0</v>
      </c>
      <c r="G102" s="34">
        <v>0.0</v>
      </c>
      <c r="H102" s="32">
        <v>8.0</v>
      </c>
      <c r="I102" s="29">
        <v>10.733312</v>
      </c>
      <c r="J102" s="34">
        <v>180.4130456831465</v>
      </c>
      <c r="K102" s="62"/>
      <c r="L102" s="4"/>
      <c r="M102" s="42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30">
        <v>8.0</v>
      </c>
      <c r="B103" s="31" t="s">
        <v>31</v>
      </c>
      <c r="C103" s="32">
        <v>0.0</v>
      </c>
      <c r="D103" s="74">
        <v>224.0</v>
      </c>
      <c r="E103" s="34">
        <f t="shared" si="9"/>
        <v>224</v>
      </c>
      <c r="F103" s="74">
        <v>223.0</v>
      </c>
      <c r="G103" s="34">
        <v>0.0</v>
      </c>
      <c r="H103" s="32">
        <v>0.0</v>
      </c>
      <c r="I103" s="29">
        <v>11.323519</v>
      </c>
      <c r="J103" s="34">
        <v>268.6354813312369</v>
      </c>
      <c r="K103" s="62"/>
      <c r="L103" s="4"/>
      <c r="M103" s="42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30">
        <v>9.0</v>
      </c>
      <c r="B104" s="31" t="s">
        <v>32</v>
      </c>
      <c r="C104" s="32">
        <v>156.0</v>
      </c>
      <c r="D104" s="74">
        <v>478.0</v>
      </c>
      <c r="E104" s="34">
        <f t="shared" si="9"/>
        <v>479</v>
      </c>
      <c r="F104" s="74">
        <v>479.0</v>
      </c>
      <c r="G104" s="34">
        <v>0.0</v>
      </c>
      <c r="H104" s="32">
        <v>155.0</v>
      </c>
      <c r="I104" s="29">
        <v>10.844169</v>
      </c>
      <c r="J104" s="34">
        <v>552.5974647282729</v>
      </c>
      <c r="K104" s="62"/>
      <c r="L104" s="4"/>
      <c r="M104" s="42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30">
        <v>10.0</v>
      </c>
      <c r="B105" s="31" t="s">
        <v>33</v>
      </c>
      <c r="C105" s="32">
        <v>46.0</v>
      </c>
      <c r="D105" s="74">
        <v>907.0</v>
      </c>
      <c r="E105" s="34">
        <f t="shared" si="9"/>
        <v>838</v>
      </c>
      <c r="F105" s="74">
        <v>833.0</v>
      </c>
      <c r="G105" s="34">
        <v>0.0</v>
      </c>
      <c r="H105" s="32">
        <v>115.0</v>
      </c>
      <c r="I105" s="29">
        <v>11.180818</v>
      </c>
      <c r="J105" s="34">
        <v>990.8220821775792</v>
      </c>
      <c r="K105" s="62"/>
      <c r="L105" s="4"/>
      <c r="M105" s="42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30">
        <v>11.0</v>
      </c>
      <c r="B106" s="31" t="s">
        <v>34</v>
      </c>
      <c r="C106" s="32">
        <v>23.0</v>
      </c>
      <c r="D106" s="74">
        <v>261.0</v>
      </c>
      <c r="E106" s="34">
        <f t="shared" si="9"/>
        <v>283</v>
      </c>
      <c r="F106" s="74">
        <v>283.0</v>
      </c>
      <c r="G106" s="34">
        <v>0.0</v>
      </c>
      <c r="H106" s="32">
        <v>1.0</v>
      </c>
      <c r="I106" s="29">
        <v>11.816427</v>
      </c>
      <c r="J106" s="34">
        <v>355.75393237239217</v>
      </c>
      <c r="K106" s="62"/>
      <c r="L106" s="4"/>
      <c r="M106" s="42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30">
        <v>12.0</v>
      </c>
      <c r="B107" s="31" t="s">
        <v>35</v>
      </c>
      <c r="C107" s="32">
        <v>5.0</v>
      </c>
      <c r="D107" s="74">
        <v>791.0</v>
      </c>
      <c r="E107" s="34">
        <f t="shared" si="9"/>
        <v>792</v>
      </c>
      <c r="F107" s="74">
        <v>791.0</v>
      </c>
      <c r="G107" s="34">
        <v>14.0</v>
      </c>
      <c r="H107" s="32">
        <v>4.0</v>
      </c>
      <c r="I107" s="29">
        <v>11.602272000000001</v>
      </c>
      <c r="J107" s="34">
        <v>976.3299763262019</v>
      </c>
      <c r="K107" s="62"/>
      <c r="L107" s="4"/>
      <c r="M107" s="42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30">
        <v>13.0</v>
      </c>
      <c r="B108" s="31" t="s">
        <v>36</v>
      </c>
      <c r="C108" s="32">
        <v>90.0</v>
      </c>
      <c r="D108" s="74">
        <v>468.0</v>
      </c>
      <c r="E108" s="34">
        <f t="shared" si="9"/>
        <v>551</v>
      </c>
      <c r="F108" s="74">
        <v>547.0</v>
      </c>
      <c r="G108" s="34">
        <v>0.0</v>
      </c>
      <c r="H108" s="32">
        <v>7.0</v>
      </c>
      <c r="I108" s="29">
        <v>11.778064</v>
      </c>
      <c r="J108" s="34">
        <v>685.3908995590348</v>
      </c>
      <c r="K108" s="62"/>
      <c r="L108" s="4"/>
      <c r="M108" s="42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30">
        <v>14.0</v>
      </c>
      <c r="B109" s="31" t="s">
        <v>37</v>
      </c>
      <c r="C109" s="32">
        <v>20.0</v>
      </c>
      <c r="D109" s="74">
        <v>218.0</v>
      </c>
      <c r="E109" s="34">
        <f t="shared" si="9"/>
        <v>238</v>
      </c>
      <c r="F109" s="74">
        <v>237.0</v>
      </c>
      <c r="G109" s="34">
        <v>0.0</v>
      </c>
      <c r="H109" s="32">
        <v>0.0</v>
      </c>
      <c r="I109" s="29">
        <v>10.756272999999998</v>
      </c>
      <c r="J109" s="34">
        <v>271.1984854436443</v>
      </c>
      <c r="K109" s="62"/>
      <c r="L109" s="4"/>
      <c r="M109" s="42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30">
        <v>15.0</v>
      </c>
      <c r="B110" s="31" t="s">
        <v>38</v>
      </c>
      <c r="C110" s="32">
        <v>2.0</v>
      </c>
      <c r="D110" s="74">
        <v>29.0</v>
      </c>
      <c r="E110" s="34">
        <f t="shared" si="9"/>
        <v>31</v>
      </c>
      <c r="F110" s="74">
        <v>28.0</v>
      </c>
      <c r="G110" s="34">
        <v>0.0</v>
      </c>
      <c r="H110" s="32">
        <v>0.0</v>
      </c>
      <c r="I110" s="29">
        <v>10.393702000000001</v>
      </c>
      <c r="J110" s="34">
        <v>30.960316358426752</v>
      </c>
      <c r="K110" s="62"/>
      <c r="L110" s="4"/>
      <c r="M110" s="42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30">
        <v>16.0</v>
      </c>
      <c r="B111" s="31" t="s">
        <v>39</v>
      </c>
      <c r="C111" s="32">
        <v>0.0</v>
      </c>
      <c r="D111" s="74">
        <v>180.0</v>
      </c>
      <c r="E111" s="34">
        <f t="shared" si="9"/>
        <v>180</v>
      </c>
      <c r="F111" s="74">
        <v>178.0</v>
      </c>
      <c r="G111" s="34">
        <v>0.0</v>
      </c>
      <c r="H111" s="32">
        <v>0.0</v>
      </c>
      <c r="I111" s="29">
        <v>11.129831000000001</v>
      </c>
      <c r="J111" s="34">
        <v>210.75877695006653</v>
      </c>
      <c r="K111" s="62"/>
      <c r="L111" s="4"/>
      <c r="M111" s="42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30">
        <v>17.0</v>
      </c>
      <c r="B112" s="31" t="s">
        <v>40</v>
      </c>
      <c r="C112" s="32">
        <v>0.0</v>
      </c>
      <c r="D112" s="74">
        <v>41.0</v>
      </c>
      <c r="E112" s="34">
        <f t="shared" si="9"/>
        <v>41</v>
      </c>
      <c r="F112" s="74">
        <v>41.0</v>
      </c>
      <c r="G112" s="34">
        <v>0.0</v>
      </c>
      <c r="H112" s="32">
        <v>0.0</v>
      </c>
      <c r="I112" s="29">
        <v>10.459624</v>
      </c>
      <c r="J112" s="34">
        <v>45.62228435903477</v>
      </c>
      <c r="K112" s="62"/>
      <c r="L112" s="4"/>
      <c r="M112" s="42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30"/>
      <c r="B113" s="25" t="s">
        <v>41</v>
      </c>
      <c r="C113" s="32">
        <f t="shared" ref="C113:H113" si="10">SUM(C96:C112)</f>
        <v>359</v>
      </c>
      <c r="D113" s="32">
        <f t="shared" si="10"/>
        <v>4598</v>
      </c>
      <c r="E113" s="32">
        <f t="shared" si="10"/>
        <v>4664</v>
      </c>
      <c r="F113" s="32">
        <f t="shared" si="10"/>
        <v>4643</v>
      </c>
      <c r="G113" s="32">
        <f t="shared" si="10"/>
        <v>14</v>
      </c>
      <c r="H113" s="32">
        <f t="shared" si="10"/>
        <v>293</v>
      </c>
      <c r="I113" s="29">
        <f>J113/F113*10</f>
        <v>12.05982182</v>
      </c>
      <c r="J113" s="32">
        <f>SUM(J96:J112)</f>
        <v>5599.375269</v>
      </c>
      <c r="K113" s="62">
        <v>5599.0</v>
      </c>
      <c r="L113" s="4"/>
      <c r="M113" s="42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.5" customHeight="1">
      <c r="A114" s="41"/>
      <c r="B114" s="6"/>
      <c r="C114" s="42"/>
      <c r="D114" s="42">
        <v>5642.0</v>
      </c>
      <c r="E114" s="42">
        <v>5511.0</v>
      </c>
      <c r="F114" s="43">
        <v>5206.0</v>
      </c>
      <c r="G114" s="42"/>
      <c r="H114" s="42"/>
      <c r="I114" s="59">
        <v>8.56</v>
      </c>
      <c r="J114" s="42">
        <v>4459.0</v>
      </c>
      <c r="K114" s="6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.5" customHeight="1">
      <c r="A115" s="41"/>
      <c r="B115" s="6"/>
      <c r="C115" s="42"/>
      <c r="D115" s="42"/>
      <c r="E115" s="42"/>
      <c r="F115" s="43">
        <v>5399.0</v>
      </c>
      <c r="G115" s="42"/>
      <c r="H115" s="42"/>
      <c r="I115" s="59">
        <v>8.85</v>
      </c>
      <c r="J115" s="42">
        <v>4778.0</v>
      </c>
      <c r="K115" s="6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.5" customHeight="1">
      <c r="A116" s="41"/>
      <c r="B116" s="6"/>
      <c r="C116" s="42"/>
      <c r="D116" s="42"/>
      <c r="E116" s="42"/>
      <c r="F116" s="43"/>
      <c r="G116" s="42"/>
      <c r="H116" s="42"/>
      <c r="I116" s="59"/>
      <c r="J116" s="42"/>
      <c r="K116" s="6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.5" customHeight="1">
      <c r="A117" s="41"/>
      <c r="B117" s="6"/>
      <c r="C117" s="42"/>
      <c r="D117" s="42"/>
      <c r="E117" s="42"/>
      <c r="F117" s="43"/>
      <c r="G117" s="42"/>
      <c r="H117" s="42"/>
      <c r="I117" s="59"/>
      <c r="J117" s="42"/>
      <c r="K117" s="6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.5" customHeight="1">
      <c r="A118" s="41"/>
      <c r="B118" s="6"/>
      <c r="C118" s="42"/>
      <c r="D118" s="42"/>
      <c r="E118" s="42"/>
      <c r="F118" s="43"/>
      <c r="G118" s="42"/>
      <c r="H118" s="42"/>
      <c r="I118" s="59"/>
      <c r="J118" s="42"/>
      <c r="K118" s="6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1" t="s">
        <v>0</v>
      </c>
      <c r="B119" s="2"/>
      <c r="C119" s="2"/>
      <c r="D119" s="2"/>
      <c r="E119" s="2"/>
      <c r="F119" s="2"/>
      <c r="G119" s="2"/>
      <c r="H119" s="2"/>
      <c r="I119" s="2"/>
      <c r="J119" s="2"/>
      <c r="K119" s="3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1" t="s">
        <v>1</v>
      </c>
      <c r="B120" s="2"/>
      <c r="C120" s="2"/>
      <c r="D120" s="2"/>
      <c r="E120" s="2"/>
      <c r="F120" s="2"/>
      <c r="G120" s="2"/>
      <c r="H120" s="2"/>
      <c r="I120" s="2"/>
      <c r="J120" s="2"/>
      <c r="K120" s="3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1" t="s">
        <v>62</v>
      </c>
      <c r="B121" s="2"/>
      <c r="C121" s="2"/>
      <c r="D121" s="2"/>
      <c r="E121" s="2"/>
      <c r="F121" s="2"/>
      <c r="G121" s="2"/>
      <c r="H121" s="2"/>
      <c r="I121" s="2"/>
      <c r="J121" s="2"/>
      <c r="K121" s="3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1" t="s">
        <v>48</v>
      </c>
      <c r="B122" s="2"/>
      <c r="C122" s="2"/>
      <c r="D122" s="2"/>
      <c r="E122" s="2"/>
      <c r="F122" s="2"/>
      <c r="G122" s="2"/>
      <c r="H122" s="2"/>
      <c r="I122" s="2"/>
      <c r="J122" s="2"/>
      <c r="K122" s="3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5"/>
      <c r="B123" s="6"/>
      <c r="C123" s="49"/>
      <c r="D123" s="49"/>
      <c r="E123" s="49"/>
      <c r="F123" s="50"/>
      <c r="G123" s="49"/>
      <c r="H123" s="49"/>
      <c r="I123" s="51"/>
      <c r="J123" s="49"/>
      <c r="K123" s="6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10"/>
      <c r="B124" s="75"/>
      <c r="C124" s="76" t="s">
        <v>4</v>
      </c>
      <c r="D124" s="12"/>
      <c r="E124" s="13" t="s">
        <v>5</v>
      </c>
      <c r="F124" s="14"/>
      <c r="G124" s="15"/>
      <c r="H124" s="12" t="s">
        <v>4</v>
      </c>
      <c r="I124" s="16"/>
      <c r="J124" s="15"/>
      <c r="K124" s="11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17" t="s">
        <v>6</v>
      </c>
      <c r="B125" s="18" t="s">
        <v>7</v>
      </c>
      <c r="C125" s="19" t="s">
        <v>8</v>
      </c>
      <c r="D125" s="19" t="s">
        <v>9</v>
      </c>
      <c r="E125" s="19" t="s">
        <v>10</v>
      </c>
      <c r="F125" s="20" t="s">
        <v>11</v>
      </c>
      <c r="G125" s="19" t="s">
        <v>12</v>
      </c>
      <c r="H125" s="19" t="s">
        <v>13</v>
      </c>
      <c r="I125" s="22" t="s">
        <v>14</v>
      </c>
      <c r="J125" s="19" t="s">
        <v>15</v>
      </c>
      <c r="K125" s="18" t="s">
        <v>16</v>
      </c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17"/>
      <c r="B126" s="18"/>
      <c r="C126" s="23" t="s">
        <v>63</v>
      </c>
      <c r="D126" s="19" t="s">
        <v>18</v>
      </c>
      <c r="E126" s="19" t="s">
        <v>18</v>
      </c>
      <c r="F126" s="20" t="s">
        <v>18</v>
      </c>
      <c r="G126" s="19" t="s">
        <v>18</v>
      </c>
      <c r="H126" s="23" t="s">
        <v>63</v>
      </c>
      <c r="I126" s="22" t="s">
        <v>19</v>
      </c>
      <c r="J126" s="19" t="s">
        <v>20</v>
      </c>
      <c r="K126" s="18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24"/>
      <c r="B127" s="25"/>
      <c r="C127" s="26" t="s">
        <v>18</v>
      </c>
      <c r="D127" s="27"/>
      <c r="E127" s="26"/>
      <c r="F127" s="28"/>
      <c r="G127" s="27"/>
      <c r="H127" s="26" t="s">
        <v>18</v>
      </c>
      <c r="I127" s="29"/>
      <c r="J127" s="27"/>
      <c r="K127" s="25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30">
        <v>1.0</v>
      </c>
      <c r="B128" s="31" t="s">
        <v>21</v>
      </c>
      <c r="C128" s="32"/>
      <c r="D128" s="74">
        <v>0.0</v>
      </c>
      <c r="E128" s="34">
        <v>0.0</v>
      </c>
      <c r="F128" s="74">
        <v>0.0</v>
      </c>
      <c r="G128" s="34" t="s">
        <v>49</v>
      </c>
      <c r="H128" s="34">
        <v>0.0</v>
      </c>
      <c r="I128" s="56">
        <v>0.0</v>
      </c>
      <c r="J128" s="77">
        <f t="shared" ref="J128:J129" si="11">I128*F128/10</f>
        <v>0</v>
      </c>
      <c r="K128" s="62" t="s">
        <v>46</v>
      </c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30">
        <v>2.0</v>
      </c>
      <c r="B129" s="31" t="s">
        <v>23</v>
      </c>
      <c r="C129" s="32" t="str">
        <f t="shared" ref="C129:C145" si="12">'[3]2010'!H124</f>
        <v>#REF!</v>
      </c>
      <c r="D129" s="74">
        <v>0.0</v>
      </c>
      <c r="E129" s="34">
        <v>0.0</v>
      </c>
      <c r="F129" s="74">
        <v>0.0</v>
      </c>
      <c r="G129" s="34" t="s">
        <v>49</v>
      </c>
      <c r="H129" s="34" t="s">
        <v>49</v>
      </c>
      <c r="I129" s="56">
        <v>0.0</v>
      </c>
      <c r="J129" s="77">
        <f t="shared" si="11"/>
        <v>0</v>
      </c>
      <c r="K129" s="62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30">
        <v>3.0</v>
      </c>
      <c r="B130" s="31" t="s">
        <v>25</v>
      </c>
      <c r="C130" s="32" t="str">
        <f t="shared" si="12"/>
        <v>#REF!</v>
      </c>
      <c r="D130" s="74">
        <v>0.0</v>
      </c>
      <c r="E130" s="34">
        <v>0.0</v>
      </c>
      <c r="F130" s="74">
        <v>0.0</v>
      </c>
      <c r="G130" s="34" t="s">
        <v>49</v>
      </c>
      <c r="H130" s="34" t="s">
        <v>49</v>
      </c>
      <c r="I130" s="56" t="s">
        <v>49</v>
      </c>
      <c r="J130" s="77">
        <v>0.0</v>
      </c>
      <c r="K130" s="62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30">
        <v>4.0</v>
      </c>
      <c r="B131" s="31" t="s">
        <v>27</v>
      </c>
      <c r="C131" s="32" t="str">
        <f t="shared" si="12"/>
        <v>#REF!</v>
      </c>
      <c r="D131" s="74">
        <v>1.0</v>
      </c>
      <c r="E131" s="34">
        <v>1.0</v>
      </c>
      <c r="F131" s="74">
        <v>1.0</v>
      </c>
      <c r="G131" s="34" t="s">
        <v>49</v>
      </c>
      <c r="H131" s="34" t="s">
        <v>49</v>
      </c>
      <c r="I131" s="56">
        <v>7.17</v>
      </c>
      <c r="J131" s="77">
        <f t="shared" ref="J131:J132" si="13">I131*F131/10</f>
        <v>0.717</v>
      </c>
      <c r="K131" s="62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30">
        <v>5.0</v>
      </c>
      <c r="B132" s="31" t="s">
        <v>28</v>
      </c>
      <c r="C132" s="32" t="str">
        <f t="shared" si="12"/>
        <v>#REF!</v>
      </c>
      <c r="D132" s="74">
        <v>0.0</v>
      </c>
      <c r="E132" s="34">
        <v>0.0</v>
      </c>
      <c r="F132" s="74">
        <v>0.0</v>
      </c>
      <c r="G132" s="34" t="s">
        <v>49</v>
      </c>
      <c r="H132" s="34" t="s">
        <v>49</v>
      </c>
      <c r="I132" s="56">
        <v>0.0</v>
      </c>
      <c r="J132" s="77">
        <f t="shared" si="13"/>
        <v>0</v>
      </c>
      <c r="K132" s="27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30">
        <v>6.0</v>
      </c>
      <c r="B133" s="31" t="s">
        <v>29</v>
      </c>
      <c r="C133" s="32" t="str">
        <f t="shared" si="12"/>
        <v>#REF!</v>
      </c>
      <c r="D133" s="74">
        <v>0.0</v>
      </c>
      <c r="E133" s="34">
        <v>0.0</v>
      </c>
      <c r="F133" s="74">
        <v>0.0</v>
      </c>
      <c r="G133" s="34" t="s">
        <v>49</v>
      </c>
      <c r="H133" s="34" t="s">
        <v>49</v>
      </c>
      <c r="I133" s="56" t="s">
        <v>49</v>
      </c>
      <c r="J133" s="77">
        <v>0.0</v>
      </c>
      <c r="K133" s="27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30">
        <v>7.0</v>
      </c>
      <c r="B134" s="31" t="s">
        <v>30</v>
      </c>
      <c r="C134" s="32" t="str">
        <f t="shared" si="12"/>
        <v>#REF!</v>
      </c>
      <c r="D134" s="74">
        <v>0.0</v>
      </c>
      <c r="E134" s="34">
        <v>0.0</v>
      </c>
      <c r="F134" s="74">
        <v>0.0</v>
      </c>
      <c r="G134" s="34" t="s">
        <v>49</v>
      </c>
      <c r="H134" s="34" t="s">
        <v>49</v>
      </c>
      <c r="I134" s="56" t="s">
        <v>49</v>
      </c>
      <c r="J134" s="77">
        <v>0.0</v>
      </c>
      <c r="K134" s="62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30">
        <v>8.0</v>
      </c>
      <c r="B135" s="31" t="s">
        <v>31</v>
      </c>
      <c r="C135" s="32" t="str">
        <f t="shared" si="12"/>
        <v>#REF!</v>
      </c>
      <c r="D135" s="74">
        <v>4.0</v>
      </c>
      <c r="E135" s="34">
        <v>4.0</v>
      </c>
      <c r="F135" s="74">
        <v>3.0</v>
      </c>
      <c r="G135" s="34" t="s">
        <v>49</v>
      </c>
      <c r="H135" s="34" t="s">
        <v>49</v>
      </c>
      <c r="I135" s="56">
        <v>7.2</v>
      </c>
      <c r="J135" s="77">
        <f t="shared" ref="J135:J139" si="14">I135*F135/10</f>
        <v>2.16</v>
      </c>
      <c r="K135" s="62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30">
        <v>9.0</v>
      </c>
      <c r="B136" s="31" t="s">
        <v>32</v>
      </c>
      <c r="C136" s="32" t="str">
        <f t="shared" si="12"/>
        <v>#REF!</v>
      </c>
      <c r="D136" s="74">
        <v>9.0</v>
      </c>
      <c r="E136" s="34">
        <v>9.0</v>
      </c>
      <c r="F136" s="74">
        <v>7.0</v>
      </c>
      <c r="G136" s="34" t="s">
        <v>49</v>
      </c>
      <c r="H136" s="34" t="s">
        <v>49</v>
      </c>
      <c r="I136" s="56">
        <v>7.32</v>
      </c>
      <c r="J136" s="77">
        <f t="shared" si="14"/>
        <v>5.124</v>
      </c>
      <c r="K136" s="62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30">
        <v>10.0</v>
      </c>
      <c r="B137" s="31" t="s">
        <v>33</v>
      </c>
      <c r="C137" s="32" t="str">
        <f t="shared" si="12"/>
        <v>#REF!</v>
      </c>
      <c r="D137" s="74">
        <v>0.0</v>
      </c>
      <c r="E137" s="34">
        <v>0.0</v>
      </c>
      <c r="F137" s="74">
        <v>0.0</v>
      </c>
      <c r="G137" s="34" t="s">
        <v>49</v>
      </c>
      <c r="H137" s="34" t="s">
        <v>49</v>
      </c>
      <c r="I137" s="56">
        <v>0.0</v>
      </c>
      <c r="J137" s="77">
        <f t="shared" si="14"/>
        <v>0</v>
      </c>
      <c r="K137" s="62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30">
        <v>11.0</v>
      </c>
      <c r="B138" s="31" t="s">
        <v>34</v>
      </c>
      <c r="C138" s="32" t="str">
        <f t="shared" si="12"/>
        <v>#REF!</v>
      </c>
      <c r="D138" s="74">
        <v>0.0</v>
      </c>
      <c r="E138" s="34">
        <v>0.0</v>
      </c>
      <c r="F138" s="74">
        <v>0.0</v>
      </c>
      <c r="G138" s="34" t="s">
        <v>49</v>
      </c>
      <c r="H138" s="34" t="s">
        <v>49</v>
      </c>
      <c r="I138" s="56">
        <v>0.0</v>
      </c>
      <c r="J138" s="77">
        <f t="shared" si="14"/>
        <v>0</v>
      </c>
      <c r="K138" s="62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30">
        <v>12.0</v>
      </c>
      <c r="B139" s="31" t="s">
        <v>35</v>
      </c>
      <c r="C139" s="32" t="str">
        <f t="shared" si="12"/>
        <v>#REF!</v>
      </c>
      <c r="D139" s="74">
        <v>0.0</v>
      </c>
      <c r="E139" s="34">
        <v>0.0</v>
      </c>
      <c r="F139" s="74">
        <v>0.0</v>
      </c>
      <c r="G139" s="34" t="s">
        <v>49</v>
      </c>
      <c r="H139" s="34" t="s">
        <v>49</v>
      </c>
      <c r="I139" s="56">
        <v>0.0</v>
      </c>
      <c r="J139" s="77">
        <f t="shared" si="14"/>
        <v>0</v>
      </c>
      <c r="K139" s="62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30">
        <v>13.0</v>
      </c>
      <c r="B140" s="31" t="s">
        <v>36</v>
      </c>
      <c r="C140" s="32" t="str">
        <f t="shared" si="12"/>
        <v>#REF!</v>
      </c>
      <c r="D140" s="74">
        <v>0.0</v>
      </c>
      <c r="E140" s="34">
        <v>0.0</v>
      </c>
      <c r="F140" s="74">
        <v>0.0</v>
      </c>
      <c r="G140" s="34" t="s">
        <v>49</v>
      </c>
      <c r="H140" s="34" t="s">
        <v>49</v>
      </c>
      <c r="I140" s="56" t="s">
        <v>49</v>
      </c>
      <c r="J140" s="77">
        <v>0.0</v>
      </c>
      <c r="K140" s="62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30">
        <v>14.0</v>
      </c>
      <c r="B141" s="31" t="s">
        <v>37</v>
      </c>
      <c r="C141" s="32" t="str">
        <f t="shared" si="12"/>
        <v>#REF!</v>
      </c>
      <c r="D141" s="74">
        <v>0.0</v>
      </c>
      <c r="E141" s="34">
        <v>0.0</v>
      </c>
      <c r="F141" s="74">
        <v>0.0</v>
      </c>
      <c r="G141" s="34" t="s">
        <v>49</v>
      </c>
      <c r="H141" s="34" t="s">
        <v>49</v>
      </c>
      <c r="I141" s="56">
        <v>0.0</v>
      </c>
      <c r="J141" s="77">
        <f>I141*F141/10</f>
        <v>0</v>
      </c>
      <c r="K141" s="62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30">
        <v>15.0</v>
      </c>
      <c r="B142" s="31" t="s">
        <v>38</v>
      </c>
      <c r="C142" s="32" t="str">
        <f t="shared" si="12"/>
        <v>#REF!</v>
      </c>
      <c r="D142" s="74">
        <v>0.0</v>
      </c>
      <c r="E142" s="34">
        <v>0.0</v>
      </c>
      <c r="F142" s="74">
        <v>0.0</v>
      </c>
      <c r="G142" s="34" t="s">
        <v>49</v>
      </c>
      <c r="H142" s="34" t="s">
        <v>49</v>
      </c>
      <c r="I142" s="56" t="s">
        <v>49</v>
      </c>
      <c r="J142" s="77">
        <v>0.0</v>
      </c>
      <c r="K142" s="62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30">
        <v>16.0</v>
      </c>
      <c r="B143" s="31" t="s">
        <v>39</v>
      </c>
      <c r="C143" s="32" t="str">
        <f t="shared" si="12"/>
        <v>#REF!</v>
      </c>
      <c r="D143" s="74">
        <v>0.0</v>
      </c>
      <c r="E143" s="34">
        <v>0.0</v>
      </c>
      <c r="F143" s="74">
        <v>0.0</v>
      </c>
      <c r="G143" s="34" t="s">
        <v>49</v>
      </c>
      <c r="H143" s="34" t="s">
        <v>49</v>
      </c>
      <c r="I143" s="56" t="s">
        <v>49</v>
      </c>
      <c r="J143" s="77">
        <v>0.0</v>
      </c>
      <c r="K143" s="62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30">
        <v>17.0</v>
      </c>
      <c r="B144" s="31" t="s">
        <v>40</v>
      </c>
      <c r="C144" s="32" t="str">
        <f t="shared" si="12"/>
        <v>#REF!</v>
      </c>
      <c r="D144" s="74">
        <v>0.0</v>
      </c>
      <c r="E144" s="34">
        <v>0.0</v>
      </c>
      <c r="F144" s="74">
        <v>0.0</v>
      </c>
      <c r="G144" s="34" t="s">
        <v>49</v>
      </c>
      <c r="H144" s="34" t="s">
        <v>49</v>
      </c>
      <c r="I144" s="56" t="s">
        <v>49</v>
      </c>
      <c r="J144" s="77">
        <v>0.0</v>
      </c>
      <c r="K144" s="62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30"/>
      <c r="B145" s="25" t="s">
        <v>41</v>
      </c>
      <c r="C145" s="32" t="str">
        <f t="shared" si="12"/>
        <v>#REF!</v>
      </c>
      <c r="D145" s="74">
        <f t="shared" ref="D145:F145" si="15">SUM(D128:D144)</f>
        <v>14</v>
      </c>
      <c r="E145" s="74">
        <f t="shared" si="15"/>
        <v>14</v>
      </c>
      <c r="F145" s="74">
        <f t="shared" si="15"/>
        <v>11</v>
      </c>
      <c r="G145" s="34" t="s">
        <v>49</v>
      </c>
      <c r="H145" s="34" t="s">
        <v>49</v>
      </c>
      <c r="I145" s="29">
        <f>J145/F145*10</f>
        <v>7.273636364</v>
      </c>
      <c r="J145" s="77">
        <f>SUM(J128:J144)</f>
        <v>8.001</v>
      </c>
      <c r="K145" s="62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41"/>
      <c r="B146" s="6"/>
      <c r="C146" s="44"/>
      <c r="D146" s="42"/>
      <c r="E146" s="42"/>
      <c r="F146" s="43"/>
      <c r="G146" s="44"/>
      <c r="H146" s="44"/>
      <c r="I146" s="59"/>
      <c r="J146" s="42"/>
      <c r="K146" s="6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41"/>
      <c r="B147" s="6"/>
      <c r="C147" s="44"/>
      <c r="D147" s="42"/>
      <c r="E147" s="42"/>
      <c r="F147" s="43"/>
      <c r="G147" s="44"/>
      <c r="H147" s="44"/>
      <c r="I147" s="59"/>
      <c r="J147" s="42"/>
      <c r="K147" s="6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1" t="s">
        <v>0</v>
      </c>
      <c r="B148" s="2"/>
      <c r="C148" s="2"/>
      <c r="D148" s="2"/>
      <c r="E148" s="2"/>
      <c r="F148" s="2"/>
      <c r="G148" s="2"/>
      <c r="H148" s="2"/>
      <c r="I148" s="2"/>
      <c r="J148" s="2"/>
      <c r="K148" s="3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1" t="s">
        <v>1</v>
      </c>
      <c r="B149" s="2"/>
      <c r="C149" s="2"/>
      <c r="D149" s="2"/>
      <c r="E149" s="2"/>
      <c r="F149" s="2"/>
      <c r="G149" s="2"/>
      <c r="H149" s="2"/>
      <c r="I149" s="2"/>
      <c r="J149" s="2"/>
      <c r="K149" s="3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1" t="s">
        <v>62</v>
      </c>
      <c r="B150" s="2"/>
      <c r="C150" s="2"/>
      <c r="D150" s="2"/>
      <c r="E150" s="2"/>
      <c r="F150" s="2"/>
      <c r="G150" s="2"/>
      <c r="H150" s="2"/>
      <c r="I150" s="2"/>
      <c r="J150" s="2"/>
      <c r="K150" s="3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1" t="s">
        <v>50</v>
      </c>
      <c r="B151" s="2"/>
      <c r="C151" s="2"/>
      <c r="D151" s="2"/>
      <c r="E151" s="2"/>
      <c r="F151" s="2"/>
      <c r="G151" s="2"/>
      <c r="H151" s="2"/>
      <c r="I151" s="2"/>
      <c r="J151" s="2"/>
      <c r="K151" s="3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5"/>
      <c r="B152" s="6"/>
      <c r="C152" s="49"/>
      <c r="D152" s="49"/>
      <c r="E152" s="49"/>
      <c r="F152" s="50"/>
      <c r="G152" s="49"/>
      <c r="H152" s="49"/>
      <c r="I152" s="51"/>
      <c r="J152" s="49"/>
      <c r="K152" s="6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10"/>
      <c r="B153" s="11"/>
      <c r="C153" s="12" t="s">
        <v>4</v>
      </c>
      <c r="D153" s="12"/>
      <c r="E153" s="13" t="s">
        <v>5</v>
      </c>
      <c r="F153" s="14"/>
      <c r="G153" s="15"/>
      <c r="H153" s="12" t="s">
        <v>4</v>
      </c>
      <c r="I153" s="16"/>
      <c r="J153" s="15"/>
      <c r="K153" s="11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17" t="s">
        <v>6</v>
      </c>
      <c r="B154" s="18" t="s">
        <v>7</v>
      </c>
      <c r="C154" s="19" t="s">
        <v>8</v>
      </c>
      <c r="D154" s="19" t="s">
        <v>9</v>
      </c>
      <c r="E154" s="19" t="s">
        <v>10</v>
      </c>
      <c r="F154" s="20" t="s">
        <v>11</v>
      </c>
      <c r="G154" s="19" t="s">
        <v>12</v>
      </c>
      <c r="H154" s="19" t="s">
        <v>13</v>
      </c>
      <c r="I154" s="22" t="s">
        <v>14</v>
      </c>
      <c r="J154" s="19" t="s">
        <v>15</v>
      </c>
      <c r="K154" s="18" t="s">
        <v>16</v>
      </c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17"/>
      <c r="B155" s="18"/>
      <c r="C155" s="84">
        <v>2012.0</v>
      </c>
      <c r="D155" s="19" t="s">
        <v>18</v>
      </c>
      <c r="E155" s="19" t="s">
        <v>18</v>
      </c>
      <c r="F155" s="20" t="s">
        <v>18</v>
      </c>
      <c r="G155" s="19" t="s">
        <v>18</v>
      </c>
      <c r="H155" s="84">
        <v>2012.0</v>
      </c>
      <c r="I155" s="22" t="s">
        <v>19</v>
      </c>
      <c r="J155" s="19" t="s">
        <v>20</v>
      </c>
      <c r="K155" s="18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24"/>
      <c r="B156" s="25"/>
      <c r="C156" s="26" t="s">
        <v>18</v>
      </c>
      <c r="D156" s="27"/>
      <c r="E156" s="26"/>
      <c r="F156" s="28"/>
      <c r="G156" s="27"/>
      <c r="H156" s="26" t="s">
        <v>18</v>
      </c>
      <c r="I156" s="29"/>
      <c r="J156" s="27"/>
      <c r="K156" s="25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30">
        <v>1.0</v>
      </c>
      <c r="B157" s="31" t="s">
        <v>21</v>
      </c>
      <c r="C157" s="32">
        <v>10.0</v>
      </c>
      <c r="D157" s="74">
        <v>29.0</v>
      </c>
      <c r="E157" s="34">
        <f t="shared" ref="E157:E173" si="16">C157+D157-H157</f>
        <v>11</v>
      </c>
      <c r="F157" s="74">
        <v>10.0</v>
      </c>
      <c r="G157" s="34">
        <v>0.0</v>
      </c>
      <c r="H157" s="74">
        <v>28.0</v>
      </c>
      <c r="I157" s="29">
        <f t="shared" ref="I157:I174" si="17">J157/F157*10</f>
        <v>142.1575754</v>
      </c>
      <c r="J157" s="27">
        <v>142.15757538451362</v>
      </c>
      <c r="K157" s="62" t="s">
        <v>51</v>
      </c>
      <c r="L157" s="4"/>
      <c r="M157" s="42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30">
        <v>2.0</v>
      </c>
      <c r="B158" s="31" t="s">
        <v>23</v>
      </c>
      <c r="C158" s="32">
        <v>4.0</v>
      </c>
      <c r="D158" s="74">
        <v>8.0</v>
      </c>
      <c r="E158" s="34">
        <f t="shared" si="16"/>
        <v>4</v>
      </c>
      <c r="F158" s="74">
        <v>4.0</v>
      </c>
      <c r="G158" s="34">
        <v>0.0</v>
      </c>
      <c r="H158" s="74">
        <v>8.0</v>
      </c>
      <c r="I158" s="29">
        <f t="shared" si="17"/>
        <v>133.3968706</v>
      </c>
      <c r="J158" s="27">
        <v>53.35874822055093</v>
      </c>
      <c r="K158" s="62"/>
      <c r="L158" s="4"/>
      <c r="M158" s="42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30">
        <v>3.0</v>
      </c>
      <c r="B159" s="31" t="s">
        <v>25</v>
      </c>
      <c r="C159" s="32">
        <v>0.0</v>
      </c>
      <c r="D159" s="74">
        <v>1.0</v>
      </c>
      <c r="E159" s="34">
        <f t="shared" si="16"/>
        <v>1</v>
      </c>
      <c r="F159" s="74">
        <v>1.0</v>
      </c>
      <c r="G159" s="34">
        <v>0.0</v>
      </c>
      <c r="H159" s="74">
        <v>0.0</v>
      </c>
      <c r="I159" s="29">
        <f t="shared" si="17"/>
        <v>136.7073673</v>
      </c>
      <c r="J159" s="27">
        <v>13.670736730859932</v>
      </c>
      <c r="K159" s="62"/>
      <c r="L159" s="4"/>
      <c r="M159" s="42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30">
        <v>4.0</v>
      </c>
      <c r="B160" s="31" t="s">
        <v>27</v>
      </c>
      <c r="C160" s="32">
        <v>8.0</v>
      </c>
      <c r="D160" s="74">
        <v>3.0</v>
      </c>
      <c r="E160" s="34">
        <f t="shared" si="16"/>
        <v>7</v>
      </c>
      <c r="F160" s="74">
        <v>7.0</v>
      </c>
      <c r="G160" s="34">
        <v>0.0</v>
      </c>
      <c r="H160" s="74">
        <v>4.0</v>
      </c>
      <c r="I160" s="29">
        <f t="shared" si="17"/>
        <v>143.8854932</v>
      </c>
      <c r="J160" s="27">
        <v>100.71984524289573</v>
      </c>
      <c r="K160" s="62"/>
      <c r="L160" s="4"/>
      <c r="M160" s="42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30">
        <v>5.0</v>
      </c>
      <c r="B161" s="31" t="s">
        <v>28</v>
      </c>
      <c r="C161" s="32">
        <v>5.0</v>
      </c>
      <c r="D161" s="74">
        <v>12.0</v>
      </c>
      <c r="E161" s="34">
        <f t="shared" si="16"/>
        <v>6</v>
      </c>
      <c r="F161" s="74">
        <v>6.0</v>
      </c>
      <c r="G161" s="34">
        <v>0.0</v>
      </c>
      <c r="H161" s="74">
        <v>11.0</v>
      </c>
      <c r="I161" s="29">
        <f t="shared" si="17"/>
        <v>143.3122121</v>
      </c>
      <c r="J161" s="27">
        <v>85.98732723502437</v>
      </c>
      <c r="K161" s="62"/>
      <c r="L161" s="4"/>
      <c r="M161" s="42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30">
        <v>6.0</v>
      </c>
      <c r="B162" s="31" t="s">
        <v>29</v>
      </c>
      <c r="C162" s="32">
        <v>1.0</v>
      </c>
      <c r="D162" s="74">
        <v>3.0</v>
      </c>
      <c r="E162" s="34">
        <f t="shared" si="16"/>
        <v>1</v>
      </c>
      <c r="F162" s="74">
        <v>1.0</v>
      </c>
      <c r="G162" s="34">
        <v>0.0</v>
      </c>
      <c r="H162" s="74">
        <v>3.0</v>
      </c>
      <c r="I162" s="29">
        <f t="shared" si="17"/>
        <v>148.5847837</v>
      </c>
      <c r="J162" s="27">
        <v>14.858478372292508</v>
      </c>
      <c r="K162" s="62"/>
      <c r="L162" s="4"/>
      <c r="M162" s="42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30">
        <v>7.0</v>
      </c>
      <c r="B163" s="31" t="s">
        <v>30</v>
      </c>
      <c r="C163" s="32">
        <v>13.0</v>
      </c>
      <c r="D163" s="74">
        <v>19.0</v>
      </c>
      <c r="E163" s="34">
        <f t="shared" si="16"/>
        <v>19</v>
      </c>
      <c r="F163" s="74">
        <v>19.0</v>
      </c>
      <c r="G163" s="34">
        <v>0.0</v>
      </c>
      <c r="H163" s="74">
        <v>13.0</v>
      </c>
      <c r="I163" s="29">
        <f t="shared" si="17"/>
        <v>147.7854199</v>
      </c>
      <c r="J163" s="27">
        <v>280.7922977564029</v>
      </c>
      <c r="K163" s="62"/>
      <c r="L163" s="4"/>
      <c r="M163" s="42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30">
        <v>8.0</v>
      </c>
      <c r="B164" s="31" t="s">
        <v>31</v>
      </c>
      <c r="C164" s="32">
        <v>3.0</v>
      </c>
      <c r="D164" s="74">
        <v>12.0</v>
      </c>
      <c r="E164" s="34">
        <f t="shared" si="16"/>
        <v>8</v>
      </c>
      <c r="F164" s="74">
        <v>12.0</v>
      </c>
      <c r="G164" s="34">
        <v>0.0</v>
      </c>
      <c r="H164" s="74">
        <v>7.0</v>
      </c>
      <c r="I164" s="29">
        <f t="shared" si="17"/>
        <v>146.4289236</v>
      </c>
      <c r="J164" s="27">
        <v>175.71470836747613</v>
      </c>
      <c r="K164" s="62"/>
      <c r="L164" s="4"/>
      <c r="M164" s="42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30">
        <v>9.0</v>
      </c>
      <c r="B165" s="31" t="s">
        <v>32</v>
      </c>
      <c r="C165" s="32">
        <v>402.0</v>
      </c>
      <c r="D165" s="74">
        <v>437.0</v>
      </c>
      <c r="E165" s="34">
        <f t="shared" si="16"/>
        <v>449</v>
      </c>
      <c r="F165" s="74">
        <v>445.0</v>
      </c>
      <c r="G165" s="34">
        <v>0.0</v>
      </c>
      <c r="H165" s="74">
        <v>390.0</v>
      </c>
      <c r="I165" s="29">
        <f t="shared" si="17"/>
        <v>150.1592883</v>
      </c>
      <c r="J165" s="27">
        <v>6682.08832837942</v>
      </c>
      <c r="K165" s="62"/>
      <c r="L165" s="4"/>
      <c r="M165" s="42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30">
        <v>10.0</v>
      </c>
      <c r="B166" s="31" t="s">
        <v>33</v>
      </c>
      <c r="C166" s="32">
        <v>6.0</v>
      </c>
      <c r="D166" s="74">
        <v>44.0</v>
      </c>
      <c r="E166" s="34">
        <f t="shared" si="16"/>
        <v>39</v>
      </c>
      <c r="F166" s="74">
        <v>37.0</v>
      </c>
      <c r="G166" s="34">
        <v>0.0</v>
      </c>
      <c r="H166" s="74">
        <v>11.0</v>
      </c>
      <c r="I166" s="29">
        <f t="shared" si="17"/>
        <v>147.2202131</v>
      </c>
      <c r="J166" s="27">
        <v>544.7147885009426</v>
      </c>
      <c r="K166" s="62"/>
      <c r="L166" s="4"/>
      <c r="M166" s="42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30">
        <v>11.0</v>
      </c>
      <c r="B167" s="31" t="s">
        <v>34</v>
      </c>
      <c r="C167" s="32">
        <v>23.0</v>
      </c>
      <c r="D167" s="74">
        <v>55.0</v>
      </c>
      <c r="E167" s="34">
        <f t="shared" si="16"/>
        <v>56</v>
      </c>
      <c r="F167" s="74">
        <v>52.0</v>
      </c>
      <c r="G167" s="34">
        <v>0.0</v>
      </c>
      <c r="H167" s="74">
        <v>22.0</v>
      </c>
      <c r="I167" s="29">
        <f t="shared" si="17"/>
        <v>147.470519</v>
      </c>
      <c r="J167" s="27">
        <v>766.8466985958383</v>
      </c>
      <c r="K167" s="62"/>
      <c r="L167" s="4"/>
      <c r="M167" s="42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30">
        <v>12.0</v>
      </c>
      <c r="B168" s="31" t="s">
        <v>35</v>
      </c>
      <c r="C168" s="32">
        <v>4.0</v>
      </c>
      <c r="D168" s="74">
        <v>9.0</v>
      </c>
      <c r="E168" s="34">
        <f t="shared" si="16"/>
        <v>9</v>
      </c>
      <c r="F168" s="74">
        <v>4.0</v>
      </c>
      <c r="G168" s="34">
        <v>0.0</v>
      </c>
      <c r="H168" s="74">
        <v>4.0</v>
      </c>
      <c r="I168" s="29">
        <f t="shared" si="17"/>
        <v>147.2202131</v>
      </c>
      <c r="J168" s="27">
        <v>58.888085243345145</v>
      </c>
      <c r="K168" s="62"/>
      <c r="L168" s="4"/>
      <c r="M168" s="42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30">
        <v>13.0</v>
      </c>
      <c r="B169" s="31" t="s">
        <v>36</v>
      </c>
      <c r="C169" s="32">
        <v>1.0</v>
      </c>
      <c r="D169" s="74">
        <v>23.0</v>
      </c>
      <c r="E169" s="34">
        <f t="shared" si="16"/>
        <v>21</v>
      </c>
      <c r="F169" s="74">
        <v>17.0</v>
      </c>
      <c r="G169" s="34">
        <v>0.0</v>
      </c>
      <c r="H169" s="74">
        <v>3.0</v>
      </c>
      <c r="I169" s="29">
        <f t="shared" si="17"/>
        <v>148.4232961</v>
      </c>
      <c r="J169" s="27">
        <v>252.31960332959326</v>
      </c>
      <c r="K169" s="62"/>
      <c r="L169" s="4"/>
      <c r="M169" s="42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30">
        <v>14.0</v>
      </c>
      <c r="B170" s="31" t="s">
        <v>37</v>
      </c>
      <c r="C170" s="32">
        <v>17.0</v>
      </c>
      <c r="D170" s="74">
        <v>46.0</v>
      </c>
      <c r="E170" s="34">
        <f t="shared" si="16"/>
        <v>56</v>
      </c>
      <c r="F170" s="74">
        <v>55.0</v>
      </c>
      <c r="G170" s="34">
        <v>0.0</v>
      </c>
      <c r="H170" s="74">
        <v>7.0</v>
      </c>
      <c r="I170" s="29">
        <f t="shared" si="17"/>
        <v>149.5698584</v>
      </c>
      <c r="J170" s="27">
        <v>822.6342210226636</v>
      </c>
      <c r="K170" s="62"/>
      <c r="L170" s="4"/>
      <c r="M170" s="42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30">
        <v>15.0</v>
      </c>
      <c r="B171" s="31" t="s">
        <v>38</v>
      </c>
      <c r="C171" s="32">
        <v>13.0</v>
      </c>
      <c r="D171" s="74">
        <v>88.0</v>
      </c>
      <c r="E171" s="34">
        <f t="shared" si="16"/>
        <v>83</v>
      </c>
      <c r="F171" s="74">
        <v>70.0</v>
      </c>
      <c r="G171" s="34">
        <v>0.0</v>
      </c>
      <c r="H171" s="74">
        <v>18.0</v>
      </c>
      <c r="I171" s="29">
        <f t="shared" si="17"/>
        <v>150.7729413</v>
      </c>
      <c r="J171" s="27">
        <v>1055.4105893493784</v>
      </c>
      <c r="K171" s="62"/>
      <c r="L171" s="4"/>
      <c r="M171" s="42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30">
        <v>16.0</v>
      </c>
      <c r="B172" s="31" t="s">
        <v>39</v>
      </c>
      <c r="C172" s="32">
        <v>4.0</v>
      </c>
      <c r="D172" s="74">
        <v>30.0</v>
      </c>
      <c r="E172" s="34">
        <f t="shared" si="16"/>
        <v>28</v>
      </c>
      <c r="F172" s="74">
        <v>27.0</v>
      </c>
      <c r="G172" s="34">
        <v>0.0</v>
      </c>
      <c r="H172" s="74">
        <v>6.0</v>
      </c>
      <c r="I172" s="29">
        <f t="shared" si="17"/>
        <v>147.2928825</v>
      </c>
      <c r="J172" s="27">
        <v>397.6907828833125</v>
      </c>
      <c r="K172" s="62"/>
      <c r="L172" s="4"/>
      <c r="M172" s="42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30">
        <v>17.0</v>
      </c>
      <c r="B173" s="31" t="s">
        <v>40</v>
      </c>
      <c r="C173" s="32">
        <v>16.0</v>
      </c>
      <c r="D173" s="74">
        <v>37.0</v>
      </c>
      <c r="E173" s="34">
        <f t="shared" si="16"/>
        <v>17</v>
      </c>
      <c r="F173" s="74">
        <v>15.0</v>
      </c>
      <c r="G173" s="34">
        <v>0.0</v>
      </c>
      <c r="H173" s="74">
        <v>36.0</v>
      </c>
      <c r="I173" s="29">
        <f t="shared" si="17"/>
        <v>147.9953538</v>
      </c>
      <c r="J173" s="27">
        <v>221.9930307187393</v>
      </c>
      <c r="K173" s="62"/>
      <c r="L173" s="4"/>
      <c r="M173" s="42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30"/>
      <c r="B174" s="25" t="s">
        <v>41</v>
      </c>
      <c r="C174" s="32">
        <f t="shared" ref="C174:H174" si="18">SUM(C157:C173)</f>
        <v>530</v>
      </c>
      <c r="D174" s="32">
        <f t="shared" si="18"/>
        <v>856</v>
      </c>
      <c r="E174" s="32">
        <f t="shared" si="18"/>
        <v>815</v>
      </c>
      <c r="F174" s="32">
        <f t="shared" si="18"/>
        <v>782</v>
      </c>
      <c r="G174" s="32">
        <f t="shared" si="18"/>
        <v>0</v>
      </c>
      <c r="H174" s="32">
        <f t="shared" si="18"/>
        <v>571</v>
      </c>
      <c r="I174" s="29">
        <f t="shared" si="17"/>
        <v>149.2307653</v>
      </c>
      <c r="J174" s="27">
        <f>SUM(J157:J173)</f>
        <v>11669.84585</v>
      </c>
      <c r="K174" s="62"/>
      <c r="L174" s="4"/>
      <c r="M174" s="42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1" t="s">
        <v>0</v>
      </c>
      <c r="B175" s="2"/>
      <c r="C175" s="2"/>
      <c r="D175" s="2"/>
      <c r="E175" s="2"/>
      <c r="F175" s="2"/>
      <c r="G175" s="2"/>
      <c r="H175" s="2"/>
      <c r="I175" s="2"/>
      <c r="J175" s="2"/>
      <c r="K175" s="3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1" t="s">
        <v>1</v>
      </c>
      <c r="B176" s="2"/>
      <c r="C176" s="2"/>
      <c r="D176" s="2"/>
      <c r="E176" s="2"/>
      <c r="F176" s="2"/>
      <c r="G176" s="2"/>
      <c r="H176" s="2"/>
      <c r="I176" s="2"/>
      <c r="J176" s="2"/>
      <c r="K176" s="3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1" t="s">
        <v>62</v>
      </c>
      <c r="B177" s="2"/>
      <c r="C177" s="2"/>
      <c r="D177" s="2"/>
      <c r="E177" s="2"/>
      <c r="F177" s="2"/>
      <c r="G177" s="2"/>
      <c r="H177" s="2"/>
      <c r="I177" s="2"/>
      <c r="J177" s="2"/>
      <c r="K177" s="3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1" t="s">
        <v>52</v>
      </c>
      <c r="B178" s="2"/>
      <c r="C178" s="2"/>
      <c r="D178" s="2"/>
      <c r="E178" s="2"/>
      <c r="F178" s="2"/>
      <c r="G178" s="2"/>
      <c r="H178" s="2"/>
      <c r="I178" s="2"/>
      <c r="J178" s="2"/>
      <c r="K178" s="3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5"/>
      <c r="B179" s="6"/>
      <c r="C179" s="49"/>
      <c r="D179" s="49"/>
      <c r="E179" s="49"/>
      <c r="F179" s="50"/>
      <c r="G179" s="49"/>
      <c r="H179" s="49"/>
      <c r="I179" s="51"/>
      <c r="J179" s="49"/>
      <c r="K179" s="6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10"/>
      <c r="B180" s="11"/>
      <c r="C180" s="12" t="s">
        <v>4</v>
      </c>
      <c r="D180" s="12"/>
      <c r="E180" s="13" t="s">
        <v>5</v>
      </c>
      <c r="F180" s="14"/>
      <c r="G180" s="15"/>
      <c r="H180" s="12" t="s">
        <v>4</v>
      </c>
      <c r="I180" s="16"/>
      <c r="J180" s="15"/>
      <c r="K180" s="11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17" t="s">
        <v>6</v>
      </c>
      <c r="B181" s="18" t="s">
        <v>7</v>
      </c>
      <c r="C181" s="19" t="s">
        <v>8</v>
      </c>
      <c r="D181" s="19" t="s">
        <v>9</v>
      </c>
      <c r="E181" s="19" t="s">
        <v>10</v>
      </c>
      <c r="F181" s="20" t="s">
        <v>11</v>
      </c>
      <c r="G181" s="19" t="s">
        <v>12</v>
      </c>
      <c r="H181" s="19" t="s">
        <v>13</v>
      </c>
      <c r="I181" s="22" t="s">
        <v>14</v>
      </c>
      <c r="J181" s="19" t="s">
        <v>15</v>
      </c>
      <c r="K181" s="18" t="s">
        <v>16</v>
      </c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17"/>
      <c r="B182" s="18"/>
      <c r="C182" s="84">
        <v>2012.0</v>
      </c>
      <c r="D182" s="19" t="s">
        <v>18</v>
      </c>
      <c r="E182" s="19" t="s">
        <v>18</v>
      </c>
      <c r="F182" s="20" t="s">
        <v>18</v>
      </c>
      <c r="G182" s="19" t="s">
        <v>18</v>
      </c>
      <c r="H182" s="84">
        <v>2012.0</v>
      </c>
      <c r="I182" s="22" t="s">
        <v>19</v>
      </c>
      <c r="J182" s="19" t="s">
        <v>20</v>
      </c>
      <c r="K182" s="18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24"/>
      <c r="B183" s="25"/>
      <c r="C183" s="26" t="s">
        <v>18</v>
      </c>
      <c r="D183" s="27"/>
      <c r="E183" s="26"/>
      <c r="F183" s="28"/>
      <c r="G183" s="27"/>
      <c r="H183" s="26" t="s">
        <v>18</v>
      </c>
      <c r="I183" s="29"/>
      <c r="J183" s="27"/>
      <c r="K183" s="25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30">
        <v>1.0</v>
      </c>
      <c r="B184" s="31" t="s">
        <v>21</v>
      </c>
      <c r="C184" s="32">
        <v>0.0</v>
      </c>
      <c r="D184" s="74">
        <v>0.0</v>
      </c>
      <c r="E184" s="34">
        <v>0.0</v>
      </c>
      <c r="F184" s="74">
        <v>0.0</v>
      </c>
      <c r="G184" s="34">
        <v>0.0</v>
      </c>
      <c r="H184" s="74">
        <v>0.0</v>
      </c>
      <c r="I184" s="29">
        <v>0.0</v>
      </c>
      <c r="J184" s="27">
        <f t="shared" ref="J184:J185" si="19">(I184*F184)/10</f>
        <v>0</v>
      </c>
      <c r="K184" s="62" t="s">
        <v>53</v>
      </c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30">
        <v>2.0</v>
      </c>
      <c r="B185" s="31" t="s">
        <v>23</v>
      </c>
      <c r="C185" s="32">
        <v>0.0</v>
      </c>
      <c r="D185" s="74">
        <v>1.0</v>
      </c>
      <c r="E185" s="34">
        <f t="shared" ref="E185:E200" si="20">C185+D185-H185</f>
        <v>0</v>
      </c>
      <c r="F185" s="74">
        <v>0.0</v>
      </c>
      <c r="G185" s="34">
        <v>0.0</v>
      </c>
      <c r="H185" s="74">
        <v>1.0</v>
      </c>
      <c r="I185" s="29">
        <v>0.0</v>
      </c>
      <c r="J185" s="27">
        <f t="shared" si="19"/>
        <v>0</v>
      </c>
      <c r="K185" s="62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30">
        <v>3.0</v>
      </c>
      <c r="B186" s="31" t="s">
        <v>25</v>
      </c>
      <c r="C186" s="32">
        <v>0.0</v>
      </c>
      <c r="D186" s="74">
        <v>1.0</v>
      </c>
      <c r="E186" s="34">
        <f t="shared" si="20"/>
        <v>1</v>
      </c>
      <c r="F186" s="74">
        <v>1.0</v>
      </c>
      <c r="G186" s="34">
        <v>0.0</v>
      </c>
      <c r="H186" s="74">
        <v>0.0</v>
      </c>
      <c r="I186" s="29">
        <f t="shared" ref="I186:I187" si="21">J186/F186*10</f>
        <v>120</v>
      </c>
      <c r="J186" s="27">
        <v>12.0</v>
      </c>
      <c r="K186" s="62"/>
      <c r="L186" s="4"/>
      <c r="M186" s="42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30">
        <v>4.0</v>
      </c>
      <c r="B187" s="31" t="s">
        <v>27</v>
      </c>
      <c r="C187" s="32">
        <v>0.0</v>
      </c>
      <c r="D187" s="74">
        <v>7.0</v>
      </c>
      <c r="E187" s="34">
        <f t="shared" si="20"/>
        <v>7</v>
      </c>
      <c r="F187" s="74">
        <v>7.0</v>
      </c>
      <c r="G187" s="34">
        <v>0.0</v>
      </c>
      <c r="H187" s="74">
        <v>0.0</v>
      </c>
      <c r="I187" s="29">
        <f t="shared" si="21"/>
        <v>124.2857143</v>
      </c>
      <c r="J187" s="27">
        <v>87.0</v>
      </c>
      <c r="K187" s="62"/>
      <c r="L187" s="4"/>
      <c r="M187" s="42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30">
        <v>5.0</v>
      </c>
      <c r="B188" s="31" t="s">
        <v>28</v>
      </c>
      <c r="C188" s="32">
        <v>0.0</v>
      </c>
      <c r="D188" s="74">
        <v>0.0</v>
      </c>
      <c r="E188" s="34">
        <f t="shared" si="20"/>
        <v>0</v>
      </c>
      <c r="F188" s="74">
        <v>0.0</v>
      </c>
      <c r="G188" s="34">
        <v>0.0</v>
      </c>
      <c r="H188" s="74">
        <v>0.0</v>
      </c>
      <c r="I188" s="29"/>
      <c r="J188" s="27">
        <v>0.0</v>
      </c>
      <c r="K188" s="62"/>
      <c r="L188" s="4"/>
      <c r="M188" s="42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30">
        <v>6.0</v>
      </c>
      <c r="B189" s="31" t="s">
        <v>29</v>
      </c>
      <c r="C189" s="32">
        <v>1.0</v>
      </c>
      <c r="D189" s="74">
        <v>6.0</v>
      </c>
      <c r="E189" s="34">
        <f t="shared" si="20"/>
        <v>7</v>
      </c>
      <c r="F189" s="74">
        <v>7.0</v>
      </c>
      <c r="G189" s="34">
        <v>0.0</v>
      </c>
      <c r="H189" s="74">
        <v>0.0</v>
      </c>
      <c r="I189" s="29">
        <f t="shared" ref="I189:I201" si="22">J189/F189*10</f>
        <v>118.5714286</v>
      </c>
      <c r="J189" s="27">
        <v>83.0</v>
      </c>
      <c r="K189" s="62"/>
      <c r="L189" s="4"/>
      <c r="M189" s="42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30">
        <v>7.0</v>
      </c>
      <c r="B190" s="31" t="s">
        <v>30</v>
      </c>
      <c r="C190" s="32">
        <v>10.0</v>
      </c>
      <c r="D190" s="74">
        <v>23.0</v>
      </c>
      <c r="E190" s="34">
        <f t="shared" si="20"/>
        <v>21</v>
      </c>
      <c r="F190" s="74">
        <v>20.0</v>
      </c>
      <c r="G190" s="34">
        <v>0.0</v>
      </c>
      <c r="H190" s="74">
        <v>12.0</v>
      </c>
      <c r="I190" s="29">
        <f t="shared" si="22"/>
        <v>127.0609091</v>
      </c>
      <c r="J190" s="27">
        <v>254.121818181818</v>
      </c>
      <c r="K190" s="62"/>
      <c r="L190" s="4"/>
      <c r="M190" s="42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30">
        <v>8.0</v>
      </c>
      <c r="B191" s="31" t="s">
        <v>31</v>
      </c>
      <c r="C191" s="32">
        <v>0.0</v>
      </c>
      <c r="D191" s="74">
        <v>4.0</v>
      </c>
      <c r="E191" s="34">
        <f t="shared" si="20"/>
        <v>4</v>
      </c>
      <c r="F191" s="74">
        <v>4.0</v>
      </c>
      <c r="G191" s="34">
        <v>0.0</v>
      </c>
      <c r="H191" s="74">
        <v>0.0</v>
      </c>
      <c r="I191" s="29">
        <f t="shared" si="22"/>
        <v>122.5</v>
      </c>
      <c r="J191" s="27">
        <v>49.0</v>
      </c>
      <c r="K191" s="62"/>
      <c r="L191" s="4"/>
      <c r="M191" s="42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30">
        <v>9.0</v>
      </c>
      <c r="B192" s="31" t="s">
        <v>32</v>
      </c>
      <c r="C192" s="32">
        <v>5.0</v>
      </c>
      <c r="D192" s="74">
        <v>65.0</v>
      </c>
      <c r="E192" s="34">
        <f t="shared" si="20"/>
        <v>70</v>
      </c>
      <c r="F192" s="74">
        <v>69.0</v>
      </c>
      <c r="G192" s="34">
        <v>0.0</v>
      </c>
      <c r="H192" s="74">
        <v>0.0</v>
      </c>
      <c r="I192" s="29">
        <f t="shared" si="22"/>
        <v>124.057971</v>
      </c>
      <c r="J192" s="27">
        <v>856.0</v>
      </c>
      <c r="K192" s="62"/>
      <c r="L192" s="4"/>
      <c r="M192" s="42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30">
        <v>10.0</v>
      </c>
      <c r="B193" s="31" t="s">
        <v>33</v>
      </c>
      <c r="C193" s="32">
        <v>7.0</v>
      </c>
      <c r="D193" s="74">
        <v>26.0</v>
      </c>
      <c r="E193" s="34">
        <f t="shared" si="20"/>
        <v>28</v>
      </c>
      <c r="F193" s="74">
        <v>27.0</v>
      </c>
      <c r="G193" s="34">
        <v>0.0</v>
      </c>
      <c r="H193" s="74">
        <v>5.0</v>
      </c>
      <c r="I193" s="29">
        <f t="shared" si="22"/>
        <v>124.8148148</v>
      </c>
      <c r="J193" s="27">
        <v>337.0</v>
      </c>
      <c r="K193" s="62"/>
      <c r="L193" s="4"/>
      <c r="M193" s="42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30">
        <v>11.0</v>
      </c>
      <c r="B194" s="31" t="s">
        <v>34</v>
      </c>
      <c r="C194" s="32">
        <v>4.0</v>
      </c>
      <c r="D194" s="74">
        <v>15.0</v>
      </c>
      <c r="E194" s="34">
        <f t="shared" si="20"/>
        <v>19</v>
      </c>
      <c r="F194" s="74">
        <v>18.0</v>
      </c>
      <c r="G194" s="34">
        <v>0.0</v>
      </c>
      <c r="H194" s="74">
        <v>0.0</v>
      </c>
      <c r="I194" s="29">
        <f t="shared" si="22"/>
        <v>124.4444444</v>
      </c>
      <c r="J194" s="27">
        <v>224.0</v>
      </c>
      <c r="K194" s="62"/>
      <c r="L194" s="4"/>
      <c r="M194" s="42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30">
        <v>12.0</v>
      </c>
      <c r="B195" s="31" t="s">
        <v>35</v>
      </c>
      <c r="C195" s="32">
        <v>3.0</v>
      </c>
      <c r="D195" s="74">
        <v>18.0</v>
      </c>
      <c r="E195" s="34">
        <f t="shared" si="20"/>
        <v>19</v>
      </c>
      <c r="F195" s="74">
        <v>18.0</v>
      </c>
      <c r="G195" s="34">
        <v>0.0</v>
      </c>
      <c r="H195" s="74">
        <v>2.0</v>
      </c>
      <c r="I195" s="29">
        <f t="shared" si="22"/>
        <v>124.4444444</v>
      </c>
      <c r="J195" s="27">
        <v>224.0</v>
      </c>
      <c r="K195" s="62"/>
      <c r="L195" s="4"/>
      <c r="M195" s="42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30">
        <v>13.0</v>
      </c>
      <c r="B196" s="31" t="s">
        <v>36</v>
      </c>
      <c r="C196" s="32">
        <v>2.0</v>
      </c>
      <c r="D196" s="74">
        <v>8.0</v>
      </c>
      <c r="E196" s="34">
        <f t="shared" si="20"/>
        <v>8</v>
      </c>
      <c r="F196" s="74">
        <v>7.0</v>
      </c>
      <c r="G196" s="34">
        <v>0.0</v>
      </c>
      <c r="H196" s="74">
        <v>2.0</v>
      </c>
      <c r="I196" s="29">
        <f t="shared" si="22"/>
        <v>124.2857143</v>
      </c>
      <c r="J196" s="27">
        <v>87.0</v>
      </c>
      <c r="K196" s="62"/>
      <c r="L196" s="4"/>
      <c r="M196" s="42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30">
        <v>14.0</v>
      </c>
      <c r="B197" s="31" t="s">
        <v>37</v>
      </c>
      <c r="C197" s="32">
        <v>6.0</v>
      </c>
      <c r="D197" s="74">
        <v>26.0</v>
      </c>
      <c r="E197" s="34">
        <f t="shared" si="20"/>
        <v>30</v>
      </c>
      <c r="F197" s="74">
        <v>29.0</v>
      </c>
      <c r="G197" s="34">
        <v>0.0</v>
      </c>
      <c r="H197" s="74">
        <v>2.0</v>
      </c>
      <c r="I197" s="29">
        <f t="shared" si="22"/>
        <v>123.1034483</v>
      </c>
      <c r="J197" s="27">
        <v>357.0</v>
      </c>
      <c r="K197" s="62"/>
      <c r="L197" s="4"/>
      <c r="M197" s="42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30">
        <v>15.0</v>
      </c>
      <c r="B198" s="31" t="s">
        <v>38</v>
      </c>
      <c r="C198" s="32">
        <v>5.0</v>
      </c>
      <c r="D198" s="74">
        <v>39.0</v>
      </c>
      <c r="E198" s="34">
        <f t="shared" si="20"/>
        <v>40</v>
      </c>
      <c r="F198" s="74">
        <v>39.0</v>
      </c>
      <c r="G198" s="34">
        <v>0.0</v>
      </c>
      <c r="H198" s="74">
        <v>4.0</v>
      </c>
      <c r="I198" s="29">
        <f t="shared" si="22"/>
        <v>123.5897436</v>
      </c>
      <c r="J198" s="27">
        <v>482.0</v>
      </c>
      <c r="K198" s="62"/>
      <c r="L198" s="4"/>
      <c r="M198" s="42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30">
        <v>16.0</v>
      </c>
      <c r="B199" s="31" t="s">
        <v>39</v>
      </c>
      <c r="C199" s="32">
        <v>0.0</v>
      </c>
      <c r="D199" s="74">
        <v>17.0</v>
      </c>
      <c r="E199" s="34">
        <f t="shared" si="20"/>
        <v>17</v>
      </c>
      <c r="F199" s="74">
        <v>16.0</v>
      </c>
      <c r="G199" s="34">
        <v>0.0</v>
      </c>
      <c r="H199" s="74">
        <v>0.0</v>
      </c>
      <c r="I199" s="29">
        <f t="shared" si="22"/>
        <v>123.125</v>
      </c>
      <c r="J199" s="27">
        <v>197.0</v>
      </c>
      <c r="K199" s="62"/>
      <c r="L199" s="4"/>
      <c r="M199" s="42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30">
        <v>17.0</v>
      </c>
      <c r="B200" s="31" t="s">
        <v>40</v>
      </c>
      <c r="C200" s="32">
        <v>6.0</v>
      </c>
      <c r="D200" s="74">
        <v>17.0</v>
      </c>
      <c r="E200" s="34">
        <f t="shared" si="20"/>
        <v>15</v>
      </c>
      <c r="F200" s="74">
        <v>15.0</v>
      </c>
      <c r="G200" s="34">
        <v>0.0</v>
      </c>
      <c r="H200" s="74">
        <v>8.0</v>
      </c>
      <c r="I200" s="29">
        <f t="shared" si="22"/>
        <v>119.3333333</v>
      </c>
      <c r="J200" s="27">
        <v>179.0</v>
      </c>
      <c r="K200" s="62"/>
      <c r="L200" s="4"/>
      <c r="M200" s="42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30"/>
      <c r="B201" s="25" t="s">
        <v>41</v>
      </c>
      <c r="C201" s="32">
        <f t="shared" ref="C201:H201" si="23">SUM(C184:C200)</f>
        <v>49</v>
      </c>
      <c r="D201" s="32">
        <f t="shared" si="23"/>
        <v>273</v>
      </c>
      <c r="E201" s="32">
        <f t="shared" si="23"/>
        <v>286</v>
      </c>
      <c r="F201" s="32">
        <f t="shared" si="23"/>
        <v>277</v>
      </c>
      <c r="G201" s="32">
        <f t="shared" si="23"/>
        <v>0</v>
      </c>
      <c r="H201" s="32">
        <f t="shared" si="23"/>
        <v>36</v>
      </c>
      <c r="I201" s="29">
        <f t="shared" si="22"/>
        <v>123.7589104</v>
      </c>
      <c r="J201" s="27">
        <f>SUM(J184:J200)</f>
        <v>3428.121818</v>
      </c>
      <c r="K201" s="62"/>
      <c r="L201" s="4"/>
      <c r="M201" s="42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41"/>
      <c r="B202" s="6"/>
      <c r="C202" s="44"/>
      <c r="D202" s="44">
        <f>SUM(D200:D201)</f>
        <v>290</v>
      </c>
      <c r="E202" s="44"/>
      <c r="F202" s="58">
        <v>341.0</v>
      </c>
      <c r="G202" s="44"/>
      <c r="H202" s="44"/>
      <c r="I202" s="59"/>
      <c r="J202" s="42"/>
      <c r="K202" s="6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1" t="s">
        <v>0</v>
      </c>
      <c r="B203" s="2"/>
      <c r="C203" s="2"/>
      <c r="D203" s="2"/>
      <c r="E203" s="2"/>
      <c r="F203" s="2"/>
      <c r="G203" s="2"/>
      <c r="H203" s="2"/>
      <c r="I203" s="2"/>
      <c r="J203" s="2"/>
      <c r="K203" s="3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1" t="s">
        <v>1</v>
      </c>
      <c r="B204" s="2"/>
      <c r="C204" s="2"/>
      <c r="D204" s="2"/>
      <c r="E204" s="2"/>
      <c r="F204" s="2"/>
      <c r="G204" s="2"/>
      <c r="H204" s="2"/>
      <c r="I204" s="2"/>
      <c r="J204" s="2"/>
      <c r="K204" s="3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1" t="s">
        <v>62</v>
      </c>
      <c r="B205" s="2"/>
      <c r="C205" s="2"/>
      <c r="D205" s="2"/>
      <c r="E205" s="2"/>
      <c r="F205" s="2"/>
      <c r="G205" s="2"/>
      <c r="H205" s="2"/>
      <c r="I205" s="2"/>
      <c r="J205" s="2"/>
      <c r="K205" s="3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1" t="s">
        <v>54</v>
      </c>
      <c r="B206" s="2"/>
      <c r="C206" s="2"/>
      <c r="D206" s="2"/>
      <c r="E206" s="2"/>
      <c r="F206" s="2"/>
      <c r="G206" s="2"/>
      <c r="H206" s="2"/>
      <c r="I206" s="2"/>
      <c r="J206" s="2"/>
      <c r="K206" s="3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5"/>
      <c r="B207" s="6"/>
      <c r="C207" s="49"/>
      <c r="D207" s="49"/>
      <c r="E207" s="49"/>
      <c r="F207" s="50"/>
      <c r="G207" s="49"/>
      <c r="H207" s="49"/>
      <c r="I207" s="51"/>
      <c r="J207" s="49"/>
      <c r="K207" s="6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10"/>
      <c r="B208" s="11"/>
      <c r="C208" s="12" t="s">
        <v>4</v>
      </c>
      <c r="D208" s="12"/>
      <c r="E208" s="13" t="s">
        <v>5</v>
      </c>
      <c r="F208" s="14"/>
      <c r="G208" s="15"/>
      <c r="H208" s="12" t="s">
        <v>4</v>
      </c>
      <c r="I208" s="16"/>
      <c r="J208" s="15"/>
      <c r="K208" s="11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17" t="s">
        <v>6</v>
      </c>
      <c r="B209" s="18" t="s">
        <v>7</v>
      </c>
      <c r="C209" s="19" t="s">
        <v>8</v>
      </c>
      <c r="D209" s="19" t="s">
        <v>9</v>
      </c>
      <c r="E209" s="19" t="s">
        <v>10</v>
      </c>
      <c r="F209" s="20" t="s">
        <v>11</v>
      </c>
      <c r="G209" s="19" t="s">
        <v>12</v>
      </c>
      <c r="H209" s="19" t="s">
        <v>13</v>
      </c>
      <c r="I209" s="22" t="s">
        <v>14</v>
      </c>
      <c r="J209" s="19" t="s">
        <v>15</v>
      </c>
      <c r="K209" s="18" t="s">
        <v>16</v>
      </c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17"/>
      <c r="B210" s="18"/>
      <c r="C210" s="84">
        <v>2012.0</v>
      </c>
      <c r="D210" s="19" t="s">
        <v>18</v>
      </c>
      <c r="E210" s="19" t="s">
        <v>18</v>
      </c>
      <c r="F210" s="20" t="s">
        <v>18</v>
      </c>
      <c r="G210" s="19" t="s">
        <v>18</v>
      </c>
      <c r="H210" s="84">
        <v>2012.0</v>
      </c>
      <c r="I210" s="22" t="s">
        <v>19</v>
      </c>
      <c r="J210" s="19" t="s">
        <v>20</v>
      </c>
      <c r="K210" s="18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24"/>
      <c r="B211" s="25"/>
      <c r="C211" s="26" t="s">
        <v>18</v>
      </c>
      <c r="D211" s="27"/>
      <c r="E211" s="26"/>
      <c r="F211" s="28"/>
      <c r="G211" s="27"/>
      <c r="H211" s="26" t="s">
        <v>18</v>
      </c>
      <c r="I211" s="29"/>
      <c r="J211" s="27"/>
      <c r="K211" s="25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30">
        <v>1.0</v>
      </c>
      <c r="B212" s="31" t="s">
        <v>21</v>
      </c>
      <c r="C212" s="32" t="str">
        <f t="shared" ref="C212:C218" si="24">'[3]2010'!H207</f>
        <v>#REF!</v>
      </c>
      <c r="D212" s="26" t="s">
        <v>49</v>
      </c>
      <c r="E212" s="26" t="s">
        <v>49</v>
      </c>
      <c r="F212" s="28" t="s">
        <v>49</v>
      </c>
      <c r="G212" s="26" t="s">
        <v>49</v>
      </c>
      <c r="H212" s="26" t="s">
        <v>49</v>
      </c>
      <c r="I212" s="55" t="s">
        <v>49</v>
      </c>
      <c r="J212" s="26" t="s">
        <v>49</v>
      </c>
      <c r="K212" s="62" t="s">
        <v>55</v>
      </c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30">
        <v>2.0</v>
      </c>
      <c r="B213" s="31" t="s">
        <v>23</v>
      </c>
      <c r="C213" s="32" t="str">
        <f t="shared" si="24"/>
        <v>#REF!</v>
      </c>
      <c r="D213" s="26" t="s">
        <v>49</v>
      </c>
      <c r="E213" s="26" t="s">
        <v>49</v>
      </c>
      <c r="F213" s="28" t="s">
        <v>49</v>
      </c>
      <c r="G213" s="26" t="s">
        <v>49</v>
      </c>
      <c r="H213" s="26" t="s">
        <v>49</v>
      </c>
      <c r="I213" s="55" t="s">
        <v>49</v>
      </c>
      <c r="J213" s="26" t="s">
        <v>49</v>
      </c>
      <c r="K213" s="62" t="s">
        <v>26</v>
      </c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30">
        <v>3.0</v>
      </c>
      <c r="B214" s="31" t="s">
        <v>25</v>
      </c>
      <c r="C214" s="32" t="str">
        <f t="shared" si="24"/>
        <v>#REF!</v>
      </c>
      <c r="D214" s="26" t="s">
        <v>49</v>
      </c>
      <c r="E214" s="26" t="s">
        <v>49</v>
      </c>
      <c r="F214" s="28" t="s">
        <v>49</v>
      </c>
      <c r="G214" s="26" t="s">
        <v>49</v>
      </c>
      <c r="H214" s="26" t="s">
        <v>49</v>
      </c>
      <c r="I214" s="55" t="s">
        <v>49</v>
      </c>
      <c r="J214" s="26" t="s">
        <v>49</v>
      </c>
      <c r="K214" s="62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30">
        <v>4.0</v>
      </c>
      <c r="B215" s="31" t="s">
        <v>27</v>
      </c>
      <c r="C215" s="32" t="str">
        <f t="shared" si="24"/>
        <v>#REF!</v>
      </c>
      <c r="D215" s="26" t="s">
        <v>49</v>
      </c>
      <c r="E215" s="26" t="s">
        <v>49</v>
      </c>
      <c r="F215" s="28" t="s">
        <v>49</v>
      </c>
      <c r="G215" s="26" t="s">
        <v>49</v>
      </c>
      <c r="H215" s="26" t="s">
        <v>49</v>
      </c>
      <c r="I215" s="55" t="s">
        <v>49</v>
      </c>
      <c r="J215" s="26" t="s">
        <v>49</v>
      </c>
      <c r="K215" s="62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30">
        <v>5.0</v>
      </c>
      <c r="B216" s="31" t="s">
        <v>28</v>
      </c>
      <c r="C216" s="32" t="str">
        <f t="shared" si="24"/>
        <v>#REF!</v>
      </c>
      <c r="D216" s="26" t="s">
        <v>49</v>
      </c>
      <c r="E216" s="26" t="s">
        <v>49</v>
      </c>
      <c r="F216" s="28" t="s">
        <v>49</v>
      </c>
      <c r="G216" s="26" t="s">
        <v>49</v>
      </c>
      <c r="H216" s="26" t="s">
        <v>49</v>
      </c>
      <c r="I216" s="55" t="s">
        <v>49</v>
      </c>
      <c r="J216" s="26" t="s">
        <v>49</v>
      </c>
      <c r="K216" s="62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30">
        <v>6.0</v>
      </c>
      <c r="B217" s="31" t="s">
        <v>29</v>
      </c>
      <c r="C217" s="32" t="str">
        <f t="shared" si="24"/>
        <v>#REF!</v>
      </c>
      <c r="D217" s="26" t="s">
        <v>49</v>
      </c>
      <c r="E217" s="26" t="s">
        <v>49</v>
      </c>
      <c r="F217" s="28" t="s">
        <v>49</v>
      </c>
      <c r="G217" s="26" t="s">
        <v>49</v>
      </c>
      <c r="H217" s="26" t="s">
        <v>49</v>
      </c>
      <c r="I217" s="55" t="s">
        <v>49</v>
      </c>
      <c r="J217" s="26" t="s">
        <v>49</v>
      </c>
      <c r="K217" s="62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30">
        <v>7.0</v>
      </c>
      <c r="B218" s="31" t="s">
        <v>30</v>
      </c>
      <c r="C218" s="32" t="str">
        <f t="shared" si="24"/>
        <v>#REF!</v>
      </c>
      <c r="D218" s="26" t="s">
        <v>49</v>
      </c>
      <c r="E218" s="26" t="s">
        <v>49</v>
      </c>
      <c r="F218" s="28" t="s">
        <v>49</v>
      </c>
      <c r="G218" s="26" t="s">
        <v>49</v>
      </c>
      <c r="H218" s="26" t="s">
        <v>49</v>
      </c>
      <c r="I218" s="55" t="s">
        <v>49</v>
      </c>
      <c r="J218" s="26" t="s">
        <v>49</v>
      </c>
      <c r="K218" s="62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30">
        <v>8.0</v>
      </c>
      <c r="B219" s="31" t="s">
        <v>31</v>
      </c>
      <c r="C219" s="32">
        <v>12.0</v>
      </c>
      <c r="D219" s="26"/>
      <c r="E219" s="26">
        <v>12.0</v>
      </c>
      <c r="F219" s="28">
        <v>12.0</v>
      </c>
      <c r="G219" s="26" t="s">
        <v>49</v>
      </c>
      <c r="H219" s="26"/>
      <c r="I219" s="55" t="s">
        <v>49</v>
      </c>
      <c r="J219" s="26" t="s">
        <v>49</v>
      </c>
      <c r="K219" s="62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30">
        <v>9.0</v>
      </c>
      <c r="B220" s="31" t="s">
        <v>32</v>
      </c>
      <c r="C220" s="32">
        <v>455.0</v>
      </c>
      <c r="D220" s="27">
        <v>445.0</v>
      </c>
      <c r="E220" s="27">
        <v>455.0</v>
      </c>
      <c r="F220" s="61">
        <v>455.0</v>
      </c>
      <c r="G220" s="26" t="s">
        <v>49</v>
      </c>
      <c r="H220" s="26">
        <v>445.0</v>
      </c>
      <c r="I220" s="29">
        <v>30.77</v>
      </c>
      <c r="J220" s="27">
        <v>1437.0</v>
      </c>
      <c r="K220" s="62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30">
        <v>10.0</v>
      </c>
      <c r="B221" s="31" t="s">
        <v>33</v>
      </c>
      <c r="C221" s="32" t="str">
        <f t="shared" ref="C221:C229" si="25">'[3]2010'!H216</f>
        <v>#REF!</v>
      </c>
      <c r="D221" s="26" t="s">
        <v>49</v>
      </c>
      <c r="E221" s="26" t="s">
        <v>49</v>
      </c>
      <c r="F221" s="28" t="s">
        <v>49</v>
      </c>
      <c r="G221" s="26" t="s">
        <v>49</v>
      </c>
      <c r="H221" s="26" t="s">
        <v>49</v>
      </c>
      <c r="I221" s="55" t="s">
        <v>49</v>
      </c>
      <c r="J221" s="26" t="s">
        <v>49</v>
      </c>
      <c r="K221" s="62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30">
        <v>11.0</v>
      </c>
      <c r="B222" s="31" t="s">
        <v>34</v>
      </c>
      <c r="C222" s="32" t="str">
        <f t="shared" si="25"/>
        <v>#REF!</v>
      </c>
      <c r="D222" s="26" t="s">
        <v>49</v>
      </c>
      <c r="E222" s="26" t="s">
        <v>49</v>
      </c>
      <c r="F222" s="28" t="s">
        <v>49</v>
      </c>
      <c r="G222" s="26" t="s">
        <v>49</v>
      </c>
      <c r="H222" s="26" t="s">
        <v>49</v>
      </c>
      <c r="I222" s="55" t="s">
        <v>49</v>
      </c>
      <c r="J222" s="26" t="s">
        <v>49</v>
      </c>
      <c r="K222" s="62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30">
        <v>12.0</v>
      </c>
      <c r="B223" s="31" t="s">
        <v>35</v>
      </c>
      <c r="C223" s="32" t="str">
        <f t="shared" si="25"/>
        <v>#REF!</v>
      </c>
      <c r="D223" s="26" t="s">
        <v>49</v>
      </c>
      <c r="E223" s="26" t="s">
        <v>49</v>
      </c>
      <c r="F223" s="28" t="s">
        <v>49</v>
      </c>
      <c r="G223" s="26" t="s">
        <v>49</v>
      </c>
      <c r="H223" s="26" t="s">
        <v>49</v>
      </c>
      <c r="I223" s="55" t="s">
        <v>49</v>
      </c>
      <c r="J223" s="26" t="s">
        <v>49</v>
      </c>
      <c r="K223" s="62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30">
        <v>13.0</v>
      </c>
      <c r="B224" s="31" t="s">
        <v>36</v>
      </c>
      <c r="C224" s="32" t="str">
        <f t="shared" si="25"/>
        <v>#REF!</v>
      </c>
      <c r="D224" s="26" t="s">
        <v>49</v>
      </c>
      <c r="E224" s="26" t="s">
        <v>49</v>
      </c>
      <c r="F224" s="28" t="s">
        <v>49</v>
      </c>
      <c r="G224" s="26" t="s">
        <v>49</v>
      </c>
      <c r="H224" s="26" t="s">
        <v>49</v>
      </c>
      <c r="I224" s="55" t="s">
        <v>49</v>
      </c>
      <c r="J224" s="26" t="s">
        <v>49</v>
      </c>
      <c r="K224" s="62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30">
        <v>14.0</v>
      </c>
      <c r="B225" s="31" t="s">
        <v>37</v>
      </c>
      <c r="C225" s="32" t="str">
        <f t="shared" si="25"/>
        <v>#REF!</v>
      </c>
      <c r="D225" s="26" t="s">
        <v>49</v>
      </c>
      <c r="E225" s="26" t="s">
        <v>49</v>
      </c>
      <c r="F225" s="28" t="s">
        <v>49</v>
      </c>
      <c r="G225" s="26" t="s">
        <v>49</v>
      </c>
      <c r="H225" s="26" t="s">
        <v>49</v>
      </c>
      <c r="I225" s="55" t="s">
        <v>49</v>
      </c>
      <c r="J225" s="26" t="s">
        <v>49</v>
      </c>
      <c r="K225" s="62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30">
        <v>15.0</v>
      </c>
      <c r="B226" s="31" t="s">
        <v>38</v>
      </c>
      <c r="C226" s="32" t="str">
        <f t="shared" si="25"/>
        <v>#REF!</v>
      </c>
      <c r="D226" s="26" t="s">
        <v>49</v>
      </c>
      <c r="E226" s="26" t="s">
        <v>49</v>
      </c>
      <c r="F226" s="28" t="s">
        <v>49</v>
      </c>
      <c r="G226" s="26" t="s">
        <v>49</v>
      </c>
      <c r="H226" s="26" t="s">
        <v>49</v>
      </c>
      <c r="I226" s="55" t="s">
        <v>49</v>
      </c>
      <c r="J226" s="26" t="s">
        <v>49</v>
      </c>
      <c r="K226" s="62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30">
        <v>16.0</v>
      </c>
      <c r="B227" s="31" t="s">
        <v>39</v>
      </c>
      <c r="C227" s="32" t="str">
        <f t="shared" si="25"/>
        <v>#REF!</v>
      </c>
      <c r="D227" s="26" t="s">
        <v>49</v>
      </c>
      <c r="E227" s="26" t="s">
        <v>49</v>
      </c>
      <c r="F227" s="28" t="s">
        <v>49</v>
      </c>
      <c r="G227" s="26" t="s">
        <v>49</v>
      </c>
      <c r="H227" s="26" t="s">
        <v>49</v>
      </c>
      <c r="I227" s="55" t="s">
        <v>49</v>
      </c>
      <c r="J227" s="26" t="s">
        <v>49</v>
      </c>
      <c r="K227" s="62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30">
        <v>17.0</v>
      </c>
      <c r="B228" s="31" t="s">
        <v>40</v>
      </c>
      <c r="C228" s="32" t="str">
        <f t="shared" si="25"/>
        <v>#REF!</v>
      </c>
      <c r="D228" s="26" t="s">
        <v>49</v>
      </c>
      <c r="E228" s="26" t="s">
        <v>49</v>
      </c>
      <c r="F228" s="28" t="s">
        <v>49</v>
      </c>
      <c r="G228" s="26" t="s">
        <v>49</v>
      </c>
      <c r="H228" s="26" t="s">
        <v>49</v>
      </c>
      <c r="I228" s="55" t="s">
        <v>49</v>
      </c>
      <c r="J228" s="26" t="s">
        <v>49</v>
      </c>
      <c r="K228" s="62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63"/>
      <c r="B229" s="25" t="s">
        <v>41</v>
      </c>
      <c r="C229" s="32" t="str">
        <f t="shared" si="25"/>
        <v>#REF!</v>
      </c>
      <c r="D229" s="36">
        <f t="shared" ref="D229:J229" si="26">SUM(D212:D228)</f>
        <v>445</v>
      </c>
      <c r="E229" s="36">
        <f t="shared" si="26"/>
        <v>467</v>
      </c>
      <c r="F229" s="64">
        <f t="shared" si="26"/>
        <v>467</v>
      </c>
      <c r="G229" s="36">
        <f t="shared" si="26"/>
        <v>0</v>
      </c>
      <c r="H229" s="36">
        <f t="shared" si="26"/>
        <v>445</v>
      </c>
      <c r="I229" s="65">
        <f t="shared" si="26"/>
        <v>30.77</v>
      </c>
      <c r="J229" s="36">
        <f t="shared" si="26"/>
        <v>1437</v>
      </c>
      <c r="K229" s="62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1"/>
      <c r="B230" s="6"/>
      <c r="C230" s="42"/>
      <c r="D230" s="42"/>
      <c r="E230" s="42"/>
      <c r="F230" s="43">
        <v>436.0</v>
      </c>
      <c r="G230" s="42"/>
      <c r="H230" s="42"/>
      <c r="I230" s="59">
        <v>29.21</v>
      </c>
      <c r="J230" s="42">
        <v>1274.0</v>
      </c>
      <c r="K230" s="6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1"/>
      <c r="B231" s="6"/>
      <c r="C231" s="42"/>
      <c r="D231" s="42"/>
      <c r="E231" s="42"/>
      <c r="F231" s="43"/>
      <c r="G231" s="42"/>
      <c r="H231" s="42"/>
      <c r="I231" s="59"/>
      <c r="J231" s="42"/>
      <c r="K231" s="6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1" t="s">
        <v>0</v>
      </c>
      <c r="B232" s="2"/>
      <c r="C232" s="2"/>
      <c r="D232" s="2"/>
      <c r="E232" s="2"/>
      <c r="F232" s="2"/>
      <c r="G232" s="2"/>
      <c r="H232" s="2"/>
      <c r="I232" s="2"/>
      <c r="J232" s="3"/>
      <c r="K232" s="6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1" t="s">
        <v>1</v>
      </c>
      <c r="B233" s="2"/>
      <c r="C233" s="2"/>
      <c r="D233" s="2"/>
      <c r="E233" s="2"/>
      <c r="F233" s="2"/>
      <c r="G233" s="2"/>
      <c r="H233" s="2"/>
      <c r="I233" s="2"/>
      <c r="J233" s="3"/>
      <c r="K233" s="6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1" t="s">
        <v>62</v>
      </c>
      <c r="B234" s="2"/>
      <c r="C234" s="2"/>
      <c r="D234" s="2"/>
      <c r="E234" s="2"/>
      <c r="F234" s="2"/>
      <c r="G234" s="2"/>
      <c r="H234" s="2"/>
      <c r="I234" s="2"/>
      <c r="J234" s="3"/>
      <c r="K234" s="6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1" t="s">
        <v>56</v>
      </c>
      <c r="B235" s="2"/>
      <c r="C235" s="2"/>
      <c r="D235" s="2"/>
      <c r="E235" s="2"/>
      <c r="F235" s="2"/>
      <c r="G235" s="2"/>
      <c r="H235" s="2"/>
      <c r="I235" s="2"/>
      <c r="J235" s="3"/>
      <c r="K235" s="6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5"/>
      <c r="B236" s="6"/>
      <c r="C236" s="49"/>
      <c r="D236" s="49"/>
      <c r="E236" s="49"/>
      <c r="F236" s="50"/>
      <c r="G236" s="49"/>
      <c r="H236" s="49"/>
      <c r="I236" s="51"/>
      <c r="J236" s="49"/>
      <c r="K236" s="6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10"/>
      <c r="B237" s="11"/>
      <c r="C237" s="12" t="s">
        <v>4</v>
      </c>
      <c r="D237" s="12"/>
      <c r="E237" s="13" t="s">
        <v>5</v>
      </c>
      <c r="F237" s="14"/>
      <c r="G237" s="15"/>
      <c r="H237" s="12" t="s">
        <v>4</v>
      </c>
      <c r="I237" s="16"/>
      <c r="J237" s="15"/>
      <c r="K237" s="11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17" t="s">
        <v>6</v>
      </c>
      <c r="B238" s="18" t="s">
        <v>7</v>
      </c>
      <c r="C238" s="19" t="s">
        <v>8</v>
      </c>
      <c r="D238" s="19" t="s">
        <v>9</v>
      </c>
      <c r="E238" s="19" t="s">
        <v>10</v>
      </c>
      <c r="F238" s="20" t="s">
        <v>11</v>
      </c>
      <c r="G238" s="19" t="s">
        <v>12</v>
      </c>
      <c r="H238" s="19" t="s">
        <v>13</v>
      </c>
      <c r="I238" s="22" t="s">
        <v>14</v>
      </c>
      <c r="J238" s="19" t="s">
        <v>15</v>
      </c>
      <c r="K238" s="18" t="s">
        <v>16</v>
      </c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17"/>
      <c r="B239" s="18"/>
      <c r="C239" s="23" t="s">
        <v>63</v>
      </c>
      <c r="D239" s="19" t="s">
        <v>18</v>
      </c>
      <c r="E239" s="19" t="s">
        <v>18</v>
      </c>
      <c r="F239" s="20" t="s">
        <v>18</v>
      </c>
      <c r="G239" s="19" t="s">
        <v>18</v>
      </c>
      <c r="H239" s="23" t="s">
        <v>63</v>
      </c>
      <c r="I239" s="22" t="s">
        <v>19</v>
      </c>
      <c r="J239" s="19" t="s">
        <v>20</v>
      </c>
      <c r="K239" s="18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24"/>
      <c r="B240" s="25"/>
      <c r="C240" s="26" t="s">
        <v>18</v>
      </c>
      <c r="D240" s="27"/>
      <c r="E240" s="26"/>
      <c r="F240" s="28"/>
      <c r="G240" s="27"/>
      <c r="H240" s="26" t="s">
        <v>18</v>
      </c>
      <c r="I240" s="29"/>
      <c r="J240" s="27"/>
      <c r="K240" s="25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30">
        <v>1.0</v>
      </c>
      <c r="B241" s="31" t="s">
        <v>21</v>
      </c>
      <c r="C241" s="26" t="s">
        <v>49</v>
      </c>
      <c r="D241" s="26" t="str">
        <f>[1]TANAM!AG184</f>
        <v>#ERROR!</v>
      </c>
      <c r="E241" s="26"/>
      <c r="F241" s="28"/>
      <c r="G241" s="26" t="s">
        <v>49</v>
      </c>
      <c r="H241" s="26" t="s">
        <v>49</v>
      </c>
      <c r="I241" s="55" t="s">
        <v>49</v>
      </c>
      <c r="J241" s="34" t="s">
        <v>49</v>
      </c>
      <c r="K241" s="62" t="s">
        <v>53</v>
      </c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30">
        <v>2.0</v>
      </c>
      <c r="B242" s="31" t="s">
        <v>23</v>
      </c>
      <c r="C242" s="26">
        <v>1.0</v>
      </c>
      <c r="D242" s="26">
        <v>1.0</v>
      </c>
      <c r="E242" s="26">
        <v>1.0</v>
      </c>
      <c r="F242" s="28">
        <v>1.0</v>
      </c>
      <c r="G242" s="26" t="s">
        <v>49</v>
      </c>
      <c r="H242" s="26">
        <f t="shared" ref="H242:H257" si="27">C242+D242-E242</f>
        <v>1</v>
      </c>
      <c r="I242" s="55">
        <v>118.32</v>
      </c>
      <c r="J242" s="67">
        <f>I242*F242/10</f>
        <v>11.832</v>
      </c>
      <c r="K242" s="62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30">
        <v>3.0</v>
      </c>
      <c r="B243" s="31" t="s">
        <v>25</v>
      </c>
      <c r="C243" s="26">
        <v>0.0</v>
      </c>
      <c r="D243" s="26">
        <v>2.0</v>
      </c>
      <c r="E243" s="26">
        <v>1.0</v>
      </c>
      <c r="F243" s="28">
        <v>1.0</v>
      </c>
      <c r="G243" s="26" t="s">
        <v>49</v>
      </c>
      <c r="H243" s="26">
        <f t="shared" si="27"/>
        <v>1</v>
      </c>
      <c r="I243" s="55" t="s">
        <v>49</v>
      </c>
      <c r="J243" s="34" t="s">
        <v>49</v>
      </c>
      <c r="K243" s="62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30">
        <v>4.0</v>
      </c>
      <c r="B244" s="31" t="s">
        <v>27</v>
      </c>
      <c r="C244" s="26">
        <v>0.0</v>
      </c>
      <c r="D244" s="26" t="str">
        <f>[1]TANAM!AG187</f>
        <v>#ERROR!</v>
      </c>
      <c r="E244" s="26"/>
      <c r="F244" s="28"/>
      <c r="G244" s="26" t="s">
        <v>49</v>
      </c>
      <c r="H244" s="26" t="str">
        <f t="shared" si="27"/>
        <v>#ERROR!</v>
      </c>
      <c r="I244" s="55" t="s">
        <v>49</v>
      </c>
      <c r="J244" s="34" t="s">
        <v>49</v>
      </c>
      <c r="K244" s="62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30">
        <v>5.0</v>
      </c>
      <c r="B245" s="31" t="s">
        <v>28</v>
      </c>
      <c r="C245" s="26">
        <v>2.0</v>
      </c>
      <c r="D245" s="26" t="str">
        <f>[1]TANAM!AG188</f>
        <v>#ERROR!</v>
      </c>
      <c r="E245" s="26">
        <v>7.0</v>
      </c>
      <c r="F245" s="28">
        <v>6.0</v>
      </c>
      <c r="G245" s="26" t="s">
        <v>49</v>
      </c>
      <c r="H245" s="26" t="str">
        <f t="shared" si="27"/>
        <v>#ERROR!</v>
      </c>
      <c r="I245" s="55">
        <v>122.36</v>
      </c>
      <c r="J245" s="67">
        <f>I245*F245/10</f>
        <v>73.416</v>
      </c>
      <c r="K245" s="62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30">
        <v>6.0</v>
      </c>
      <c r="B246" s="31" t="s">
        <v>29</v>
      </c>
      <c r="C246" s="26">
        <v>0.0</v>
      </c>
      <c r="D246" s="26" t="str">
        <f>[1]TANAM!AG189</f>
        <v>#ERROR!</v>
      </c>
      <c r="E246" s="26"/>
      <c r="F246" s="28"/>
      <c r="G246" s="26" t="s">
        <v>49</v>
      </c>
      <c r="H246" s="26" t="str">
        <f t="shared" si="27"/>
        <v>#ERROR!</v>
      </c>
      <c r="I246" s="55" t="s">
        <v>49</v>
      </c>
      <c r="J246" s="34" t="s">
        <v>49</v>
      </c>
      <c r="K246" s="62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30">
        <v>7.0</v>
      </c>
      <c r="B247" s="31" t="s">
        <v>30</v>
      </c>
      <c r="C247" s="26">
        <v>0.0</v>
      </c>
      <c r="D247" s="26" t="str">
        <f>[1]TANAM!AG190</f>
        <v>#ERROR!</v>
      </c>
      <c r="E247" s="26"/>
      <c r="F247" s="28"/>
      <c r="G247" s="26" t="s">
        <v>49</v>
      </c>
      <c r="H247" s="26" t="str">
        <f t="shared" si="27"/>
        <v>#ERROR!</v>
      </c>
      <c r="I247" s="55" t="s">
        <v>49</v>
      </c>
      <c r="J247" s="34" t="s">
        <v>49</v>
      </c>
      <c r="K247" s="62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30">
        <v>8.0</v>
      </c>
      <c r="B248" s="31" t="s">
        <v>31</v>
      </c>
      <c r="C248" s="26">
        <v>0.0</v>
      </c>
      <c r="D248" s="26" t="str">
        <f>[1]TANAM!AG191</f>
        <v>#ERROR!</v>
      </c>
      <c r="E248" s="26"/>
      <c r="F248" s="28"/>
      <c r="G248" s="26" t="s">
        <v>49</v>
      </c>
      <c r="H248" s="26" t="str">
        <f t="shared" si="27"/>
        <v>#ERROR!</v>
      </c>
      <c r="I248" s="55" t="s">
        <v>49</v>
      </c>
      <c r="J248" s="34" t="s">
        <v>49</v>
      </c>
      <c r="K248" s="62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30">
        <v>9.0</v>
      </c>
      <c r="B249" s="31" t="s">
        <v>32</v>
      </c>
      <c r="C249" s="26">
        <v>2.0</v>
      </c>
      <c r="D249" s="26">
        <v>3.0</v>
      </c>
      <c r="E249" s="26">
        <v>3.0</v>
      </c>
      <c r="F249" s="28">
        <v>3.0</v>
      </c>
      <c r="G249" s="26" t="s">
        <v>49</v>
      </c>
      <c r="H249" s="26">
        <f t="shared" si="27"/>
        <v>2</v>
      </c>
      <c r="I249" s="55">
        <v>122.36</v>
      </c>
      <c r="J249" s="67">
        <f>I249*F249/10</f>
        <v>36.708</v>
      </c>
      <c r="K249" s="62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30">
        <v>10.0</v>
      </c>
      <c r="B250" s="31" t="s">
        <v>33</v>
      </c>
      <c r="C250" s="26">
        <v>0.0</v>
      </c>
      <c r="D250" s="26" t="str">
        <f>[1]TANAM!AG193</f>
        <v>#ERROR!</v>
      </c>
      <c r="E250" s="26"/>
      <c r="F250" s="28"/>
      <c r="G250" s="26" t="s">
        <v>49</v>
      </c>
      <c r="H250" s="26" t="str">
        <f t="shared" si="27"/>
        <v>#ERROR!</v>
      </c>
      <c r="I250" s="55" t="s">
        <v>49</v>
      </c>
      <c r="J250" s="67">
        <v>0.0</v>
      </c>
      <c r="K250" s="62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30">
        <v>11.0</v>
      </c>
      <c r="B251" s="31" t="s">
        <v>34</v>
      </c>
      <c r="C251" s="26">
        <v>3.0</v>
      </c>
      <c r="D251" s="26" t="str">
        <f>[1]TANAM!AG194</f>
        <v>#ERROR!</v>
      </c>
      <c r="E251" s="26">
        <v>5.0</v>
      </c>
      <c r="F251" s="28">
        <v>4.0</v>
      </c>
      <c r="G251" s="26" t="s">
        <v>49</v>
      </c>
      <c r="H251" s="26" t="str">
        <f t="shared" si="27"/>
        <v>#ERROR!</v>
      </c>
      <c r="I251" s="55">
        <v>121.41</v>
      </c>
      <c r="J251" s="67">
        <f t="shared" ref="J251:J257" si="28">I251*F251/10</f>
        <v>48.564</v>
      </c>
      <c r="K251" s="62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30">
        <v>12.0</v>
      </c>
      <c r="B252" s="31" t="s">
        <v>35</v>
      </c>
      <c r="C252" s="26">
        <v>0.0</v>
      </c>
      <c r="D252" s="26">
        <v>2.0</v>
      </c>
      <c r="E252" s="26">
        <v>1.0</v>
      </c>
      <c r="F252" s="28">
        <v>1.0</v>
      </c>
      <c r="G252" s="26" t="s">
        <v>49</v>
      </c>
      <c r="H252" s="26">
        <f t="shared" si="27"/>
        <v>1</v>
      </c>
      <c r="I252" s="55">
        <v>118.32</v>
      </c>
      <c r="J252" s="67">
        <f t="shared" si="28"/>
        <v>11.832</v>
      </c>
      <c r="K252" s="62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30">
        <v>13.0</v>
      </c>
      <c r="B253" s="31" t="s">
        <v>36</v>
      </c>
      <c r="C253" s="26"/>
      <c r="D253" s="26" t="str">
        <f>[1]TANAM!AG196</f>
        <v>#ERROR!</v>
      </c>
      <c r="E253" s="26">
        <v>1.0</v>
      </c>
      <c r="F253" s="28">
        <v>1.0</v>
      </c>
      <c r="G253" s="26" t="s">
        <v>49</v>
      </c>
      <c r="H253" s="26" t="str">
        <f t="shared" si="27"/>
        <v>#ERROR!</v>
      </c>
      <c r="I253" s="55">
        <v>122.23</v>
      </c>
      <c r="J253" s="67">
        <f t="shared" si="28"/>
        <v>12.223</v>
      </c>
      <c r="K253" s="62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30">
        <v>14.0</v>
      </c>
      <c r="B254" s="31" t="s">
        <v>37</v>
      </c>
      <c r="C254" s="26">
        <v>1.0</v>
      </c>
      <c r="D254" s="26">
        <v>2.0</v>
      </c>
      <c r="E254" s="26">
        <v>2.0</v>
      </c>
      <c r="F254" s="28">
        <v>2.0</v>
      </c>
      <c r="G254" s="26" t="s">
        <v>49</v>
      </c>
      <c r="H254" s="26">
        <f t="shared" si="27"/>
        <v>1</v>
      </c>
      <c r="I254" s="55">
        <v>122.61</v>
      </c>
      <c r="J254" s="67">
        <f t="shared" si="28"/>
        <v>24.522</v>
      </c>
      <c r="K254" s="62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30">
        <v>15.0</v>
      </c>
      <c r="B255" s="31" t="s">
        <v>38</v>
      </c>
      <c r="C255" s="26">
        <v>2.0</v>
      </c>
      <c r="D255" s="26">
        <v>1.0</v>
      </c>
      <c r="E255" s="26">
        <v>2.0</v>
      </c>
      <c r="F255" s="28">
        <v>2.0</v>
      </c>
      <c r="G255" s="26" t="s">
        <v>49</v>
      </c>
      <c r="H255" s="26">
        <f t="shared" si="27"/>
        <v>1</v>
      </c>
      <c r="I255" s="55">
        <v>118.32</v>
      </c>
      <c r="J255" s="67">
        <f t="shared" si="28"/>
        <v>23.664</v>
      </c>
      <c r="K255" s="62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30">
        <v>16.0</v>
      </c>
      <c r="B256" s="31" t="s">
        <v>39</v>
      </c>
      <c r="C256" s="26">
        <v>3.0</v>
      </c>
      <c r="D256" s="26">
        <v>7.0</v>
      </c>
      <c r="E256" s="26">
        <v>7.0</v>
      </c>
      <c r="F256" s="28">
        <v>6.0</v>
      </c>
      <c r="G256" s="26" t="s">
        <v>49</v>
      </c>
      <c r="H256" s="26">
        <f t="shared" si="27"/>
        <v>3</v>
      </c>
      <c r="I256" s="55">
        <v>120.65</v>
      </c>
      <c r="J256" s="67">
        <f t="shared" si="28"/>
        <v>72.39</v>
      </c>
      <c r="K256" s="62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30">
        <v>17.0</v>
      </c>
      <c r="B257" s="31" t="s">
        <v>40</v>
      </c>
      <c r="C257" s="26">
        <v>6.0</v>
      </c>
      <c r="D257" s="26">
        <v>11.0</v>
      </c>
      <c r="E257" s="26">
        <v>11.0</v>
      </c>
      <c r="F257" s="28">
        <v>10.0</v>
      </c>
      <c r="G257" s="26" t="s">
        <v>49</v>
      </c>
      <c r="H257" s="26">
        <f t="shared" si="27"/>
        <v>6</v>
      </c>
      <c r="I257" s="55">
        <v>122.63</v>
      </c>
      <c r="J257" s="67">
        <f t="shared" si="28"/>
        <v>122.63</v>
      </c>
      <c r="K257" s="62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63"/>
      <c r="B258" s="25" t="s">
        <v>41</v>
      </c>
      <c r="C258" s="36">
        <f t="shared" ref="C258:H258" si="29">SUM(C241:C257)</f>
        <v>20</v>
      </c>
      <c r="D258" s="36" t="str">
        <f t="shared" si="29"/>
        <v>#ERROR!</v>
      </c>
      <c r="E258" s="36">
        <f t="shared" si="29"/>
        <v>41</v>
      </c>
      <c r="F258" s="36">
        <f t="shared" si="29"/>
        <v>37</v>
      </c>
      <c r="G258" s="36">
        <f t="shared" si="29"/>
        <v>0</v>
      </c>
      <c r="H258" s="36" t="str">
        <f t="shared" si="29"/>
        <v>#ERROR!</v>
      </c>
      <c r="I258" s="65">
        <f>J258*10/F258</f>
        <v>118.3191892</v>
      </c>
      <c r="J258" s="67">
        <f>SUM(J241:J257)</f>
        <v>437.781</v>
      </c>
      <c r="K258" s="62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1"/>
      <c r="B259" s="6"/>
      <c r="C259" s="42"/>
      <c r="D259" s="42"/>
      <c r="E259" s="42"/>
      <c r="F259" s="42"/>
      <c r="G259" s="42"/>
      <c r="H259" s="42"/>
      <c r="I259" s="59"/>
      <c r="J259" s="44"/>
      <c r="K259" s="6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1"/>
      <c r="B260" s="6"/>
      <c r="C260" s="42"/>
      <c r="D260" s="42"/>
      <c r="E260" s="42"/>
      <c r="F260" s="42"/>
      <c r="G260" s="42"/>
      <c r="H260" s="42"/>
      <c r="I260" s="59"/>
      <c r="J260" s="44"/>
      <c r="K260" s="6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1" t="s">
        <v>0</v>
      </c>
      <c r="B261" s="2"/>
      <c r="C261" s="2"/>
      <c r="D261" s="2"/>
      <c r="E261" s="2"/>
      <c r="F261" s="2"/>
      <c r="G261" s="2"/>
      <c r="H261" s="2"/>
      <c r="I261" s="2"/>
      <c r="J261" s="3"/>
      <c r="K261" s="41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1" t="s">
        <v>1</v>
      </c>
      <c r="B262" s="2"/>
      <c r="C262" s="2"/>
      <c r="D262" s="2"/>
      <c r="E262" s="2"/>
      <c r="F262" s="2"/>
      <c r="G262" s="2"/>
      <c r="H262" s="2"/>
      <c r="I262" s="2"/>
      <c r="J262" s="3"/>
      <c r="K262" s="6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1" t="s">
        <v>62</v>
      </c>
      <c r="B263" s="2"/>
      <c r="C263" s="2"/>
      <c r="D263" s="2"/>
      <c r="E263" s="2"/>
      <c r="F263" s="2"/>
      <c r="G263" s="2"/>
      <c r="H263" s="2"/>
      <c r="I263" s="2"/>
      <c r="J263" s="3"/>
      <c r="K263" s="6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1" t="s">
        <v>57</v>
      </c>
      <c r="B264" s="2"/>
      <c r="C264" s="2"/>
      <c r="D264" s="2"/>
      <c r="E264" s="2"/>
      <c r="F264" s="2"/>
      <c r="G264" s="2"/>
      <c r="H264" s="2"/>
      <c r="I264" s="2"/>
      <c r="J264" s="3"/>
      <c r="K264" s="6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5"/>
      <c r="B265" s="6"/>
      <c r="C265" s="49"/>
      <c r="D265" s="49"/>
      <c r="E265" s="49"/>
      <c r="F265" s="50"/>
      <c r="G265" s="49"/>
      <c r="H265" s="49"/>
      <c r="I265" s="51"/>
      <c r="J265" s="49"/>
      <c r="K265" s="6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10"/>
      <c r="B266" s="11"/>
      <c r="C266" s="12" t="s">
        <v>4</v>
      </c>
      <c r="D266" s="12"/>
      <c r="E266" s="13" t="s">
        <v>5</v>
      </c>
      <c r="F266" s="14"/>
      <c r="G266" s="15"/>
      <c r="H266" s="12" t="s">
        <v>4</v>
      </c>
      <c r="I266" s="16"/>
      <c r="J266" s="15"/>
      <c r="K266" s="11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17" t="s">
        <v>6</v>
      </c>
      <c r="B267" s="18" t="s">
        <v>7</v>
      </c>
      <c r="C267" s="19" t="s">
        <v>8</v>
      </c>
      <c r="D267" s="19" t="s">
        <v>9</v>
      </c>
      <c r="E267" s="19" t="s">
        <v>10</v>
      </c>
      <c r="F267" s="20" t="s">
        <v>11</v>
      </c>
      <c r="G267" s="19" t="s">
        <v>12</v>
      </c>
      <c r="H267" s="19" t="s">
        <v>13</v>
      </c>
      <c r="I267" s="22" t="s">
        <v>14</v>
      </c>
      <c r="J267" s="19" t="s">
        <v>15</v>
      </c>
      <c r="K267" s="18" t="s">
        <v>16</v>
      </c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17"/>
      <c r="B268" s="18"/>
      <c r="C268" s="23" t="s">
        <v>63</v>
      </c>
      <c r="D268" s="19" t="s">
        <v>18</v>
      </c>
      <c r="E268" s="19" t="s">
        <v>18</v>
      </c>
      <c r="F268" s="20" t="s">
        <v>18</v>
      </c>
      <c r="G268" s="19" t="s">
        <v>18</v>
      </c>
      <c r="H268" s="23" t="s">
        <v>63</v>
      </c>
      <c r="I268" s="22" t="s">
        <v>19</v>
      </c>
      <c r="J268" s="19" t="s">
        <v>20</v>
      </c>
      <c r="K268" s="18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24"/>
      <c r="B269" s="25"/>
      <c r="C269" s="26" t="s">
        <v>18</v>
      </c>
      <c r="D269" s="27"/>
      <c r="E269" s="26"/>
      <c r="F269" s="28"/>
      <c r="G269" s="27"/>
      <c r="H269" s="26" t="s">
        <v>18</v>
      </c>
      <c r="I269" s="29"/>
      <c r="J269" s="27"/>
      <c r="K269" s="25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30">
        <v>1.0</v>
      </c>
      <c r="B270" s="31" t="s">
        <v>21</v>
      </c>
      <c r="C270" s="26" t="s">
        <v>49</v>
      </c>
      <c r="D270" s="26" t="str">
        <f>[1]TANAM!AG206</f>
        <v>#ERROR!</v>
      </c>
      <c r="E270" s="26"/>
      <c r="F270" s="28"/>
      <c r="G270" s="26" t="s">
        <v>49</v>
      </c>
      <c r="H270" s="26" t="s">
        <v>49</v>
      </c>
      <c r="I270" s="55" t="s">
        <v>49</v>
      </c>
      <c r="J270" s="26" t="s">
        <v>49</v>
      </c>
      <c r="K270" s="62" t="s">
        <v>53</v>
      </c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30">
        <v>2.0</v>
      </c>
      <c r="B271" s="31" t="s">
        <v>23</v>
      </c>
      <c r="C271" s="26">
        <v>0.0</v>
      </c>
      <c r="D271" s="26" t="str">
        <f>[1]TANAM!AG207</f>
        <v>#ERROR!</v>
      </c>
      <c r="E271" s="26"/>
      <c r="F271" s="28"/>
      <c r="G271" s="26" t="s">
        <v>49</v>
      </c>
      <c r="H271" s="26" t="str">
        <f t="shared" ref="H271:H286" si="30">C271+D271-E271</f>
        <v>#ERROR!</v>
      </c>
      <c r="I271" s="55" t="s">
        <v>49</v>
      </c>
      <c r="J271" s="26" t="s">
        <v>49</v>
      </c>
      <c r="K271" s="62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30">
        <v>3.0</v>
      </c>
      <c r="B272" s="31" t="s">
        <v>25</v>
      </c>
      <c r="C272" s="26">
        <v>0.0</v>
      </c>
      <c r="D272" s="26">
        <v>2.0</v>
      </c>
      <c r="E272" s="26">
        <v>1.0</v>
      </c>
      <c r="F272" s="28">
        <v>1.0</v>
      </c>
      <c r="G272" s="26" t="s">
        <v>49</v>
      </c>
      <c r="H272" s="26">
        <f t="shared" si="30"/>
        <v>1</v>
      </c>
      <c r="I272" s="29">
        <v>152.34</v>
      </c>
      <c r="J272" s="67">
        <v>13.0</v>
      </c>
      <c r="K272" s="62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30">
        <v>4.0</v>
      </c>
      <c r="B273" s="31" t="s">
        <v>27</v>
      </c>
      <c r="C273" s="26">
        <v>0.0</v>
      </c>
      <c r="D273" s="26" t="str">
        <f>[1]TANAM!AG209</f>
        <v>#ERROR!</v>
      </c>
      <c r="E273" s="26"/>
      <c r="F273" s="28"/>
      <c r="G273" s="26" t="s">
        <v>49</v>
      </c>
      <c r="H273" s="26" t="str">
        <f t="shared" si="30"/>
        <v>#ERROR!</v>
      </c>
      <c r="I273" s="55" t="s">
        <v>49</v>
      </c>
      <c r="J273" s="26" t="s">
        <v>49</v>
      </c>
      <c r="K273" s="62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30">
        <v>5.0</v>
      </c>
      <c r="B274" s="31" t="s">
        <v>28</v>
      </c>
      <c r="C274" s="26">
        <v>7.0</v>
      </c>
      <c r="D274" s="26">
        <v>2.0</v>
      </c>
      <c r="E274" s="26">
        <v>8.0</v>
      </c>
      <c r="F274" s="28">
        <v>8.0</v>
      </c>
      <c r="G274" s="26" t="s">
        <v>49</v>
      </c>
      <c r="H274" s="26">
        <f t="shared" si="30"/>
        <v>1</v>
      </c>
      <c r="I274" s="29">
        <v>156.47</v>
      </c>
      <c r="J274" s="67">
        <v>63.0</v>
      </c>
      <c r="K274" s="62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30">
        <v>6.0</v>
      </c>
      <c r="B275" s="31" t="s">
        <v>29</v>
      </c>
      <c r="C275" s="26">
        <v>0.0</v>
      </c>
      <c r="D275" s="26" t="str">
        <f>[1]TANAM!AG211</f>
        <v>#ERROR!</v>
      </c>
      <c r="E275" s="26"/>
      <c r="F275" s="28"/>
      <c r="G275" s="26" t="s">
        <v>49</v>
      </c>
      <c r="H275" s="26" t="str">
        <f t="shared" si="30"/>
        <v>#ERROR!</v>
      </c>
      <c r="I275" s="55" t="s">
        <v>49</v>
      </c>
      <c r="J275" s="26" t="s">
        <v>49</v>
      </c>
      <c r="K275" s="62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30">
        <v>7.0</v>
      </c>
      <c r="B276" s="31" t="s">
        <v>30</v>
      </c>
      <c r="C276" s="26">
        <v>0.0</v>
      </c>
      <c r="D276" s="26" t="str">
        <f>[1]TANAM!AG212</f>
        <v>#ERROR!</v>
      </c>
      <c r="E276" s="26"/>
      <c r="F276" s="28"/>
      <c r="G276" s="26" t="s">
        <v>49</v>
      </c>
      <c r="H276" s="26" t="str">
        <f t="shared" si="30"/>
        <v>#ERROR!</v>
      </c>
      <c r="I276" s="55" t="s">
        <v>49</v>
      </c>
      <c r="J276" s="26" t="s">
        <v>49</v>
      </c>
      <c r="K276" s="62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30">
        <v>8.0</v>
      </c>
      <c r="B277" s="31" t="s">
        <v>31</v>
      </c>
      <c r="C277" s="26">
        <v>0.0</v>
      </c>
      <c r="D277" s="26" t="str">
        <f>[1]TANAM!AG213</f>
        <v>#ERROR!</v>
      </c>
      <c r="E277" s="26"/>
      <c r="F277" s="28"/>
      <c r="G277" s="26" t="s">
        <v>49</v>
      </c>
      <c r="H277" s="26" t="str">
        <f t="shared" si="30"/>
        <v>#ERROR!</v>
      </c>
      <c r="I277" s="55" t="s">
        <v>49</v>
      </c>
      <c r="J277" s="26" t="s">
        <v>49</v>
      </c>
      <c r="K277" s="62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30">
        <v>9.0</v>
      </c>
      <c r="B278" s="31" t="s">
        <v>32</v>
      </c>
      <c r="C278" s="26">
        <v>0.0</v>
      </c>
      <c r="D278" s="26" t="str">
        <f>[1]TANAM!AG214</f>
        <v>#ERROR!</v>
      </c>
      <c r="E278" s="26"/>
      <c r="F278" s="28"/>
      <c r="G278" s="26" t="s">
        <v>49</v>
      </c>
      <c r="H278" s="26" t="str">
        <f t="shared" si="30"/>
        <v>#ERROR!</v>
      </c>
      <c r="I278" s="55" t="s">
        <v>49</v>
      </c>
      <c r="J278" s="26" t="s">
        <v>49</v>
      </c>
      <c r="K278" s="62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30">
        <v>10.0</v>
      </c>
      <c r="B279" s="31" t="s">
        <v>33</v>
      </c>
      <c r="C279" s="26">
        <v>0.0</v>
      </c>
      <c r="D279" s="26" t="str">
        <f>[1]TANAM!AG215</f>
        <v>#ERROR!</v>
      </c>
      <c r="E279" s="26"/>
      <c r="F279" s="28"/>
      <c r="G279" s="26" t="s">
        <v>49</v>
      </c>
      <c r="H279" s="26" t="str">
        <f t="shared" si="30"/>
        <v>#ERROR!</v>
      </c>
      <c r="I279" s="55" t="s">
        <v>49</v>
      </c>
      <c r="J279" s="26" t="s">
        <v>49</v>
      </c>
      <c r="K279" s="62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30">
        <v>11.0</v>
      </c>
      <c r="B280" s="31" t="s">
        <v>34</v>
      </c>
      <c r="C280" s="26">
        <v>0.0</v>
      </c>
      <c r="D280" s="26" t="str">
        <f>[1]TANAM!AG216</f>
        <v>#ERROR!</v>
      </c>
      <c r="E280" s="26"/>
      <c r="F280" s="28"/>
      <c r="G280" s="26" t="s">
        <v>49</v>
      </c>
      <c r="H280" s="26" t="str">
        <f t="shared" si="30"/>
        <v>#ERROR!</v>
      </c>
      <c r="I280" s="55" t="s">
        <v>49</v>
      </c>
      <c r="J280" s="26" t="s">
        <v>49</v>
      </c>
      <c r="K280" s="62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30">
        <v>12.0</v>
      </c>
      <c r="B281" s="31" t="s">
        <v>35</v>
      </c>
      <c r="C281" s="26">
        <v>0.0</v>
      </c>
      <c r="D281" s="26">
        <v>2.0</v>
      </c>
      <c r="E281" s="26">
        <v>1.0</v>
      </c>
      <c r="F281" s="28">
        <v>1.0</v>
      </c>
      <c r="G281" s="26" t="s">
        <v>49</v>
      </c>
      <c r="H281" s="26">
        <f t="shared" si="30"/>
        <v>1</v>
      </c>
      <c r="I281" s="29">
        <v>151.32</v>
      </c>
      <c r="J281" s="67">
        <v>13.0</v>
      </c>
      <c r="K281" s="62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30">
        <v>13.0</v>
      </c>
      <c r="B282" s="31" t="s">
        <v>36</v>
      </c>
      <c r="C282" s="26">
        <v>0.0</v>
      </c>
      <c r="D282" s="26" t="str">
        <f>[1]TANAM!AG218</f>
        <v>#ERROR!</v>
      </c>
      <c r="E282" s="26"/>
      <c r="F282" s="28"/>
      <c r="G282" s="26" t="s">
        <v>49</v>
      </c>
      <c r="H282" s="26" t="str">
        <f t="shared" si="30"/>
        <v>#ERROR!</v>
      </c>
      <c r="I282" s="55" t="s">
        <v>49</v>
      </c>
      <c r="J282" s="26" t="s">
        <v>49</v>
      </c>
      <c r="K282" s="62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30">
        <v>14.0</v>
      </c>
      <c r="B283" s="31" t="s">
        <v>37</v>
      </c>
      <c r="C283" s="26">
        <v>0.0</v>
      </c>
      <c r="D283" s="26" t="str">
        <f>[1]TANAM!AG219</f>
        <v>#ERROR!</v>
      </c>
      <c r="E283" s="26"/>
      <c r="F283" s="28"/>
      <c r="G283" s="26" t="s">
        <v>49</v>
      </c>
      <c r="H283" s="26" t="str">
        <f t="shared" si="30"/>
        <v>#ERROR!</v>
      </c>
      <c r="I283" s="55" t="s">
        <v>49</v>
      </c>
      <c r="J283" s="26" t="s">
        <v>49</v>
      </c>
      <c r="K283" s="62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30">
        <v>15.0</v>
      </c>
      <c r="B284" s="31" t="s">
        <v>38</v>
      </c>
      <c r="C284" s="26">
        <v>0.0</v>
      </c>
      <c r="D284" s="26" t="str">
        <f>[1]TANAM!AG220</f>
        <v>#ERROR!</v>
      </c>
      <c r="E284" s="26"/>
      <c r="F284" s="28"/>
      <c r="G284" s="26" t="s">
        <v>49</v>
      </c>
      <c r="H284" s="26" t="str">
        <f t="shared" si="30"/>
        <v>#ERROR!</v>
      </c>
      <c r="I284" s="55" t="s">
        <v>49</v>
      </c>
      <c r="J284" s="26" t="s">
        <v>49</v>
      </c>
      <c r="K284" s="62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30">
        <v>16.0</v>
      </c>
      <c r="B285" s="31" t="s">
        <v>39</v>
      </c>
      <c r="C285" s="26">
        <v>0.0</v>
      </c>
      <c r="D285" s="26">
        <v>1.0</v>
      </c>
      <c r="E285" s="26">
        <v>1.0</v>
      </c>
      <c r="F285" s="28">
        <v>1.0</v>
      </c>
      <c r="G285" s="26" t="s">
        <v>49</v>
      </c>
      <c r="H285" s="26">
        <f t="shared" si="30"/>
        <v>0</v>
      </c>
      <c r="I285" s="29">
        <v>151.0</v>
      </c>
      <c r="J285" s="67">
        <v>26.0</v>
      </c>
      <c r="K285" s="62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30">
        <v>17.0</v>
      </c>
      <c r="B286" s="31" t="s">
        <v>40</v>
      </c>
      <c r="C286" s="26">
        <v>5.0</v>
      </c>
      <c r="D286" s="26" t="str">
        <f>[1]TANAM!AG222</f>
        <v>#ERROR!</v>
      </c>
      <c r="E286" s="26">
        <v>5.0</v>
      </c>
      <c r="F286" s="28">
        <v>5.0</v>
      </c>
      <c r="G286" s="26" t="s">
        <v>49</v>
      </c>
      <c r="H286" s="26" t="str">
        <f t="shared" si="30"/>
        <v>#ERROR!</v>
      </c>
      <c r="I286" s="29">
        <v>149.37</v>
      </c>
      <c r="J286" s="67">
        <v>69.0</v>
      </c>
      <c r="K286" s="62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63"/>
      <c r="B287" s="25" t="s">
        <v>41</v>
      </c>
      <c r="C287" s="36">
        <f t="shared" ref="C287:H287" si="31">SUM(C270:C286)</f>
        <v>12</v>
      </c>
      <c r="D287" s="36" t="str">
        <f t="shared" si="31"/>
        <v>#ERROR!</v>
      </c>
      <c r="E287" s="36">
        <f t="shared" si="31"/>
        <v>16</v>
      </c>
      <c r="F287" s="64">
        <f t="shared" si="31"/>
        <v>16</v>
      </c>
      <c r="G287" s="36">
        <f t="shared" si="31"/>
        <v>0</v>
      </c>
      <c r="H287" s="36" t="str">
        <f t="shared" si="31"/>
        <v>#ERROR!</v>
      </c>
      <c r="I287" s="65">
        <v>152.31</v>
      </c>
      <c r="J287" s="67">
        <f>I287*F287/10</f>
        <v>243.696</v>
      </c>
      <c r="K287" s="62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1"/>
      <c r="B288" s="6"/>
      <c r="C288" s="42"/>
      <c r="D288" s="42"/>
      <c r="E288" s="42"/>
      <c r="F288" s="43"/>
      <c r="G288" s="42"/>
      <c r="H288" s="42"/>
      <c r="I288" s="59"/>
      <c r="J288" s="44"/>
      <c r="K288" s="6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1"/>
      <c r="B289" s="6"/>
      <c r="C289" s="42"/>
      <c r="D289" s="42"/>
      <c r="E289" s="42"/>
      <c r="F289" s="43"/>
      <c r="G289" s="42"/>
      <c r="H289" s="42"/>
      <c r="I289" s="59"/>
      <c r="J289" s="44"/>
      <c r="K289" s="6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1"/>
      <c r="B290" s="6"/>
      <c r="C290" s="42"/>
      <c r="D290" s="42"/>
      <c r="E290" s="42"/>
      <c r="F290" s="43"/>
      <c r="G290" s="42"/>
      <c r="H290" s="42"/>
      <c r="I290" s="59"/>
      <c r="J290" s="44"/>
      <c r="K290" s="6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1"/>
      <c r="B291" s="6"/>
      <c r="C291" s="42"/>
      <c r="D291" s="42"/>
      <c r="E291" s="42"/>
      <c r="F291" s="43"/>
      <c r="G291" s="42"/>
      <c r="H291" s="42"/>
      <c r="I291" s="59"/>
      <c r="J291" s="44"/>
      <c r="K291" s="6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1"/>
      <c r="B292" s="6"/>
      <c r="C292" s="42"/>
      <c r="D292" s="42"/>
      <c r="E292" s="42"/>
      <c r="F292" s="43"/>
      <c r="G292" s="42"/>
      <c r="H292" s="42"/>
      <c r="I292" s="59"/>
      <c r="J292" s="44"/>
      <c r="K292" s="6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1" t="s">
        <v>0</v>
      </c>
      <c r="B293" s="2"/>
      <c r="C293" s="2"/>
      <c r="D293" s="2"/>
      <c r="E293" s="2"/>
      <c r="F293" s="2"/>
      <c r="G293" s="2"/>
      <c r="H293" s="2"/>
      <c r="I293" s="2"/>
      <c r="J293" s="3"/>
      <c r="K293" s="6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1" t="s">
        <v>1</v>
      </c>
      <c r="B294" s="2"/>
      <c r="C294" s="2"/>
      <c r="D294" s="2"/>
      <c r="E294" s="2"/>
      <c r="F294" s="2"/>
      <c r="G294" s="2"/>
      <c r="H294" s="2"/>
      <c r="I294" s="2"/>
      <c r="J294" s="3"/>
      <c r="K294" s="6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1" t="s">
        <v>62</v>
      </c>
      <c r="B295" s="2"/>
      <c r="C295" s="2"/>
      <c r="D295" s="2"/>
      <c r="E295" s="2"/>
      <c r="F295" s="2"/>
      <c r="G295" s="2"/>
      <c r="H295" s="2"/>
      <c r="I295" s="2"/>
      <c r="J295" s="3"/>
      <c r="K295" s="6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1" t="s">
        <v>58</v>
      </c>
      <c r="B296" s="2"/>
      <c r="C296" s="2"/>
      <c r="D296" s="2"/>
      <c r="E296" s="2"/>
      <c r="F296" s="2"/>
      <c r="G296" s="2"/>
      <c r="H296" s="2"/>
      <c r="I296" s="2"/>
      <c r="J296" s="3"/>
      <c r="K296" s="6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5"/>
      <c r="B297" s="6"/>
      <c r="C297" s="49"/>
      <c r="D297" s="49"/>
      <c r="E297" s="49"/>
      <c r="F297" s="50"/>
      <c r="G297" s="49"/>
      <c r="H297" s="49"/>
      <c r="I297" s="51"/>
      <c r="J297" s="49"/>
      <c r="K297" s="6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10"/>
      <c r="B298" s="11"/>
      <c r="C298" s="12" t="s">
        <v>4</v>
      </c>
      <c r="D298" s="12"/>
      <c r="E298" s="13" t="s">
        <v>5</v>
      </c>
      <c r="F298" s="14"/>
      <c r="G298" s="15"/>
      <c r="H298" s="12" t="s">
        <v>4</v>
      </c>
      <c r="I298" s="16"/>
      <c r="J298" s="15"/>
      <c r="K298" s="11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17" t="s">
        <v>6</v>
      </c>
      <c r="B299" s="18" t="s">
        <v>7</v>
      </c>
      <c r="C299" s="19" t="s">
        <v>8</v>
      </c>
      <c r="D299" s="19" t="s">
        <v>9</v>
      </c>
      <c r="E299" s="19" t="s">
        <v>10</v>
      </c>
      <c r="F299" s="20" t="s">
        <v>11</v>
      </c>
      <c r="G299" s="19" t="s">
        <v>12</v>
      </c>
      <c r="H299" s="19" t="s">
        <v>13</v>
      </c>
      <c r="I299" s="22" t="s">
        <v>14</v>
      </c>
      <c r="J299" s="19" t="s">
        <v>15</v>
      </c>
      <c r="K299" s="18" t="s">
        <v>16</v>
      </c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17"/>
      <c r="B300" s="18"/>
      <c r="C300" s="23" t="s">
        <v>63</v>
      </c>
      <c r="D300" s="19" t="s">
        <v>18</v>
      </c>
      <c r="E300" s="19" t="s">
        <v>18</v>
      </c>
      <c r="F300" s="20" t="s">
        <v>18</v>
      </c>
      <c r="G300" s="19" t="s">
        <v>18</v>
      </c>
      <c r="H300" s="23" t="s">
        <v>63</v>
      </c>
      <c r="I300" s="22" t="s">
        <v>19</v>
      </c>
      <c r="J300" s="19" t="s">
        <v>20</v>
      </c>
      <c r="K300" s="18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24"/>
      <c r="B301" s="25"/>
      <c r="C301" s="26" t="s">
        <v>18</v>
      </c>
      <c r="D301" s="27"/>
      <c r="E301" s="26"/>
      <c r="F301" s="28"/>
      <c r="G301" s="27"/>
      <c r="H301" s="26" t="s">
        <v>18</v>
      </c>
      <c r="I301" s="29"/>
      <c r="J301" s="27"/>
      <c r="K301" s="25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30">
        <v>1.0</v>
      </c>
      <c r="B302" s="31" t="s">
        <v>21</v>
      </c>
      <c r="C302" s="26">
        <v>0.0</v>
      </c>
      <c r="D302" s="26" t="str">
        <f>[1]TANAM!AG228</f>
        <v>#ERROR!</v>
      </c>
      <c r="E302" s="26"/>
      <c r="F302" s="28"/>
      <c r="G302" s="26" t="s">
        <v>49</v>
      </c>
      <c r="H302" s="26" t="str">
        <f t="shared" ref="H302:H319" si="32">C302+D302-E302</f>
        <v>#ERROR!</v>
      </c>
      <c r="I302" s="55" t="s">
        <v>49</v>
      </c>
      <c r="J302" s="26" t="s">
        <v>49</v>
      </c>
      <c r="K302" s="62" t="s">
        <v>53</v>
      </c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30">
        <v>2.0</v>
      </c>
      <c r="B303" s="31" t="s">
        <v>23</v>
      </c>
      <c r="C303" s="26">
        <v>0.0</v>
      </c>
      <c r="D303" s="26" t="str">
        <f>[1]TANAM!AG229</f>
        <v>#ERROR!</v>
      </c>
      <c r="E303" s="26"/>
      <c r="F303" s="28"/>
      <c r="G303" s="26" t="s">
        <v>49</v>
      </c>
      <c r="H303" s="26" t="str">
        <f t="shared" si="32"/>
        <v>#ERROR!</v>
      </c>
      <c r="I303" s="55" t="s">
        <v>49</v>
      </c>
      <c r="J303" s="26" t="s">
        <v>49</v>
      </c>
      <c r="K303" s="62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30">
        <v>3.0</v>
      </c>
      <c r="B304" s="31" t="s">
        <v>25</v>
      </c>
      <c r="C304" s="26">
        <v>0.0</v>
      </c>
      <c r="D304" s="26">
        <v>2.0</v>
      </c>
      <c r="E304" s="26">
        <v>1.0</v>
      </c>
      <c r="F304" s="28">
        <v>1.0</v>
      </c>
      <c r="G304" s="26" t="s">
        <v>49</v>
      </c>
      <c r="H304" s="26">
        <f t="shared" si="32"/>
        <v>1</v>
      </c>
      <c r="I304" s="55">
        <v>110.39</v>
      </c>
      <c r="J304" s="26">
        <v>10.0</v>
      </c>
      <c r="K304" s="62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30">
        <v>4.0</v>
      </c>
      <c r="B305" s="31" t="s">
        <v>27</v>
      </c>
      <c r="C305" s="26">
        <v>0.0</v>
      </c>
      <c r="D305" s="26" t="str">
        <f>[1]TANAM!AG231</f>
        <v>#ERROR!</v>
      </c>
      <c r="E305" s="26"/>
      <c r="F305" s="28"/>
      <c r="G305" s="26" t="s">
        <v>49</v>
      </c>
      <c r="H305" s="26" t="str">
        <f t="shared" si="32"/>
        <v>#ERROR!</v>
      </c>
      <c r="I305" s="55" t="s">
        <v>49</v>
      </c>
      <c r="J305" s="26" t="s">
        <v>49</v>
      </c>
      <c r="K305" s="62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30">
        <v>5.0</v>
      </c>
      <c r="B306" s="31" t="s">
        <v>28</v>
      </c>
      <c r="C306" s="26">
        <v>12.0</v>
      </c>
      <c r="D306" s="26">
        <v>12.0</v>
      </c>
      <c r="E306" s="26">
        <v>17.0</v>
      </c>
      <c r="F306" s="28">
        <v>16.0</v>
      </c>
      <c r="G306" s="26" t="s">
        <v>49</v>
      </c>
      <c r="H306" s="26">
        <f t="shared" si="32"/>
        <v>7</v>
      </c>
      <c r="I306" s="55">
        <v>113.98</v>
      </c>
      <c r="J306" s="26">
        <v>91.0</v>
      </c>
      <c r="K306" s="62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30">
        <v>6.0</v>
      </c>
      <c r="B307" s="31" t="s">
        <v>29</v>
      </c>
      <c r="C307" s="26">
        <v>0.0</v>
      </c>
      <c r="D307" s="26" t="str">
        <f>[1]TANAM!AG233</f>
        <v>#ERROR!</v>
      </c>
      <c r="E307" s="26"/>
      <c r="F307" s="28"/>
      <c r="G307" s="26" t="s">
        <v>49</v>
      </c>
      <c r="H307" s="26" t="str">
        <f t="shared" si="32"/>
        <v>#ERROR!</v>
      </c>
      <c r="I307" s="55" t="s">
        <v>49</v>
      </c>
      <c r="J307" s="26" t="s">
        <v>49</v>
      </c>
      <c r="K307" s="62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30">
        <v>7.0</v>
      </c>
      <c r="B308" s="31" t="s">
        <v>30</v>
      </c>
      <c r="C308" s="26">
        <v>0.0</v>
      </c>
      <c r="D308" s="26" t="str">
        <f>[1]TANAM!AG234</f>
        <v>#ERROR!</v>
      </c>
      <c r="E308" s="26"/>
      <c r="F308" s="28"/>
      <c r="G308" s="26" t="s">
        <v>49</v>
      </c>
      <c r="H308" s="26" t="str">
        <f t="shared" si="32"/>
        <v>#ERROR!</v>
      </c>
      <c r="I308" s="55" t="s">
        <v>49</v>
      </c>
      <c r="J308" s="26" t="s">
        <v>49</v>
      </c>
      <c r="K308" s="62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30">
        <v>8.0</v>
      </c>
      <c r="B309" s="31" t="s">
        <v>31</v>
      </c>
      <c r="C309" s="26">
        <v>0.0</v>
      </c>
      <c r="D309" s="26" t="str">
        <f>[1]TANAM!AG235</f>
        <v>#ERROR!</v>
      </c>
      <c r="E309" s="26"/>
      <c r="F309" s="28"/>
      <c r="G309" s="26" t="s">
        <v>49</v>
      </c>
      <c r="H309" s="26" t="str">
        <f t="shared" si="32"/>
        <v>#ERROR!</v>
      </c>
      <c r="I309" s="55" t="s">
        <v>49</v>
      </c>
      <c r="J309" s="26" t="s">
        <v>49</v>
      </c>
      <c r="K309" s="62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30">
        <v>9.0</v>
      </c>
      <c r="B310" s="31" t="s">
        <v>32</v>
      </c>
      <c r="C310" s="26">
        <v>13.0</v>
      </c>
      <c r="D310" s="26">
        <v>17.0</v>
      </c>
      <c r="E310" s="26">
        <v>13.0</v>
      </c>
      <c r="F310" s="28">
        <v>13.0</v>
      </c>
      <c r="G310" s="26" t="s">
        <v>49</v>
      </c>
      <c r="H310" s="26">
        <f t="shared" si="32"/>
        <v>17</v>
      </c>
      <c r="I310" s="55">
        <v>110.54</v>
      </c>
      <c r="J310" s="26">
        <v>33.0</v>
      </c>
      <c r="K310" s="62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30">
        <v>10.0</v>
      </c>
      <c r="B311" s="31" t="s">
        <v>33</v>
      </c>
      <c r="C311" s="26">
        <v>0.0</v>
      </c>
      <c r="D311" s="26" t="str">
        <f>[1]TANAM!AG237</f>
        <v>#ERROR!</v>
      </c>
      <c r="E311" s="26"/>
      <c r="F311" s="28"/>
      <c r="G311" s="26" t="s">
        <v>49</v>
      </c>
      <c r="H311" s="26" t="str">
        <f t="shared" si="32"/>
        <v>#ERROR!</v>
      </c>
      <c r="I311" s="55" t="s">
        <v>49</v>
      </c>
      <c r="J311" s="26" t="s">
        <v>49</v>
      </c>
      <c r="K311" s="62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30">
        <v>11.0</v>
      </c>
      <c r="B312" s="31" t="s">
        <v>34</v>
      </c>
      <c r="C312" s="26">
        <v>0.0</v>
      </c>
      <c r="D312" s="26" t="str">
        <f>[1]TANAM!AG238</f>
        <v>#ERROR!</v>
      </c>
      <c r="E312" s="26"/>
      <c r="F312" s="28"/>
      <c r="G312" s="26" t="s">
        <v>49</v>
      </c>
      <c r="H312" s="26" t="str">
        <f t="shared" si="32"/>
        <v>#ERROR!</v>
      </c>
      <c r="I312" s="55" t="s">
        <v>49</v>
      </c>
      <c r="J312" s="26" t="s">
        <v>49</v>
      </c>
      <c r="K312" s="62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30">
        <v>12.0</v>
      </c>
      <c r="B313" s="31" t="s">
        <v>35</v>
      </c>
      <c r="C313" s="26">
        <v>0.0</v>
      </c>
      <c r="D313" s="26" t="str">
        <f>[1]TANAM!AG239</f>
        <v>#ERROR!</v>
      </c>
      <c r="E313" s="26"/>
      <c r="F313" s="28"/>
      <c r="G313" s="26" t="s">
        <v>49</v>
      </c>
      <c r="H313" s="26" t="str">
        <f t="shared" si="32"/>
        <v>#ERROR!</v>
      </c>
      <c r="I313" s="55" t="s">
        <v>49</v>
      </c>
      <c r="J313" s="26" t="s">
        <v>49</v>
      </c>
      <c r="K313" s="62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30">
        <v>13.0</v>
      </c>
      <c r="B314" s="31" t="s">
        <v>36</v>
      </c>
      <c r="C314" s="26">
        <v>0.0</v>
      </c>
      <c r="D314" s="26" t="str">
        <f>[1]TANAM!AG240</f>
        <v>#ERROR!</v>
      </c>
      <c r="E314" s="26"/>
      <c r="F314" s="28"/>
      <c r="G314" s="26" t="s">
        <v>49</v>
      </c>
      <c r="H314" s="26" t="str">
        <f t="shared" si="32"/>
        <v>#ERROR!</v>
      </c>
      <c r="I314" s="55" t="s">
        <v>49</v>
      </c>
      <c r="J314" s="26" t="s">
        <v>49</v>
      </c>
      <c r="K314" s="62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30">
        <v>14.0</v>
      </c>
      <c r="B315" s="31" t="s">
        <v>37</v>
      </c>
      <c r="C315" s="26">
        <v>0.0</v>
      </c>
      <c r="D315" s="26" t="str">
        <f>[1]TANAM!AG241</f>
        <v>#ERROR!</v>
      </c>
      <c r="E315" s="26"/>
      <c r="F315" s="28"/>
      <c r="G315" s="26" t="s">
        <v>49</v>
      </c>
      <c r="H315" s="26" t="str">
        <f t="shared" si="32"/>
        <v>#ERROR!</v>
      </c>
      <c r="I315" s="55" t="s">
        <v>49</v>
      </c>
      <c r="J315" s="26" t="s">
        <v>49</v>
      </c>
      <c r="K315" s="62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30">
        <v>15.0</v>
      </c>
      <c r="B316" s="31" t="s">
        <v>38</v>
      </c>
      <c r="C316" s="26">
        <v>0.0</v>
      </c>
      <c r="D316" s="26" t="str">
        <f>[1]TANAM!AG242</f>
        <v>#ERROR!</v>
      </c>
      <c r="E316" s="26"/>
      <c r="F316" s="28"/>
      <c r="G316" s="26" t="s">
        <v>49</v>
      </c>
      <c r="H316" s="26" t="str">
        <f t="shared" si="32"/>
        <v>#ERROR!</v>
      </c>
      <c r="I316" s="55" t="s">
        <v>49</v>
      </c>
      <c r="J316" s="26" t="s">
        <v>49</v>
      </c>
      <c r="K316" s="62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30">
        <v>16.0</v>
      </c>
      <c r="B317" s="31" t="s">
        <v>39</v>
      </c>
      <c r="C317" s="26">
        <v>0.0</v>
      </c>
      <c r="D317" s="26" t="str">
        <f>[1]TANAM!AG243</f>
        <v>#ERROR!</v>
      </c>
      <c r="E317" s="26"/>
      <c r="F317" s="28"/>
      <c r="G317" s="26" t="s">
        <v>49</v>
      </c>
      <c r="H317" s="26" t="str">
        <f t="shared" si="32"/>
        <v>#ERROR!</v>
      </c>
      <c r="I317" s="55" t="s">
        <v>49</v>
      </c>
      <c r="J317" s="26" t="s">
        <v>49</v>
      </c>
      <c r="K317" s="62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30">
        <v>17.0</v>
      </c>
      <c r="B318" s="31" t="s">
        <v>40</v>
      </c>
      <c r="C318" s="26">
        <v>1.0</v>
      </c>
      <c r="D318" s="26">
        <v>2.0</v>
      </c>
      <c r="E318" s="26">
        <v>1.0</v>
      </c>
      <c r="F318" s="28">
        <v>1.0</v>
      </c>
      <c r="G318" s="26" t="s">
        <v>49</v>
      </c>
      <c r="H318" s="26">
        <f t="shared" si="32"/>
        <v>2</v>
      </c>
      <c r="I318" s="55">
        <v>111.24</v>
      </c>
      <c r="J318" s="26">
        <v>64.0</v>
      </c>
      <c r="K318" s="62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63"/>
      <c r="B319" s="25" t="s">
        <v>41</v>
      </c>
      <c r="C319" s="36">
        <f t="shared" ref="C319:G319" si="33">SUM(C302:C318)</f>
        <v>26</v>
      </c>
      <c r="D319" s="36" t="str">
        <f t="shared" si="33"/>
        <v>#ERROR!</v>
      </c>
      <c r="E319" s="36">
        <f t="shared" si="33"/>
        <v>32</v>
      </c>
      <c r="F319" s="64">
        <f t="shared" si="33"/>
        <v>31</v>
      </c>
      <c r="G319" s="36">
        <f t="shared" si="33"/>
        <v>0</v>
      </c>
      <c r="H319" s="26" t="str">
        <f t="shared" si="32"/>
        <v>#ERROR!</v>
      </c>
      <c r="I319" s="65">
        <v>112.62</v>
      </c>
      <c r="J319" s="26">
        <v>198.0</v>
      </c>
      <c r="K319" s="62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2"/>
      <c r="D320" s="42"/>
      <c r="E320" s="42"/>
      <c r="F320" s="43"/>
      <c r="G320" s="42"/>
      <c r="H320" s="42"/>
      <c r="I320" s="59"/>
      <c r="J320" s="42"/>
      <c r="K320" s="6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2"/>
      <c r="D321" s="42"/>
      <c r="E321" s="42"/>
      <c r="F321" s="43"/>
      <c r="G321" s="42"/>
      <c r="H321" s="42"/>
      <c r="I321" s="59"/>
      <c r="J321" s="42"/>
      <c r="K321" s="6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2"/>
      <c r="D322" s="42"/>
      <c r="E322" s="42"/>
      <c r="F322" s="43"/>
      <c r="G322" s="42"/>
      <c r="H322" s="42"/>
      <c r="I322" s="59"/>
      <c r="J322" s="42"/>
      <c r="K322" s="6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2"/>
      <c r="D323" s="42"/>
      <c r="E323" s="42"/>
      <c r="F323" s="43"/>
      <c r="G323" s="42"/>
      <c r="H323" s="42"/>
      <c r="I323" s="59"/>
      <c r="J323" s="42"/>
      <c r="K323" s="6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2"/>
      <c r="D324" s="42"/>
      <c r="E324" s="42"/>
      <c r="F324" s="43"/>
      <c r="G324" s="42"/>
      <c r="H324" s="42"/>
      <c r="I324" s="59"/>
      <c r="J324" s="42"/>
      <c r="K324" s="6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2"/>
      <c r="D325" s="42"/>
      <c r="E325" s="42"/>
      <c r="F325" s="43"/>
      <c r="G325" s="42"/>
      <c r="H325" s="42"/>
      <c r="I325" s="59"/>
      <c r="J325" s="42"/>
      <c r="K325" s="6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2"/>
      <c r="D326" s="42"/>
      <c r="E326" s="42"/>
      <c r="F326" s="43"/>
      <c r="G326" s="42"/>
      <c r="H326" s="42"/>
      <c r="I326" s="59"/>
      <c r="J326" s="42"/>
      <c r="K326" s="6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2"/>
      <c r="D327" s="42"/>
      <c r="E327" s="42"/>
      <c r="F327" s="43"/>
      <c r="G327" s="42"/>
      <c r="H327" s="42"/>
      <c r="I327" s="59"/>
      <c r="J327" s="42"/>
      <c r="K327" s="6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2"/>
      <c r="D328" s="42"/>
      <c r="E328" s="42"/>
      <c r="F328" s="43"/>
      <c r="G328" s="42"/>
      <c r="H328" s="42"/>
      <c r="I328" s="59"/>
      <c r="J328" s="42"/>
      <c r="K328" s="6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2"/>
      <c r="D329" s="42"/>
      <c r="E329" s="42"/>
      <c r="F329" s="43"/>
      <c r="G329" s="42"/>
      <c r="H329" s="42"/>
      <c r="I329" s="59"/>
      <c r="J329" s="42"/>
      <c r="K329" s="6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2"/>
      <c r="D330" s="42"/>
      <c r="E330" s="42"/>
      <c r="F330" s="43"/>
      <c r="G330" s="42"/>
      <c r="H330" s="42"/>
      <c r="I330" s="59"/>
      <c r="J330" s="42"/>
      <c r="K330" s="6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2"/>
      <c r="D331" s="42"/>
      <c r="E331" s="42"/>
      <c r="F331" s="43"/>
      <c r="G331" s="42"/>
      <c r="H331" s="42"/>
      <c r="I331" s="59"/>
      <c r="J331" s="42"/>
      <c r="K331" s="6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2"/>
      <c r="D332" s="42"/>
      <c r="E332" s="42"/>
      <c r="F332" s="43"/>
      <c r="G332" s="42"/>
      <c r="H332" s="42"/>
      <c r="I332" s="59"/>
      <c r="J332" s="42"/>
      <c r="K332" s="6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2"/>
      <c r="D333" s="42"/>
      <c r="E333" s="42"/>
      <c r="F333" s="43"/>
      <c r="G333" s="42"/>
      <c r="H333" s="42"/>
      <c r="I333" s="59"/>
      <c r="J333" s="42"/>
      <c r="K333" s="6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2"/>
      <c r="D334" s="42"/>
      <c r="E334" s="42"/>
      <c r="F334" s="43"/>
      <c r="G334" s="42"/>
      <c r="H334" s="42"/>
      <c r="I334" s="59"/>
      <c r="J334" s="42"/>
      <c r="K334" s="6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2"/>
      <c r="D335" s="42"/>
      <c r="E335" s="42"/>
      <c r="F335" s="43"/>
      <c r="G335" s="42"/>
      <c r="H335" s="42"/>
      <c r="I335" s="59"/>
      <c r="J335" s="42"/>
      <c r="K335" s="6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2"/>
      <c r="D336" s="42"/>
      <c r="E336" s="42"/>
      <c r="F336" s="43"/>
      <c r="G336" s="42"/>
      <c r="H336" s="42"/>
      <c r="I336" s="59"/>
      <c r="J336" s="42"/>
      <c r="K336" s="6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2"/>
      <c r="D337" s="42"/>
      <c r="E337" s="42"/>
      <c r="F337" s="43"/>
      <c r="G337" s="42"/>
      <c r="H337" s="42"/>
      <c r="I337" s="59"/>
      <c r="J337" s="42"/>
      <c r="K337" s="6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2"/>
      <c r="D338" s="42"/>
      <c r="E338" s="42"/>
      <c r="F338" s="43"/>
      <c r="G338" s="42"/>
      <c r="H338" s="42"/>
      <c r="I338" s="59"/>
      <c r="J338" s="42"/>
      <c r="K338" s="6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2"/>
      <c r="D339" s="42"/>
      <c r="E339" s="42"/>
      <c r="F339" s="43"/>
      <c r="G339" s="42"/>
      <c r="H339" s="42"/>
      <c r="I339" s="59"/>
      <c r="J339" s="42"/>
      <c r="K339" s="6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2"/>
      <c r="D340" s="42"/>
      <c r="E340" s="42"/>
      <c r="F340" s="43"/>
      <c r="G340" s="42"/>
      <c r="H340" s="42"/>
      <c r="I340" s="59"/>
      <c r="J340" s="42"/>
      <c r="K340" s="6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2"/>
      <c r="D341" s="42"/>
      <c r="E341" s="42"/>
      <c r="F341" s="43"/>
      <c r="G341" s="42"/>
      <c r="H341" s="42"/>
      <c r="I341" s="59"/>
      <c r="J341" s="42"/>
      <c r="K341" s="6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2"/>
      <c r="D342" s="42"/>
      <c r="E342" s="42"/>
      <c r="F342" s="43"/>
      <c r="G342" s="42"/>
      <c r="H342" s="42"/>
      <c r="I342" s="59"/>
      <c r="J342" s="42"/>
      <c r="K342" s="6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2"/>
      <c r="D343" s="42"/>
      <c r="E343" s="42"/>
      <c r="F343" s="43"/>
      <c r="G343" s="42"/>
      <c r="H343" s="42"/>
      <c r="I343" s="59"/>
      <c r="J343" s="42"/>
      <c r="K343" s="6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2"/>
      <c r="D344" s="42"/>
      <c r="E344" s="42"/>
      <c r="F344" s="43"/>
      <c r="G344" s="42"/>
      <c r="H344" s="42"/>
      <c r="I344" s="59"/>
      <c r="J344" s="42"/>
      <c r="K344" s="6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2"/>
      <c r="D345" s="42"/>
      <c r="E345" s="42"/>
      <c r="F345" s="43"/>
      <c r="G345" s="42"/>
      <c r="H345" s="42"/>
      <c r="I345" s="59"/>
      <c r="J345" s="42"/>
      <c r="K345" s="6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2"/>
      <c r="D346" s="42"/>
      <c r="E346" s="42"/>
      <c r="F346" s="43"/>
      <c r="G346" s="42"/>
      <c r="H346" s="42"/>
      <c r="I346" s="59"/>
      <c r="J346" s="42"/>
      <c r="K346" s="6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2"/>
      <c r="D347" s="42"/>
      <c r="E347" s="42"/>
      <c r="F347" s="43"/>
      <c r="G347" s="42"/>
      <c r="H347" s="42"/>
      <c r="I347" s="59"/>
      <c r="J347" s="42"/>
      <c r="K347" s="6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2"/>
      <c r="D348" s="42"/>
      <c r="E348" s="42"/>
      <c r="F348" s="43"/>
      <c r="G348" s="42"/>
      <c r="H348" s="42"/>
      <c r="I348" s="59"/>
      <c r="J348" s="42"/>
      <c r="K348" s="6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2"/>
      <c r="D349" s="42"/>
      <c r="E349" s="42"/>
      <c r="F349" s="43"/>
      <c r="G349" s="42"/>
      <c r="H349" s="42"/>
      <c r="I349" s="59"/>
      <c r="J349" s="42"/>
      <c r="K349" s="6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2"/>
      <c r="D350" s="42"/>
      <c r="E350" s="42"/>
      <c r="F350" s="43"/>
      <c r="G350" s="42"/>
      <c r="H350" s="42"/>
      <c r="I350" s="59"/>
      <c r="J350" s="42"/>
      <c r="K350" s="6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2"/>
      <c r="D351" s="42"/>
      <c r="E351" s="42"/>
      <c r="F351" s="43"/>
      <c r="G351" s="42"/>
      <c r="H351" s="42"/>
      <c r="I351" s="59"/>
      <c r="J351" s="42"/>
      <c r="K351" s="6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2"/>
      <c r="D352" s="42"/>
      <c r="E352" s="42"/>
      <c r="F352" s="43"/>
      <c r="G352" s="42"/>
      <c r="H352" s="42"/>
      <c r="I352" s="59"/>
      <c r="J352" s="42"/>
      <c r="K352" s="6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2"/>
      <c r="D353" s="42"/>
      <c r="E353" s="42"/>
      <c r="F353" s="43"/>
      <c r="G353" s="42"/>
      <c r="H353" s="42"/>
      <c r="I353" s="59"/>
      <c r="J353" s="42"/>
      <c r="K353" s="6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2"/>
      <c r="D354" s="42"/>
      <c r="E354" s="42"/>
      <c r="F354" s="43"/>
      <c r="G354" s="42"/>
      <c r="H354" s="42"/>
      <c r="I354" s="59"/>
      <c r="J354" s="42"/>
      <c r="K354" s="6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2"/>
      <c r="D355" s="42"/>
      <c r="E355" s="42"/>
      <c r="F355" s="43"/>
      <c r="G355" s="42"/>
      <c r="H355" s="42"/>
      <c r="I355" s="59"/>
      <c r="J355" s="42"/>
      <c r="K355" s="6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2"/>
      <c r="D356" s="42"/>
      <c r="E356" s="42"/>
      <c r="F356" s="43"/>
      <c r="G356" s="42"/>
      <c r="H356" s="42"/>
      <c r="I356" s="59"/>
      <c r="J356" s="42"/>
      <c r="K356" s="6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2"/>
      <c r="D357" s="42"/>
      <c r="E357" s="42"/>
      <c r="F357" s="43"/>
      <c r="G357" s="42"/>
      <c r="H357" s="42"/>
      <c r="I357" s="59"/>
      <c r="J357" s="42"/>
      <c r="K357" s="6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2"/>
      <c r="D358" s="42"/>
      <c r="E358" s="42"/>
      <c r="F358" s="43"/>
      <c r="G358" s="42"/>
      <c r="H358" s="42"/>
      <c r="I358" s="59"/>
      <c r="J358" s="42"/>
      <c r="K358" s="6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2"/>
      <c r="D359" s="42"/>
      <c r="E359" s="42"/>
      <c r="F359" s="43"/>
      <c r="G359" s="42"/>
      <c r="H359" s="42"/>
      <c r="I359" s="59"/>
      <c r="J359" s="42"/>
      <c r="K359" s="6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2"/>
      <c r="D360" s="42"/>
      <c r="E360" s="42"/>
      <c r="F360" s="43"/>
      <c r="G360" s="42"/>
      <c r="H360" s="42"/>
      <c r="I360" s="59"/>
      <c r="J360" s="42"/>
      <c r="K360" s="6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2"/>
      <c r="D361" s="42"/>
      <c r="E361" s="42"/>
      <c r="F361" s="43"/>
      <c r="G361" s="42"/>
      <c r="H361" s="42"/>
      <c r="I361" s="59"/>
      <c r="J361" s="42"/>
      <c r="K361" s="6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2"/>
      <c r="D362" s="42"/>
      <c r="E362" s="42"/>
      <c r="F362" s="43"/>
      <c r="G362" s="42"/>
      <c r="H362" s="42"/>
      <c r="I362" s="59"/>
      <c r="J362" s="42"/>
      <c r="K362" s="6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2"/>
      <c r="D363" s="42"/>
      <c r="E363" s="42"/>
      <c r="F363" s="43"/>
      <c r="G363" s="42"/>
      <c r="H363" s="42"/>
      <c r="I363" s="59"/>
      <c r="J363" s="42"/>
      <c r="K363" s="6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2"/>
      <c r="D364" s="42"/>
      <c r="E364" s="42"/>
      <c r="F364" s="43"/>
      <c r="G364" s="42"/>
      <c r="H364" s="42"/>
      <c r="I364" s="59"/>
      <c r="J364" s="42"/>
      <c r="K364" s="6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2"/>
      <c r="D365" s="42"/>
      <c r="E365" s="42"/>
      <c r="F365" s="43"/>
      <c r="G365" s="42"/>
      <c r="H365" s="42"/>
      <c r="I365" s="59"/>
      <c r="J365" s="42"/>
      <c r="K365" s="6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2"/>
      <c r="D366" s="42"/>
      <c r="E366" s="42"/>
      <c r="F366" s="43"/>
      <c r="G366" s="42"/>
      <c r="H366" s="42"/>
      <c r="I366" s="59"/>
      <c r="J366" s="42"/>
      <c r="K366" s="6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2"/>
      <c r="D367" s="42"/>
      <c r="E367" s="42"/>
      <c r="F367" s="43"/>
      <c r="G367" s="42"/>
      <c r="H367" s="42"/>
      <c r="I367" s="59"/>
      <c r="J367" s="42"/>
      <c r="K367" s="6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2"/>
      <c r="D368" s="42"/>
      <c r="E368" s="42"/>
      <c r="F368" s="43"/>
      <c r="G368" s="42"/>
      <c r="H368" s="42"/>
      <c r="I368" s="59"/>
      <c r="J368" s="42"/>
      <c r="K368" s="6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2"/>
      <c r="D369" s="42"/>
      <c r="E369" s="42"/>
      <c r="F369" s="43"/>
      <c r="G369" s="42"/>
      <c r="H369" s="42"/>
      <c r="I369" s="59"/>
      <c r="J369" s="42"/>
      <c r="K369" s="6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2"/>
      <c r="D370" s="42"/>
      <c r="E370" s="42"/>
      <c r="F370" s="43"/>
      <c r="G370" s="42"/>
      <c r="H370" s="42"/>
      <c r="I370" s="59"/>
      <c r="J370" s="42"/>
      <c r="K370" s="6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2"/>
      <c r="D371" s="42"/>
      <c r="E371" s="42"/>
      <c r="F371" s="43"/>
      <c r="G371" s="42"/>
      <c r="H371" s="42"/>
      <c r="I371" s="59"/>
      <c r="J371" s="42"/>
      <c r="K371" s="6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2"/>
      <c r="D372" s="42"/>
      <c r="E372" s="42"/>
      <c r="F372" s="43"/>
      <c r="G372" s="42"/>
      <c r="H372" s="42"/>
      <c r="I372" s="59"/>
      <c r="J372" s="42"/>
      <c r="K372" s="6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2"/>
      <c r="D373" s="42"/>
      <c r="E373" s="42"/>
      <c r="F373" s="43"/>
      <c r="G373" s="42"/>
      <c r="H373" s="42"/>
      <c r="I373" s="59"/>
      <c r="J373" s="42"/>
      <c r="K373" s="6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2"/>
      <c r="D374" s="42"/>
      <c r="E374" s="42"/>
      <c r="F374" s="43"/>
      <c r="G374" s="42"/>
      <c r="H374" s="42"/>
      <c r="I374" s="59"/>
      <c r="J374" s="42"/>
      <c r="K374" s="6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2"/>
      <c r="D375" s="42"/>
      <c r="E375" s="42"/>
      <c r="F375" s="43"/>
      <c r="G375" s="42"/>
      <c r="H375" s="42"/>
      <c r="I375" s="59"/>
      <c r="J375" s="42"/>
      <c r="K375" s="6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2"/>
      <c r="D376" s="42"/>
      <c r="E376" s="42"/>
      <c r="F376" s="43"/>
      <c r="G376" s="42"/>
      <c r="H376" s="42"/>
      <c r="I376" s="59"/>
      <c r="J376" s="42"/>
      <c r="K376" s="6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2"/>
      <c r="D377" s="42"/>
      <c r="E377" s="42"/>
      <c r="F377" s="43"/>
      <c r="G377" s="42"/>
      <c r="H377" s="42"/>
      <c r="I377" s="59"/>
      <c r="J377" s="42"/>
      <c r="K377" s="6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2"/>
      <c r="D378" s="42"/>
      <c r="E378" s="42"/>
      <c r="F378" s="43"/>
      <c r="G378" s="42"/>
      <c r="H378" s="42"/>
      <c r="I378" s="59"/>
      <c r="J378" s="42"/>
      <c r="K378" s="6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2"/>
      <c r="D379" s="42"/>
      <c r="E379" s="42"/>
      <c r="F379" s="43"/>
      <c r="G379" s="42"/>
      <c r="H379" s="42"/>
      <c r="I379" s="59"/>
      <c r="J379" s="42"/>
      <c r="K379" s="6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2"/>
      <c r="D380" s="42"/>
      <c r="E380" s="42"/>
      <c r="F380" s="43"/>
      <c r="G380" s="42"/>
      <c r="H380" s="42"/>
      <c r="I380" s="59"/>
      <c r="J380" s="42"/>
      <c r="K380" s="6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2"/>
      <c r="D381" s="42"/>
      <c r="E381" s="42"/>
      <c r="F381" s="43"/>
      <c r="G381" s="42"/>
      <c r="H381" s="42"/>
      <c r="I381" s="59"/>
      <c r="J381" s="42"/>
      <c r="K381" s="6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2"/>
      <c r="D382" s="42"/>
      <c r="E382" s="42"/>
      <c r="F382" s="43"/>
      <c r="G382" s="42"/>
      <c r="H382" s="42"/>
      <c r="I382" s="59"/>
      <c r="J382" s="42"/>
      <c r="K382" s="6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2"/>
      <c r="D383" s="42"/>
      <c r="E383" s="42"/>
      <c r="F383" s="43"/>
      <c r="G383" s="42"/>
      <c r="H383" s="42"/>
      <c r="I383" s="59"/>
      <c r="J383" s="42"/>
      <c r="K383" s="6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2"/>
      <c r="D384" s="42"/>
      <c r="E384" s="42"/>
      <c r="F384" s="43"/>
      <c r="G384" s="42"/>
      <c r="H384" s="42"/>
      <c r="I384" s="59"/>
      <c r="J384" s="42"/>
      <c r="K384" s="6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2"/>
      <c r="D385" s="42"/>
      <c r="E385" s="42"/>
      <c r="F385" s="43"/>
      <c r="G385" s="42"/>
      <c r="H385" s="42"/>
      <c r="I385" s="59"/>
      <c r="J385" s="42"/>
      <c r="K385" s="6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2"/>
      <c r="D386" s="42"/>
      <c r="E386" s="42"/>
      <c r="F386" s="43"/>
      <c r="G386" s="42"/>
      <c r="H386" s="42"/>
      <c r="I386" s="59"/>
      <c r="J386" s="42"/>
      <c r="K386" s="6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2"/>
      <c r="D387" s="42"/>
      <c r="E387" s="42"/>
      <c r="F387" s="43"/>
      <c r="G387" s="42"/>
      <c r="H387" s="42"/>
      <c r="I387" s="59"/>
      <c r="J387" s="42"/>
      <c r="K387" s="6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2"/>
      <c r="D388" s="42"/>
      <c r="E388" s="42"/>
      <c r="F388" s="43"/>
      <c r="G388" s="42"/>
      <c r="H388" s="42"/>
      <c r="I388" s="59"/>
      <c r="J388" s="42"/>
      <c r="K388" s="6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2"/>
      <c r="D389" s="42"/>
      <c r="E389" s="42"/>
      <c r="F389" s="43"/>
      <c r="G389" s="42"/>
      <c r="H389" s="42"/>
      <c r="I389" s="59"/>
      <c r="J389" s="42"/>
      <c r="K389" s="6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2"/>
      <c r="D390" s="42"/>
      <c r="E390" s="42"/>
      <c r="F390" s="43"/>
      <c r="G390" s="42"/>
      <c r="H390" s="42"/>
      <c r="I390" s="59"/>
      <c r="J390" s="42"/>
      <c r="K390" s="6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2"/>
      <c r="D391" s="42"/>
      <c r="E391" s="42"/>
      <c r="F391" s="43"/>
      <c r="G391" s="42"/>
      <c r="H391" s="42"/>
      <c r="I391" s="59"/>
      <c r="J391" s="42"/>
      <c r="K391" s="6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2"/>
      <c r="D392" s="42"/>
      <c r="E392" s="42"/>
      <c r="F392" s="43"/>
      <c r="G392" s="42"/>
      <c r="H392" s="42"/>
      <c r="I392" s="59"/>
      <c r="J392" s="42"/>
      <c r="K392" s="6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2"/>
      <c r="D393" s="42"/>
      <c r="E393" s="42"/>
      <c r="F393" s="43"/>
      <c r="G393" s="42"/>
      <c r="H393" s="42"/>
      <c r="I393" s="59"/>
      <c r="J393" s="42"/>
      <c r="K393" s="6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2"/>
      <c r="D394" s="42"/>
      <c r="E394" s="42"/>
      <c r="F394" s="43"/>
      <c r="G394" s="42"/>
      <c r="H394" s="42"/>
      <c r="I394" s="59"/>
      <c r="J394" s="42"/>
      <c r="K394" s="6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2"/>
      <c r="D395" s="42"/>
      <c r="E395" s="42"/>
      <c r="F395" s="43"/>
      <c r="G395" s="42"/>
      <c r="H395" s="42"/>
      <c r="I395" s="59"/>
      <c r="J395" s="42"/>
      <c r="K395" s="6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2"/>
      <c r="D396" s="42"/>
      <c r="E396" s="42"/>
      <c r="F396" s="43"/>
      <c r="G396" s="42"/>
      <c r="H396" s="42"/>
      <c r="I396" s="59"/>
      <c r="J396" s="42"/>
      <c r="K396" s="6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2"/>
      <c r="D397" s="42"/>
      <c r="E397" s="42"/>
      <c r="F397" s="43"/>
      <c r="G397" s="42"/>
      <c r="H397" s="42"/>
      <c r="I397" s="59"/>
      <c r="J397" s="42"/>
      <c r="K397" s="6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2"/>
      <c r="D398" s="42"/>
      <c r="E398" s="42"/>
      <c r="F398" s="43"/>
      <c r="G398" s="42"/>
      <c r="H398" s="42"/>
      <c r="I398" s="59"/>
      <c r="J398" s="42"/>
      <c r="K398" s="6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2"/>
      <c r="D399" s="42"/>
      <c r="E399" s="42"/>
      <c r="F399" s="43"/>
      <c r="G399" s="42"/>
      <c r="H399" s="42"/>
      <c r="I399" s="59"/>
      <c r="J399" s="42"/>
      <c r="K399" s="6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2"/>
      <c r="D400" s="42"/>
      <c r="E400" s="42"/>
      <c r="F400" s="43"/>
      <c r="G400" s="42"/>
      <c r="H400" s="42"/>
      <c r="I400" s="59"/>
      <c r="J400" s="42"/>
      <c r="K400" s="6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2"/>
      <c r="D401" s="42"/>
      <c r="E401" s="42"/>
      <c r="F401" s="43"/>
      <c r="G401" s="42"/>
      <c r="H401" s="42"/>
      <c r="I401" s="59"/>
      <c r="J401" s="42"/>
      <c r="K401" s="6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2"/>
      <c r="D402" s="42"/>
      <c r="E402" s="42"/>
      <c r="F402" s="43"/>
      <c r="G402" s="42"/>
      <c r="H402" s="42"/>
      <c r="I402" s="59"/>
      <c r="J402" s="42"/>
      <c r="K402" s="6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2"/>
      <c r="D403" s="42"/>
      <c r="E403" s="42"/>
      <c r="F403" s="43"/>
      <c r="G403" s="42"/>
      <c r="H403" s="42"/>
      <c r="I403" s="59"/>
      <c r="J403" s="42"/>
      <c r="K403" s="6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2"/>
      <c r="D404" s="42"/>
      <c r="E404" s="42"/>
      <c r="F404" s="43"/>
      <c r="G404" s="42"/>
      <c r="H404" s="42"/>
      <c r="I404" s="59"/>
      <c r="J404" s="42"/>
      <c r="K404" s="6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2"/>
      <c r="D405" s="42"/>
      <c r="E405" s="42"/>
      <c r="F405" s="43"/>
      <c r="G405" s="42"/>
      <c r="H405" s="42"/>
      <c r="I405" s="59"/>
      <c r="J405" s="42"/>
      <c r="K405" s="6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2"/>
      <c r="D406" s="42"/>
      <c r="E406" s="42"/>
      <c r="F406" s="43"/>
      <c r="G406" s="42"/>
      <c r="H406" s="42"/>
      <c r="I406" s="59"/>
      <c r="J406" s="42"/>
      <c r="K406" s="6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2"/>
      <c r="D407" s="42"/>
      <c r="E407" s="42"/>
      <c r="F407" s="43"/>
      <c r="G407" s="42"/>
      <c r="H407" s="42"/>
      <c r="I407" s="59"/>
      <c r="J407" s="42"/>
      <c r="K407" s="6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2"/>
      <c r="D408" s="42"/>
      <c r="E408" s="42"/>
      <c r="F408" s="43"/>
      <c r="G408" s="42"/>
      <c r="H408" s="42"/>
      <c r="I408" s="59"/>
      <c r="J408" s="42"/>
      <c r="K408" s="6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2"/>
      <c r="D409" s="42"/>
      <c r="E409" s="42"/>
      <c r="F409" s="43"/>
      <c r="G409" s="42"/>
      <c r="H409" s="42"/>
      <c r="I409" s="59"/>
      <c r="J409" s="42"/>
      <c r="K409" s="6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2"/>
      <c r="D410" s="42"/>
      <c r="E410" s="42"/>
      <c r="F410" s="43"/>
      <c r="G410" s="42"/>
      <c r="H410" s="42"/>
      <c r="I410" s="59"/>
      <c r="J410" s="42"/>
      <c r="K410" s="6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2"/>
      <c r="D411" s="42"/>
      <c r="E411" s="42"/>
      <c r="F411" s="43"/>
      <c r="G411" s="42"/>
      <c r="H411" s="42"/>
      <c r="I411" s="59"/>
      <c r="J411" s="42"/>
      <c r="K411" s="6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2"/>
      <c r="D412" s="42"/>
      <c r="E412" s="42"/>
      <c r="F412" s="43"/>
      <c r="G412" s="42"/>
      <c r="H412" s="42"/>
      <c r="I412" s="59"/>
      <c r="J412" s="42"/>
      <c r="K412" s="6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2"/>
      <c r="D413" s="42"/>
      <c r="E413" s="42"/>
      <c r="F413" s="43"/>
      <c r="G413" s="42"/>
      <c r="H413" s="42"/>
      <c r="I413" s="59"/>
      <c r="J413" s="42"/>
      <c r="K413" s="6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2"/>
      <c r="D414" s="42"/>
      <c r="E414" s="42"/>
      <c r="F414" s="43"/>
      <c r="G414" s="42"/>
      <c r="H414" s="42"/>
      <c r="I414" s="59"/>
      <c r="J414" s="42"/>
      <c r="K414" s="6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2"/>
      <c r="D415" s="42"/>
      <c r="E415" s="42"/>
      <c r="F415" s="43"/>
      <c r="G415" s="42"/>
      <c r="H415" s="42"/>
      <c r="I415" s="59"/>
      <c r="J415" s="42"/>
      <c r="K415" s="6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2"/>
      <c r="D416" s="42"/>
      <c r="E416" s="42"/>
      <c r="F416" s="43"/>
      <c r="G416" s="42"/>
      <c r="H416" s="42"/>
      <c r="I416" s="59"/>
      <c r="J416" s="42"/>
      <c r="K416" s="6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2"/>
      <c r="D417" s="42"/>
      <c r="E417" s="42"/>
      <c r="F417" s="43"/>
      <c r="G417" s="42"/>
      <c r="H417" s="42"/>
      <c r="I417" s="59"/>
      <c r="J417" s="42"/>
      <c r="K417" s="6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2"/>
      <c r="D418" s="42"/>
      <c r="E418" s="42"/>
      <c r="F418" s="43"/>
      <c r="G418" s="42"/>
      <c r="H418" s="42"/>
      <c r="I418" s="59"/>
      <c r="J418" s="42"/>
      <c r="K418" s="6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2"/>
      <c r="D419" s="42"/>
      <c r="E419" s="42"/>
      <c r="F419" s="43"/>
      <c r="G419" s="42"/>
      <c r="H419" s="42"/>
      <c r="I419" s="59"/>
      <c r="J419" s="42"/>
      <c r="K419" s="6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2"/>
      <c r="D420" s="42"/>
      <c r="E420" s="42"/>
      <c r="F420" s="43"/>
      <c r="G420" s="42"/>
      <c r="H420" s="42"/>
      <c r="I420" s="59"/>
      <c r="J420" s="42"/>
      <c r="K420" s="6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2"/>
      <c r="D421" s="42"/>
      <c r="E421" s="42"/>
      <c r="F421" s="43"/>
      <c r="G421" s="42"/>
      <c r="H421" s="42"/>
      <c r="I421" s="59"/>
      <c r="J421" s="42"/>
      <c r="K421" s="6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2"/>
      <c r="D422" s="42"/>
      <c r="E422" s="42"/>
      <c r="F422" s="43"/>
      <c r="G422" s="42"/>
      <c r="H422" s="42"/>
      <c r="I422" s="59"/>
      <c r="J422" s="42"/>
      <c r="K422" s="6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2"/>
      <c r="D423" s="42"/>
      <c r="E423" s="42"/>
      <c r="F423" s="43"/>
      <c r="G423" s="42"/>
      <c r="H423" s="42"/>
      <c r="I423" s="59"/>
      <c r="J423" s="42"/>
      <c r="K423" s="6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2"/>
      <c r="D424" s="42"/>
      <c r="E424" s="42"/>
      <c r="F424" s="43"/>
      <c r="G424" s="42"/>
      <c r="H424" s="42"/>
      <c r="I424" s="59"/>
      <c r="J424" s="42"/>
      <c r="K424" s="6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2"/>
      <c r="D425" s="42"/>
      <c r="E425" s="42"/>
      <c r="F425" s="43"/>
      <c r="G425" s="42"/>
      <c r="H425" s="42"/>
      <c r="I425" s="59"/>
      <c r="J425" s="42"/>
      <c r="K425" s="6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2"/>
      <c r="D426" s="42"/>
      <c r="E426" s="42"/>
      <c r="F426" s="43"/>
      <c r="G426" s="42"/>
      <c r="H426" s="42"/>
      <c r="I426" s="59"/>
      <c r="J426" s="42"/>
      <c r="K426" s="6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2"/>
      <c r="D427" s="42"/>
      <c r="E427" s="42"/>
      <c r="F427" s="43"/>
      <c r="G427" s="42"/>
      <c r="H427" s="42"/>
      <c r="I427" s="59"/>
      <c r="J427" s="42"/>
      <c r="K427" s="6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2"/>
      <c r="D428" s="42"/>
      <c r="E428" s="42"/>
      <c r="F428" s="43"/>
      <c r="G428" s="42"/>
      <c r="H428" s="42"/>
      <c r="I428" s="59"/>
      <c r="J428" s="42"/>
      <c r="K428" s="6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2"/>
      <c r="D429" s="42"/>
      <c r="E429" s="42"/>
      <c r="F429" s="43"/>
      <c r="G429" s="42"/>
      <c r="H429" s="42"/>
      <c r="I429" s="59"/>
      <c r="J429" s="42"/>
      <c r="K429" s="6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2"/>
      <c r="D430" s="42"/>
      <c r="E430" s="42"/>
      <c r="F430" s="43"/>
      <c r="G430" s="42"/>
      <c r="H430" s="42"/>
      <c r="I430" s="59"/>
      <c r="J430" s="42"/>
      <c r="K430" s="6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2"/>
      <c r="D431" s="42"/>
      <c r="E431" s="42"/>
      <c r="F431" s="43"/>
      <c r="G431" s="42"/>
      <c r="H431" s="42"/>
      <c r="I431" s="59"/>
      <c r="J431" s="42"/>
      <c r="K431" s="6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2"/>
      <c r="D432" s="42"/>
      <c r="E432" s="42"/>
      <c r="F432" s="43"/>
      <c r="G432" s="42"/>
      <c r="H432" s="42"/>
      <c r="I432" s="59"/>
      <c r="J432" s="42"/>
      <c r="K432" s="6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2"/>
      <c r="D433" s="42"/>
      <c r="E433" s="42"/>
      <c r="F433" s="43"/>
      <c r="G433" s="42"/>
      <c r="H433" s="42"/>
      <c r="I433" s="59"/>
      <c r="J433" s="42"/>
      <c r="K433" s="6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2"/>
      <c r="D434" s="42"/>
      <c r="E434" s="42"/>
      <c r="F434" s="43"/>
      <c r="G434" s="42"/>
      <c r="H434" s="42"/>
      <c r="I434" s="59"/>
      <c r="J434" s="42"/>
      <c r="K434" s="6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2"/>
      <c r="D435" s="42"/>
      <c r="E435" s="42"/>
      <c r="F435" s="43"/>
      <c r="G435" s="42"/>
      <c r="H435" s="42"/>
      <c r="I435" s="59"/>
      <c r="J435" s="42"/>
      <c r="K435" s="6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2"/>
      <c r="D436" s="42"/>
      <c r="E436" s="42"/>
      <c r="F436" s="43"/>
      <c r="G436" s="42"/>
      <c r="H436" s="42"/>
      <c r="I436" s="59"/>
      <c r="J436" s="42"/>
      <c r="K436" s="6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2"/>
      <c r="D437" s="42"/>
      <c r="E437" s="42"/>
      <c r="F437" s="43"/>
      <c r="G437" s="42"/>
      <c r="H437" s="42"/>
      <c r="I437" s="59"/>
      <c r="J437" s="42"/>
      <c r="K437" s="6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2"/>
      <c r="D438" s="42"/>
      <c r="E438" s="42"/>
      <c r="F438" s="43"/>
      <c r="G438" s="42"/>
      <c r="H438" s="42"/>
      <c r="I438" s="59"/>
      <c r="J438" s="42"/>
      <c r="K438" s="6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2"/>
      <c r="D439" s="42"/>
      <c r="E439" s="42"/>
      <c r="F439" s="43"/>
      <c r="G439" s="42"/>
      <c r="H439" s="42"/>
      <c r="I439" s="59"/>
      <c r="J439" s="42"/>
      <c r="K439" s="6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2"/>
      <c r="D440" s="42"/>
      <c r="E440" s="42"/>
      <c r="F440" s="43"/>
      <c r="G440" s="42"/>
      <c r="H440" s="42"/>
      <c r="I440" s="59"/>
      <c r="J440" s="42"/>
      <c r="K440" s="6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2"/>
      <c r="D441" s="42"/>
      <c r="E441" s="42"/>
      <c r="F441" s="43"/>
      <c r="G441" s="42"/>
      <c r="H441" s="42"/>
      <c r="I441" s="59"/>
      <c r="J441" s="42"/>
      <c r="K441" s="6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2"/>
      <c r="D442" s="42"/>
      <c r="E442" s="42"/>
      <c r="F442" s="43"/>
      <c r="G442" s="42"/>
      <c r="H442" s="42"/>
      <c r="I442" s="59"/>
      <c r="J442" s="42"/>
      <c r="K442" s="6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2"/>
      <c r="D443" s="42"/>
      <c r="E443" s="42"/>
      <c r="F443" s="43"/>
      <c r="G443" s="42"/>
      <c r="H443" s="42"/>
      <c r="I443" s="59"/>
      <c r="J443" s="42"/>
      <c r="K443" s="6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2"/>
      <c r="D444" s="42"/>
      <c r="E444" s="42"/>
      <c r="F444" s="43"/>
      <c r="G444" s="42"/>
      <c r="H444" s="42"/>
      <c r="I444" s="59"/>
      <c r="J444" s="42"/>
      <c r="K444" s="6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2"/>
      <c r="D445" s="42"/>
      <c r="E445" s="42"/>
      <c r="F445" s="43"/>
      <c r="G445" s="42"/>
      <c r="H445" s="42"/>
      <c r="I445" s="59"/>
      <c r="J445" s="42"/>
      <c r="K445" s="6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2"/>
      <c r="D446" s="42"/>
      <c r="E446" s="42"/>
      <c r="F446" s="43"/>
      <c r="G446" s="42"/>
      <c r="H446" s="42"/>
      <c r="I446" s="59"/>
      <c r="J446" s="42"/>
      <c r="K446" s="6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2"/>
      <c r="D447" s="42"/>
      <c r="E447" s="42"/>
      <c r="F447" s="43"/>
      <c r="G447" s="42"/>
      <c r="H447" s="42"/>
      <c r="I447" s="59"/>
      <c r="J447" s="42"/>
      <c r="K447" s="6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2"/>
      <c r="D448" s="42"/>
      <c r="E448" s="42"/>
      <c r="F448" s="43"/>
      <c r="G448" s="42"/>
      <c r="H448" s="42"/>
      <c r="I448" s="59"/>
      <c r="J448" s="42"/>
      <c r="K448" s="6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2"/>
      <c r="D449" s="42"/>
      <c r="E449" s="42"/>
      <c r="F449" s="43"/>
      <c r="G449" s="42"/>
      <c r="H449" s="42"/>
      <c r="I449" s="59"/>
      <c r="J449" s="42"/>
      <c r="K449" s="6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2"/>
      <c r="D450" s="42"/>
      <c r="E450" s="42"/>
      <c r="F450" s="43"/>
      <c r="G450" s="42"/>
      <c r="H450" s="42"/>
      <c r="I450" s="59"/>
      <c r="J450" s="42"/>
      <c r="K450" s="6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2"/>
      <c r="D451" s="42"/>
      <c r="E451" s="42"/>
      <c r="F451" s="43"/>
      <c r="G451" s="42"/>
      <c r="H451" s="42"/>
      <c r="I451" s="59"/>
      <c r="J451" s="42"/>
      <c r="K451" s="6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2"/>
      <c r="D452" s="42"/>
      <c r="E452" s="42"/>
      <c r="F452" s="43"/>
      <c r="G452" s="42"/>
      <c r="H452" s="42"/>
      <c r="I452" s="59"/>
      <c r="J452" s="42"/>
      <c r="K452" s="6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2"/>
      <c r="D453" s="42"/>
      <c r="E453" s="42"/>
      <c r="F453" s="43"/>
      <c r="G453" s="42"/>
      <c r="H453" s="42"/>
      <c r="I453" s="59"/>
      <c r="J453" s="42"/>
      <c r="K453" s="6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2"/>
      <c r="D454" s="42"/>
      <c r="E454" s="42"/>
      <c r="F454" s="43"/>
      <c r="G454" s="42"/>
      <c r="H454" s="42"/>
      <c r="I454" s="59"/>
      <c r="J454" s="42"/>
      <c r="K454" s="6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2"/>
      <c r="D455" s="42"/>
      <c r="E455" s="42"/>
      <c r="F455" s="43"/>
      <c r="G455" s="42"/>
      <c r="H455" s="42"/>
      <c r="I455" s="59"/>
      <c r="J455" s="42"/>
      <c r="K455" s="6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2"/>
      <c r="D456" s="42"/>
      <c r="E456" s="42"/>
      <c r="F456" s="43"/>
      <c r="G456" s="42"/>
      <c r="H456" s="42"/>
      <c r="I456" s="59"/>
      <c r="J456" s="42"/>
      <c r="K456" s="6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2"/>
      <c r="D457" s="42"/>
      <c r="E457" s="42"/>
      <c r="F457" s="43"/>
      <c r="G457" s="42"/>
      <c r="H457" s="42"/>
      <c r="I457" s="59"/>
      <c r="J457" s="42"/>
      <c r="K457" s="6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2"/>
      <c r="D458" s="42"/>
      <c r="E458" s="42"/>
      <c r="F458" s="43"/>
      <c r="G458" s="42"/>
      <c r="H458" s="42"/>
      <c r="I458" s="59"/>
      <c r="J458" s="42"/>
      <c r="K458" s="6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2"/>
      <c r="D459" s="42"/>
      <c r="E459" s="42"/>
      <c r="F459" s="43"/>
      <c r="G459" s="42"/>
      <c r="H459" s="42"/>
      <c r="I459" s="59"/>
      <c r="J459" s="42"/>
      <c r="K459" s="6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2"/>
      <c r="D460" s="42"/>
      <c r="E460" s="42"/>
      <c r="F460" s="43"/>
      <c r="G460" s="42"/>
      <c r="H460" s="42"/>
      <c r="I460" s="59"/>
      <c r="J460" s="42"/>
      <c r="K460" s="6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2"/>
      <c r="D461" s="42"/>
      <c r="E461" s="42"/>
      <c r="F461" s="43"/>
      <c r="G461" s="42"/>
      <c r="H461" s="42"/>
      <c r="I461" s="59"/>
      <c r="J461" s="42"/>
      <c r="K461" s="6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2"/>
      <c r="D462" s="42"/>
      <c r="E462" s="42"/>
      <c r="F462" s="43"/>
      <c r="G462" s="42"/>
      <c r="H462" s="42"/>
      <c r="I462" s="59"/>
      <c r="J462" s="42"/>
      <c r="K462" s="6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2"/>
      <c r="D463" s="42"/>
      <c r="E463" s="42"/>
      <c r="F463" s="43"/>
      <c r="G463" s="42"/>
      <c r="H463" s="42"/>
      <c r="I463" s="59"/>
      <c r="J463" s="42"/>
      <c r="K463" s="6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2"/>
      <c r="D464" s="42"/>
      <c r="E464" s="42"/>
      <c r="F464" s="43"/>
      <c r="G464" s="42"/>
      <c r="H464" s="42"/>
      <c r="I464" s="59"/>
      <c r="J464" s="42"/>
      <c r="K464" s="6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2"/>
      <c r="D465" s="42"/>
      <c r="E465" s="42"/>
      <c r="F465" s="43"/>
      <c r="G465" s="42"/>
      <c r="H465" s="42"/>
      <c r="I465" s="59"/>
      <c r="J465" s="42"/>
      <c r="K465" s="6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2"/>
      <c r="D466" s="42"/>
      <c r="E466" s="42"/>
      <c r="F466" s="43"/>
      <c r="G466" s="42"/>
      <c r="H466" s="42"/>
      <c r="I466" s="59"/>
      <c r="J466" s="42"/>
      <c r="K466" s="6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2"/>
      <c r="D467" s="42"/>
      <c r="E467" s="42"/>
      <c r="F467" s="43"/>
      <c r="G467" s="42"/>
      <c r="H467" s="42"/>
      <c r="I467" s="59"/>
      <c r="J467" s="42"/>
      <c r="K467" s="6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2"/>
      <c r="D468" s="42"/>
      <c r="E468" s="42"/>
      <c r="F468" s="43"/>
      <c r="G468" s="42"/>
      <c r="H468" s="42"/>
      <c r="I468" s="59"/>
      <c r="J468" s="42"/>
      <c r="K468" s="6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2"/>
      <c r="D469" s="42"/>
      <c r="E469" s="42"/>
      <c r="F469" s="43"/>
      <c r="G469" s="42"/>
      <c r="H469" s="42"/>
      <c r="I469" s="59"/>
      <c r="J469" s="42"/>
      <c r="K469" s="6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2"/>
      <c r="D470" s="42"/>
      <c r="E470" s="42"/>
      <c r="F470" s="43"/>
      <c r="G470" s="42"/>
      <c r="H470" s="42"/>
      <c r="I470" s="59"/>
      <c r="J470" s="42"/>
      <c r="K470" s="6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2"/>
      <c r="D471" s="42"/>
      <c r="E471" s="42"/>
      <c r="F471" s="43"/>
      <c r="G471" s="42"/>
      <c r="H471" s="42"/>
      <c r="I471" s="59"/>
      <c r="J471" s="42"/>
      <c r="K471" s="6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2"/>
      <c r="D472" s="42"/>
      <c r="E472" s="42"/>
      <c r="F472" s="43"/>
      <c r="G472" s="42"/>
      <c r="H472" s="42"/>
      <c r="I472" s="59"/>
      <c r="J472" s="42"/>
      <c r="K472" s="6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2"/>
      <c r="D473" s="42"/>
      <c r="E473" s="42"/>
      <c r="F473" s="43"/>
      <c r="G473" s="42"/>
      <c r="H473" s="42"/>
      <c r="I473" s="59"/>
      <c r="J473" s="42"/>
      <c r="K473" s="6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2"/>
      <c r="D474" s="42"/>
      <c r="E474" s="42"/>
      <c r="F474" s="43"/>
      <c r="G474" s="42"/>
      <c r="H474" s="42"/>
      <c r="I474" s="59"/>
      <c r="J474" s="42"/>
      <c r="K474" s="6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2"/>
      <c r="D475" s="42"/>
      <c r="E475" s="42"/>
      <c r="F475" s="43"/>
      <c r="G475" s="42"/>
      <c r="H475" s="42"/>
      <c r="I475" s="59"/>
      <c r="J475" s="42"/>
      <c r="K475" s="6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2"/>
      <c r="D476" s="42"/>
      <c r="E476" s="42"/>
      <c r="F476" s="43"/>
      <c r="G476" s="42"/>
      <c r="H476" s="42"/>
      <c r="I476" s="59"/>
      <c r="J476" s="42"/>
      <c r="K476" s="6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2"/>
      <c r="D477" s="42"/>
      <c r="E477" s="42"/>
      <c r="F477" s="43"/>
      <c r="G477" s="42"/>
      <c r="H477" s="42"/>
      <c r="I477" s="59"/>
      <c r="J477" s="42"/>
      <c r="K477" s="6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2"/>
      <c r="D478" s="42"/>
      <c r="E478" s="42"/>
      <c r="F478" s="43"/>
      <c r="G478" s="42"/>
      <c r="H478" s="42"/>
      <c r="I478" s="59"/>
      <c r="J478" s="42"/>
      <c r="K478" s="6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2"/>
      <c r="D479" s="42"/>
      <c r="E479" s="42"/>
      <c r="F479" s="43"/>
      <c r="G479" s="42"/>
      <c r="H479" s="42"/>
      <c r="I479" s="59"/>
      <c r="J479" s="42"/>
      <c r="K479" s="6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2"/>
      <c r="D480" s="42"/>
      <c r="E480" s="42"/>
      <c r="F480" s="43"/>
      <c r="G480" s="42"/>
      <c r="H480" s="42"/>
      <c r="I480" s="59"/>
      <c r="J480" s="42"/>
      <c r="K480" s="6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2"/>
      <c r="D481" s="42"/>
      <c r="E481" s="42"/>
      <c r="F481" s="43"/>
      <c r="G481" s="42"/>
      <c r="H481" s="42"/>
      <c r="I481" s="59"/>
      <c r="J481" s="42"/>
      <c r="K481" s="6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2"/>
      <c r="D482" s="42"/>
      <c r="E482" s="42"/>
      <c r="F482" s="43"/>
      <c r="G482" s="42"/>
      <c r="H482" s="42"/>
      <c r="I482" s="59"/>
      <c r="J482" s="42"/>
      <c r="K482" s="6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2"/>
      <c r="D483" s="42"/>
      <c r="E483" s="42"/>
      <c r="F483" s="43"/>
      <c r="G483" s="42"/>
      <c r="H483" s="42"/>
      <c r="I483" s="59"/>
      <c r="J483" s="42"/>
      <c r="K483" s="6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2"/>
      <c r="D484" s="42"/>
      <c r="E484" s="42"/>
      <c r="F484" s="43"/>
      <c r="G484" s="42"/>
      <c r="H484" s="42"/>
      <c r="I484" s="59"/>
      <c r="J484" s="42"/>
      <c r="K484" s="6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2"/>
      <c r="D485" s="42"/>
      <c r="E485" s="42"/>
      <c r="F485" s="43"/>
      <c r="G485" s="42"/>
      <c r="H485" s="42"/>
      <c r="I485" s="59"/>
      <c r="J485" s="42"/>
      <c r="K485" s="6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2"/>
      <c r="D486" s="42"/>
      <c r="E486" s="42"/>
      <c r="F486" s="43"/>
      <c r="G486" s="42"/>
      <c r="H486" s="42"/>
      <c r="I486" s="59"/>
      <c r="J486" s="42"/>
      <c r="K486" s="6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2"/>
      <c r="D487" s="42"/>
      <c r="E487" s="42"/>
      <c r="F487" s="43"/>
      <c r="G487" s="42"/>
      <c r="H487" s="42"/>
      <c r="I487" s="59"/>
      <c r="J487" s="42"/>
      <c r="K487" s="6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2"/>
      <c r="D488" s="42"/>
      <c r="E488" s="42"/>
      <c r="F488" s="43"/>
      <c r="G488" s="42"/>
      <c r="H488" s="42"/>
      <c r="I488" s="59"/>
      <c r="J488" s="42"/>
      <c r="K488" s="6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2"/>
      <c r="D489" s="42"/>
      <c r="E489" s="42"/>
      <c r="F489" s="43"/>
      <c r="G489" s="42"/>
      <c r="H489" s="42"/>
      <c r="I489" s="59"/>
      <c r="J489" s="42"/>
      <c r="K489" s="6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2"/>
      <c r="D490" s="42"/>
      <c r="E490" s="42"/>
      <c r="F490" s="43"/>
      <c r="G490" s="42"/>
      <c r="H490" s="42"/>
      <c r="I490" s="59"/>
      <c r="J490" s="42"/>
      <c r="K490" s="6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2"/>
      <c r="D491" s="42"/>
      <c r="E491" s="42"/>
      <c r="F491" s="43"/>
      <c r="G491" s="42"/>
      <c r="H491" s="42"/>
      <c r="I491" s="59"/>
      <c r="J491" s="42"/>
      <c r="K491" s="6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2"/>
      <c r="D492" s="42"/>
      <c r="E492" s="42"/>
      <c r="F492" s="43"/>
      <c r="G492" s="42"/>
      <c r="H492" s="42"/>
      <c r="I492" s="59"/>
      <c r="J492" s="42"/>
      <c r="K492" s="6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2"/>
      <c r="D493" s="42"/>
      <c r="E493" s="42"/>
      <c r="F493" s="43"/>
      <c r="G493" s="42"/>
      <c r="H493" s="42"/>
      <c r="I493" s="59"/>
      <c r="J493" s="42"/>
      <c r="K493" s="6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2"/>
      <c r="D494" s="42"/>
      <c r="E494" s="42"/>
      <c r="F494" s="43"/>
      <c r="G494" s="42"/>
      <c r="H494" s="42"/>
      <c r="I494" s="59"/>
      <c r="J494" s="42"/>
      <c r="K494" s="6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2"/>
      <c r="D495" s="42"/>
      <c r="E495" s="42"/>
      <c r="F495" s="43"/>
      <c r="G495" s="42"/>
      <c r="H495" s="42"/>
      <c r="I495" s="59"/>
      <c r="J495" s="42"/>
      <c r="K495" s="6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2"/>
      <c r="D496" s="42"/>
      <c r="E496" s="42"/>
      <c r="F496" s="43"/>
      <c r="G496" s="42"/>
      <c r="H496" s="42"/>
      <c r="I496" s="59"/>
      <c r="J496" s="42"/>
      <c r="K496" s="6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2"/>
      <c r="D497" s="42"/>
      <c r="E497" s="42"/>
      <c r="F497" s="43"/>
      <c r="G497" s="42"/>
      <c r="H497" s="42"/>
      <c r="I497" s="59"/>
      <c r="J497" s="42"/>
      <c r="K497" s="6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2"/>
      <c r="D498" s="42"/>
      <c r="E498" s="42"/>
      <c r="F498" s="43"/>
      <c r="G498" s="42"/>
      <c r="H498" s="42"/>
      <c r="I498" s="59"/>
      <c r="J498" s="42"/>
      <c r="K498" s="6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2"/>
      <c r="D499" s="42"/>
      <c r="E499" s="42"/>
      <c r="F499" s="43"/>
      <c r="G499" s="42"/>
      <c r="H499" s="42"/>
      <c r="I499" s="59"/>
      <c r="J499" s="42"/>
      <c r="K499" s="6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2"/>
      <c r="D500" s="42"/>
      <c r="E500" s="42"/>
      <c r="F500" s="43"/>
      <c r="G500" s="42"/>
      <c r="H500" s="42"/>
      <c r="I500" s="59"/>
      <c r="J500" s="42"/>
      <c r="K500" s="6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2"/>
      <c r="D501" s="42"/>
      <c r="E501" s="42"/>
      <c r="F501" s="43"/>
      <c r="G501" s="42"/>
      <c r="H501" s="42"/>
      <c r="I501" s="59"/>
      <c r="J501" s="42"/>
      <c r="K501" s="6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2"/>
      <c r="D502" s="42"/>
      <c r="E502" s="42"/>
      <c r="F502" s="43"/>
      <c r="G502" s="42"/>
      <c r="H502" s="42"/>
      <c r="I502" s="59"/>
      <c r="J502" s="42"/>
      <c r="K502" s="6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2"/>
      <c r="D503" s="42"/>
      <c r="E503" s="42"/>
      <c r="F503" s="43"/>
      <c r="G503" s="42"/>
      <c r="H503" s="42"/>
      <c r="I503" s="59"/>
      <c r="J503" s="42"/>
      <c r="K503" s="6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2"/>
      <c r="D504" s="42"/>
      <c r="E504" s="42"/>
      <c r="F504" s="43"/>
      <c r="G504" s="42"/>
      <c r="H504" s="42"/>
      <c r="I504" s="59"/>
      <c r="J504" s="42"/>
      <c r="K504" s="6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2"/>
      <c r="D505" s="42"/>
      <c r="E505" s="42"/>
      <c r="F505" s="43"/>
      <c r="G505" s="42"/>
      <c r="H505" s="42"/>
      <c r="I505" s="59"/>
      <c r="J505" s="42"/>
      <c r="K505" s="6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2"/>
      <c r="D506" s="42"/>
      <c r="E506" s="42"/>
      <c r="F506" s="43"/>
      <c r="G506" s="42"/>
      <c r="H506" s="42"/>
      <c r="I506" s="59"/>
      <c r="J506" s="42"/>
      <c r="K506" s="6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2"/>
      <c r="D507" s="42"/>
      <c r="E507" s="42"/>
      <c r="F507" s="43"/>
      <c r="G507" s="42"/>
      <c r="H507" s="42"/>
      <c r="I507" s="59"/>
      <c r="J507" s="42"/>
      <c r="K507" s="6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2"/>
      <c r="D508" s="42"/>
      <c r="E508" s="42"/>
      <c r="F508" s="43"/>
      <c r="G508" s="42"/>
      <c r="H508" s="42"/>
      <c r="I508" s="59"/>
      <c r="J508" s="42"/>
      <c r="K508" s="6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2"/>
      <c r="D509" s="42"/>
      <c r="E509" s="42"/>
      <c r="F509" s="43"/>
      <c r="G509" s="42"/>
      <c r="H509" s="42"/>
      <c r="I509" s="59"/>
      <c r="J509" s="42"/>
      <c r="K509" s="6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2"/>
      <c r="D510" s="42"/>
      <c r="E510" s="42"/>
      <c r="F510" s="43"/>
      <c r="G510" s="42"/>
      <c r="H510" s="42"/>
      <c r="I510" s="59"/>
      <c r="J510" s="42"/>
      <c r="K510" s="6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2"/>
      <c r="D511" s="42"/>
      <c r="E511" s="42"/>
      <c r="F511" s="43"/>
      <c r="G511" s="42"/>
      <c r="H511" s="42"/>
      <c r="I511" s="59"/>
      <c r="J511" s="42"/>
      <c r="K511" s="6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2"/>
      <c r="D512" s="42"/>
      <c r="E512" s="42"/>
      <c r="F512" s="43"/>
      <c r="G512" s="42"/>
      <c r="H512" s="42"/>
      <c r="I512" s="59"/>
      <c r="J512" s="42"/>
      <c r="K512" s="6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2"/>
      <c r="D513" s="42"/>
      <c r="E513" s="42"/>
      <c r="F513" s="43"/>
      <c r="G513" s="42"/>
      <c r="H513" s="42"/>
      <c r="I513" s="59"/>
      <c r="J513" s="42"/>
      <c r="K513" s="6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2"/>
      <c r="D514" s="42"/>
      <c r="E514" s="42"/>
      <c r="F514" s="43"/>
      <c r="G514" s="42"/>
      <c r="H514" s="42"/>
      <c r="I514" s="59"/>
      <c r="J514" s="42"/>
      <c r="K514" s="6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2"/>
      <c r="D515" s="42"/>
      <c r="E515" s="42"/>
      <c r="F515" s="43"/>
      <c r="G515" s="42"/>
      <c r="H515" s="42"/>
      <c r="I515" s="59"/>
      <c r="J515" s="42"/>
      <c r="K515" s="6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2"/>
      <c r="D516" s="42"/>
      <c r="E516" s="42"/>
      <c r="F516" s="43"/>
      <c r="G516" s="42"/>
      <c r="H516" s="42"/>
      <c r="I516" s="59"/>
      <c r="J516" s="42"/>
      <c r="K516" s="6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2"/>
      <c r="D517" s="42"/>
      <c r="E517" s="42"/>
      <c r="F517" s="43"/>
      <c r="G517" s="42"/>
      <c r="H517" s="42"/>
      <c r="I517" s="59"/>
      <c r="J517" s="42"/>
      <c r="K517" s="6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2"/>
      <c r="D518" s="42"/>
      <c r="E518" s="42"/>
      <c r="F518" s="43"/>
      <c r="G518" s="42"/>
      <c r="H518" s="42"/>
      <c r="I518" s="59"/>
      <c r="J518" s="42"/>
      <c r="K518" s="6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2"/>
      <c r="D519" s="42"/>
      <c r="E519" s="42"/>
      <c r="F519" s="43"/>
      <c r="G519" s="42"/>
      <c r="H519" s="42"/>
      <c r="I519" s="59"/>
      <c r="J519" s="42"/>
      <c r="K519" s="6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2"/>
      <c r="D520" s="42"/>
      <c r="E520" s="42"/>
      <c r="F520" s="43"/>
      <c r="G520" s="42"/>
      <c r="H520" s="42"/>
      <c r="I520" s="59"/>
      <c r="J520" s="42"/>
      <c r="K520" s="6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2"/>
      <c r="D521" s="42"/>
      <c r="E521" s="42"/>
      <c r="F521" s="43"/>
      <c r="G521" s="42"/>
      <c r="H521" s="42"/>
      <c r="I521" s="59"/>
      <c r="J521" s="42"/>
      <c r="K521" s="6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2"/>
      <c r="D522" s="42"/>
      <c r="E522" s="42"/>
      <c r="F522" s="43"/>
      <c r="G522" s="42"/>
      <c r="H522" s="42"/>
      <c r="I522" s="59"/>
      <c r="J522" s="42"/>
      <c r="K522" s="6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2"/>
      <c r="D523" s="42"/>
      <c r="E523" s="42"/>
      <c r="F523" s="43"/>
      <c r="G523" s="42"/>
      <c r="H523" s="42"/>
      <c r="I523" s="59"/>
      <c r="J523" s="42"/>
      <c r="K523" s="6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2"/>
      <c r="D524" s="42"/>
      <c r="E524" s="42"/>
      <c r="F524" s="43"/>
      <c r="G524" s="42"/>
      <c r="H524" s="42"/>
      <c r="I524" s="59"/>
      <c r="J524" s="42"/>
      <c r="K524" s="6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2"/>
      <c r="D525" s="42"/>
      <c r="E525" s="42"/>
      <c r="F525" s="43"/>
      <c r="G525" s="42"/>
      <c r="H525" s="42"/>
      <c r="I525" s="59"/>
      <c r="J525" s="42"/>
      <c r="K525" s="6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2"/>
      <c r="D526" s="42"/>
      <c r="E526" s="42"/>
      <c r="F526" s="43"/>
      <c r="G526" s="42"/>
      <c r="H526" s="42"/>
      <c r="I526" s="59"/>
      <c r="J526" s="42"/>
      <c r="K526" s="6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2"/>
      <c r="D527" s="42"/>
      <c r="E527" s="42"/>
      <c r="F527" s="43"/>
      <c r="G527" s="42"/>
      <c r="H527" s="42"/>
      <c r="I527" s="59"/>
      <c r="J527" s="42"/>
      <c r="K527" s="6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2"/>
      <c r="D528" s="42"/>
      <c r="E528" s="42"/>
      <c r="F528" s="43"/>
      <c r="G528" s="42"/>
      <c r="H528" s="42"/>
      <c r="I528" s="59"/>
      <c r="J528" s="42"/>
      <c r="K528" s="6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2"/>
      <c r="D529" s="42"/>
      <c r="E529" s="42"/>
      <c r="F529" s="43"/>
      <c r="G529" s="42"/>
      <c r="H529" s="42"/>
      <c r="I529" s="59"/>
      <c r="J529" s="42"/>
      <c r="K529" s="6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2"/>
      <c r="D530" s="42"/>
      <c r="E530" s="42"/>
      <c r="F530" s="43"/>
      <c r="G530" s="42"/>
      <c r="H530" s="42"/>
      <c r="I530" s="59"/>
      <c r="J530" s="42"/>
      <c r="K530" s="6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2"/>
      <c r="D531" s="42"/>
      <c r="E531" s="42"/>
      <c r="F531" s="43"/>
      <c r="G531" s="42"/>
      <c r="H531" s="42"/>
      <c r="I531" s="59"/>
      <c r="J531" s="42"/>
      <c r="K531" s="6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2"/>
      <c r="D532" s="42"/>
      <c r="E532" s="42"/>
      <c r="F532" s="43"/>
      <c r="G532" s="42"/>
      <c r="H532" s="42"/>
      <c r="I532" s="59"/>
      <c r="J532" s="42"/>
      <c r="K532" s="6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2"/>
      <c r="D533" s="42"/>
      <c r="E533" s="42"/>
      <c r="F533" s="43"/>
      <c r="G533" s="42"/>
      <c r="H533" s="42"/>
      <c r="I533" s="59"/>
      <c r="J533" s="42"/>
      <c r="K533" s="6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2"/>
      <c r="D534" s="42"/>
      <c r="E534" s="42"/>
      <c r="F534" s="43"/>
      <c r="G534" s="42"/>
      <c r="H534" s="42"/>
      <c r="I534" s="59"/>
      <c r="J534" s="42"/>
      <c r="K534" s="6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2"/>
      <c r="D535" s="42"/>
      <c r="E535" s="42"/>
      <c r="F535" s="43"/>
      <c r="G535" s="42"/>
      <c r="H535" s="42"/>
      <c r="I535" s="59"/>
      <c r="J535" s="42"/>
      <c r="K535" s="6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2"/>
      <c r="D536" s="42"/>
      <c r="E536" s="42"/>
      <c r="F536" s="43"/>
      <c r="G536" s="42"/>
      <c r="H536" s="42"/>
      <c r="I536" s="59"/>
      <c r="J536" s="42"/>
      <c r="K536" s="6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2"/>
      <c r="D537" s="42"/>
      <c r="E537" s="42"/>
      <c r="F537" s="43"/>
      <c r="G537" s="42"/>
      <c r="H537" s="42"/>
      <c r="I537" s="59"/>
      <c r="J537" s="42"/>
      <c r="K537" s="6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2"/>
      <c r="D538" s="42"/>
      <c r="E538" s="42"/>
      <c r="F538" s="43"/>
      <c r="G538" s="42"/>
      <c r="H538" s="42"/>
      <c r="I538" s="59"/>
      <c r="J538" s="42"/>
      <c r="K538" s="6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2"/>
      <c r="D539" s="42"/>
      <c r="E539" s="42"/>
      <c r="F539" s="43"/>
      <c r="G539" s="42"/>
      <c r="H539" s="42"/>
      <c r="I539" s="59"/>
      <c r="J539" s="42"/>
      <c r="K539" s="6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2"/>
      <c r="D540" s="42"/>
      <c r="E540" s="42"/>
      <c r="F540" s="43"/>
      <c r="G540" s="42"/>
      <c r="H540" s="42"/>
      <c r="I540" s="59"/>
      <c r="J540" s="42"/>
      <c r="K540" s="6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2"/>
      <c r="D541" s="42"/>
      <c r="E541" s="42"/>
      <c r="F541" s="43"/>
      <c r="G541" s="42"/>
      <c r="H541" s="42"/>
      <c r="I541" s="59"/>
      <c r="J541" s="42"/>
      <c r="K541" s="6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2"/>
      <c r="D542" s="42"/>
      <c r="E542" s="42"/>
      <c r="F542" s="43"/>
      <c r="G542" s="42"/>
      <c r="H542" s="42"/>
      <c r="I542" s="59"/>
      <c r="J542" s="42"/>
      <c r="K542" s="6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2"/>
      <c r="D543" s="42"/>
      <c r="E543" s="42"/>
      <c r="F543" s="43"/>
      <c r="G543" s="42"/>
      <c r="H543" s="42"/>
      <c r="I543" s="59"/>
      <c r="J543" s="42"/>
      <c r="K543" s="6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2"/>
      <c r="D544" s="42"/>
      <c r="E544" s="42"/>
      <c r="F544" s="43"/>
      <c r="G544" s="42"/>
      <c r="H544" s="42"/>
      <c r="I544" s="59"/>
      <c r="J544" s="42"/>
      <c r="K544" s="6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2"/>
      <c r="D545" s="42"/>
      <c r="E545" s="42"/>
      <c r="F545" s="43"/>
      <c r="G545" s="42"/>
      <c r="H545" s="42"/>
      <c r="I545" s="59"/>
      <c r="J545" s="42"/>
      <c r="K545" s="6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2"/>
      <c r="D546" s="42"/>
      <c r="E546" s="42"/>
      <c r="F546" s="43"/>
      <c r="G546" s="42"/>
      <c r="H546" s="42"/>
      <c r="I546" s="59"/>
      <c r="J546" s="42"/>
      <c r="K546" s="6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2"/>
      <c r="D547" s="42"/>
      <c r="E547" s="42"/>
      <c r="F547" s="43"/>
      <c r="G547" s="42"/>
      <c r="H547" s="42"/>
      <c r="I547" s="59"/>
      <c r="J547" s="42"/>
      <c r="K547" s="6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2"/>
      <c r="D548" s="42"/>
      <c r="E548" s="42"/>
      <c r="F548" s="43"/>
      <c r="G548" s="42"/>
      <c r="H548" s="42"/>
      <c r="I548" s="59"/>
      <c r="J548" s="42"/>
      <c r="K548" s="6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2"/>
      <c r="D549" s="42"/>
      <c r="E549" s="42"/>
      <c r="F549" s="43"/>
      <c r="G549" s="42"/>
      <c r="H549" s="42"/>
      <c r="I549" s="59"/>
      <c r="J549" s="42"/>
      <c r="K549" s="6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2"/>
      <c r="D550" s="42"/>
      <c r="E550" s="42"/>
      <c r="F550" s="43"/>
      <c r="G550" s="42"/>
      <c r="H550" s="42"/>
      <c r="I550" s="59"/>
      <c r="J550" s="42"/>
      <c r="K550" s="6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2"/>
      <c r="D551" s="42"/>
      <c r="E551" s="42"/>
      <c r="F551" s="43"/>
      <c r="G551" s="42"/>
      <c r="H551" s="42"/>
      <c r="I551" s="59"/>
      <c r="J551" s="42"/>
      <c r="K551" s="6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2"/>
      <c r="D552" s="42"/>
      <c r="E552" s="42"/>
      <c r="F552" s="43"/>
      <c r="G552" s="42"/>
      <c r="H552" s="42"/>
      <c r="I552" s="59"/>
      <c r="J552" s="42"/>
      <c r="K552" s="6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2"/>
      <c r="D553" s="42"/>
      <c r="E553" s="42"/>
      <c r="F553" s="43"/>
      <c r="G553" s="42"/>
      <c r="H553" s="42"/>
      <c r="I553" s="59"/>
      <c r="J553" s="42"/>
      <c r="K553" s="6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2"/>
      <c r="D554" s="42"/>
      <c r="E554" s="42"/>
      <c r="F554" s="43"/>
      <c r="G554" s="42"/>
      <c r="H554" s="42"/>
      <c r="I554" s="59"/>
      <c r="J554" s="42"/>
      <c r="K554" s="6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2"/>
      <c r="D555" s="42"/>
      <c r="E555" s="42"/>
      <c r="F555" s="43"/>
      <c r="G555" s="42"/>
      <c r="H555" s="42"/>
      <c r="I555" s="59"/>
      <c r="J555" s="42"/>
      <c r="K555" s="6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2"/>
      <c r="D556" s="42"/>
      <c r="E556" s="42"/>
      <c r="F556" s="43"/>
      <c r="G556" s="42"/>
      <c r="H556" s="42"/>
      <c r="I556" s="59"/>
      <c r="J556" s="42"/>
      <c r="K556" s="6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2"/>
      <c r="D557" s="42"/>
      <c r="E557" s="42"/>
      <c r="F557" s="43"/>
      <c r="G557" s="42"/>
      <c r="H557" s="42"/>
      <c r="I557" s="59"/>
      <c r="J557" s="42"/>
      <c r="K557" s="6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2"/>
      <c r="D558" s="42"/>
      <c r="E558" s="42"/>
      <c r="F558" s="43"/>
      <c r="G558" s="42"/>
      <c r="H558" s="42"/>
      <c r="I558" s="59"/>
      <c r="J558" s="42"/>
      <c r="K558" s="6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2"/>
      <c r="D559" s="42"/>
      <c r="E559" s="42"/>
      <c r="F559" s="43"/>
      <c r="G559" s="42"/>
      <c r="H559" s="42"/>
      <c r="I559" s="59"/>
      <c r="J559" s="42"/>
      <c r="K559" s="6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2"/>
      <c r="D560" s="42"/>
      <c r="E560" s="42"/>
      <c r="F560" s="43"/>
      <c r="G560" s="42"/>
      <c r="H560" s="42"/>
      <c r="I560" s="59"/>
      <c r="J560" s="42"/>
      <c r="K560" s="6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2"/>
      <c r="D561" s="42"/>
      <c r="E561" s="42"/>
      <c r="F561" s="43"/>
      <c r="G561" s="42"/>
      <c r="H561" s="42"/>
      <c r="I561" s="59"/>
      <c r="J561" s="42"/>
      <c r="K561" s="6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2"/>
      <c r="D562" s="42"/>
      <c r="E562" s="42"/>
      <c r="F562" s="43"/>
      <c r="G562" s="42"/>
      <c r="H562" s="42"/>
      <c r="I562" s="59"/>
      <c r="J562" s="42"/>
      <c r="K562" s="6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2"/>
      <c r="D563" s="42"/>
      <c r="E563" s="42"/>
      <c r="F563" s="43"/>
      <c r="G563" s="42"/>
      <c r="H563" s="42"/>
      <c r="I563" s="59"/>
      <c r="J563" s="42"/>
      <c r="K563" s="6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2"/>
      <c r="D564" s="42"/>
      <c r="E564" s="42"/>
      <c r="F564" s="43"/>
      <c r="G564" s="42"/>
      <c r="H564" s="42"/>
      <c r="I564" s="59"/>
      <c r="J564" s="42"/>
      <c r="K564" s="6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2"/>
      <c r="D565" s="42"/>
      <c r="E565" s="42"/>
      <c r="F565" s="43"/>
      <c r="G565" s="42"/>
      <c r="H565" s="42"/>
      <c r="I565" s="59"/>
      <c r="J565" s="42"/>
      <c r="K565" s="6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2"/>
      <c r="D566" s="42"/>
      <c r="E566" s="42"/>
      <c r="F566" s="43"/>
      <c r="G566" s="42"/>
      <c r="H566" s="42"/>
      <c r="I566" s="59"/>
      <c r="J566" s="42"/>
      <c r="K566" s="6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2"/>
      <c r="D567" s="42"/>
      <c r="E567" s="42"/>
      <c r="F567" s="43"/>
      <c r="G567" s="42"/>
      <c r="H567" s="42"/>
      <c r="I567" s="59"/>
      <c r="J567" s="42"/>
      <c r="K567" s="6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2"/>
      <c r="D568" s="42"/>
      <c r="E568" s="42"/>
      <c r="F568" s="43"/>
      <c r="G568" s="42"/>
      <c r="H568" s="42"/>
      <c r="I568" s="59"/>
      <c r="J568" s="42"/>
      <c r="K568" s="6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2"/>
      <c r="D569" s="42"/>
      <c r="E569" s="42"/>
      <c r="F569" s="43"/>
      <c r="G569" s="42"/>
      <c r="H569" s="42"/>
      <c r="I569" s="59"/>
      <c r="J569" s="42"/>
      <c r="K569" s="6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2"/>
      <c r="D570" s="42"/>
      <c r="E570" s="42"/>
      <c r="F570" s="43"/>
      <c r="G570" s="42"/>
      <c r="H570" s="42"/>
      <c r="I570" s="59"/>
      <c r="J570" s="42"/>
      <c r="K570" s="6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2"/>
      <c r="D571" s="42"/>
      <c r="E571" s="42"/>
      <c r="F571" s="43"/>
      <c r="G571" s="42"/>
      <c r="H571" s="42"/>
      <c r="I571" s="59"/>
      <c r="J571" s="42"/>
      <c r="K571" s="6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2"/>
      <c r="D572" s="42"/>
      <c r="E572" s="42"/>
      <c r="F572" s="43"/>
      <c r="G572" s="42"/>
      <c r="H572" s="42"/>
      <c r="I572" s="59"/>
      <c r="J572" s="42"/>
      <c r="K572" s="6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2"/>
      <c r="D573" s="42"/>
      <c r="E573" s="42"/>
      <c r="F573" s="43"/>
      <c r="G573" s="42"/>
      <c r="H573" s="42"/>
      <c r="I573" s="59"/>
      <c r="J573" s="42"/>
      <c r="K573" s="6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2"/>
      <c r="D574" s="42"/>
      <c r="E574" s="42"/>
      <c r="F574" s="43"/>
      <c r="G574" s="42"/>
      <c r="H574" s="42"/>
      <c r="I574" s="59"/>
      <c r="J574" s="42"/>
      <c r="K574" s="6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2"/>
      <c r="D575" s="42"/>
      <c r="E575" s="42"/>
      <c r="F575" s="43"/>
      <c r="G575" s="42"/>
      <c r="H575" s="42"/>
      <c r="I575" s="59"/>
      <c r="J575" s="42"/>
      <c r="K575" s="6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2"/>
      <c r="D576" s="42"/>
      <c r="E576" s="42"/>
      <c r="F576" s="43"/>
      <c r="G576" s="42"/>
      <c r="H576" s="42"/>
      <c r="I576" s="59"/>
      <c r="J576" s="42"/>
      <c r="K576" s="6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2"/>
      <c r="D577" s="42"/>
      <c r="E577" s="42"/>
      <c r="F577" s="43"/>
      <c r="G577" s="42"/>
      <c r="H577" s="42"/>
      <c r="I577" s="59"/>
      <c r="J577" s="42"/>
      <c r="K577" s="6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2"/>
      <c r="D578" s="42"/>
      <c r="E578" s="42"/>
      <c r="F578" s="43"/>
      <c r="G578" s="42"/>
      <c r="H578" s="42"/>
      <c r="I578" s="59"/>
      <c r="J578" s="42"/>
      <c r="K578" s="6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2"/>
      <c r="D579" s="42"/>
      <c r="E579" s="42"/>
      <c r="F579" s="43"/>
      <c r="G579" s="42"/>
      <c r="H579" s="42"/>
      <c r="I579" s="59"/>
      <c r="J579" s="42"/>
      <c r="K579" s="6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2"/>
      <c r="D580" s="42"/>
      <c r="E580" s="42"/>
      <c r="F580" s="43"/>
      <c r="G580" s="42"/>
      <c r="H580" s="42"/>
      <c r="I580" s="59"/>
      <c r="J580" s="42"/>
      <c r="K580" s="6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2"/>
      <c r="D581" s="42"/>
      <c r="E581" s="42"/>
      <c r="F581" s="43"/>
      <c r="G581" s="42"/>
      <c r="H581" s="42"/>
      <c r="I581" s="59"/>
      <c r="J581" s="42"/>
      <c r="K581" s="6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2"/>
      <c r="D582" s="42"/>
      <c r="E582" s="42"/>
      <c r="F582" s="43"/>
      <c r="G582" s="42"/>
      <c r="H582" s="42"/>
      <c r="I582" s="59"/>
      <c r="J582" s="42"/>
      <c r="K582" s="6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2"/>
      <c r="D583" s="42"/>
      <c r="E583" s="42"/>
      <c r="F583" s="43"/>
      <c r="G583" s="42"/>
      <c r="H583" s="42"/>
      <c r="I583" s="59"/>
      <c r="J583" s="42"/>
      <c r="K583" s="6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2"/>
      <c r="D584" s="42"/>
      <c r="E584" s="42"/>
      <c r="F584" s="43"/>
      <c r="G584" s="42"/>
      <c r="H584" s="42"/>
      <c r="I584" s="59"/>
      <c r="J584" s="42"/>
      <c r="K584" s="6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2"/>
      <c r="D585" s="42"/>
      <c r="E585" s="42"/>
      <c r="F585" s="43"/>
      <c r="G585" s="42"/>
      <c r="H585" s="42"/>
      <c r="I585" s="59"/>
      <c r="J585" s="42"/>
      <c r="K585" s="6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2"/>
      <c r="D586" s="42"/>
      <c r="E586" s="42"/>
      <c r="F586" s="43"/>
      <c r="G586" s="42"/>
      <c r="H586" s="42"/>
      <c r="I586" s="59"/>
      <c r="J586" s="42"/>
      <c r="K586" s="6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2"/>
      <c r="D587" s="42"/>
      <c r="E587" s="42"/>
      <c r="F587" s="43"/>
      <c r="G587" s="42"/>
      <c r="H587" s="42"/>
      <c r="I587" s="59"/>
      <c r="J587" s="42"/>
      <c r="K587" s="6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2"/>
      <c r="D588" s="42"/>
      <c r="E588" s="42"/>
      <c r="F588" s="43"/>
      <c r="G588" s="42"/>
      <c r="H588" s="42"/>
      <c r="I588" s="59"/>
      <c r="J588" s="42"/>
      <c r="K588" s="6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2"/>
      <c r="D589" s="42"/>
      <c r="E589" s="42"/>
      <c r="F589" s="43"/>
      <c r="G589" s="42"/>
      <c r="H589" s="42"/>
      <c r="I589" s="59"/>
      <c r="J589" s="42"/>
      <c r="K589" s="6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2"/>
      <c r="D590" s="42"/>
      <c r="E590" s="42"/>
      <c r="F590" s="43"/>
      <c r="G590" s="42"/>
      <c r="H590" s="42"/>
      <c r="I590" s="59"/>
      <c r="J590" s="42"/>
      <c r="K590" s="6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2"/>
      <c r="D591" s="42"/>
      <c r="E591" s="42"/>
      <c r="F591" s="43"/>
      <c r="G591" s="42"/>
      <c r="H591" s="42"/>
      <c r="I591" s="59"/>
      <c r="J591" s="42"/>
      <c r="K591" s="6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2"/>
      <c r="D592" s="42"/>
      <c r="E592" s="42"/>
      <c r="F592" s="43"/>
      <c r="G592" s="42"/>
      <c r="H592" s="42"/>
      <c r="I592" s="59"/>
      <c r="J592" s="42"/>
      <c r="K592" s="6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2"/>
      <c r="D593" s="42"/>
      <c r="E593" s="42"/>
      <c r="F593" s="43"/>
      <c r="G593" s="42"/>
      <c r="H593" s="42"/>
      <c r="I593" s="59"/>
      <c r="J593" s="42"/>
      <c r="K593" s="6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2"/>
      <c r="D594" s="42"/>
      <c r="E594" s="42"/>
      <c r="F594" s="43"/>
      <c r="G594" s="42"/>
      <c r="H594" s="42"/>
      <c r="I594" s="59"/>
      <c r="J594" s="42"/>
      <c r="K594" s="6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2"/>
      <c r="D595" s="42"/>
      <c r="E595" s="42"/>
      <c r="F595" s="43"/>
      <c r="G595" s="42"/>
      <c r="H595" s="42"/>
      <c r="I595" s="59"/>
      <c r="J595" s="42"/>
      <c r="K595" s="6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2"/>
      <c r="D596" s="42"/>
      <c r="E596" s="42"/>
      <c r="F596" s="43"/>
      <c r="G596" s="42"/>
      <c r="H596" s="42"/>
      <c r="I596" s="59"/>
      <c r="J596" s="42"/>
      <c r="K596" s="6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2"/>
      <c r="D597" s="42"/>
      <c r="E597" s="42"/>
      <c r="F597" s="43"/>
      <c r="G597" s="42"/>
      <c r="H597" s="42"/>
      <c r="I597" s="59"/>
      <c r="J597" s="42"/>
      <c r="K597" s="6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2"/>
      <c r="D598" s="42"/>
      <c r="E598" s="42"/>
      <c r="F598" s="43"/>
      <c r="G598" s="42"/>
      <c r="H598" s="42"/>
      <c r="I598" s="59"/>
      <c r="J598" s="42"/>
      <c r="K598" s="6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2"/>
      <c r="D599" s="42"/>
      <c r="E599" s="42"/>
      <c r="F599" s="43"/>
      <c r="G599" s="42"/>
      <c r="H599" s="42"/>
      <c r="I599" s="59"/>
      <c r="J599" s="42"/>
      <c r="K599" s="6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2"/>
      <c r="D600" s="42"/>
      <c r="E600" s="42"/>
      <c r="F600" s="43"/>
      <c r="G600" s="42"/>
      <c r="H600" s="42"/>
      <c r="I600" s="59"/>
      <c r="J600" s="42"/>
      <c r="K600" s="6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2"/>
      <c r="D601" s="42"/>
      <c r="E601" s="42"/>
      <c r="F601" s="43"/>
      <c r="G601" s="42"/>
      <c r="H601" s="42"/>
      <c r="I601" s="59"/>
      <c r="J601" s="42"/>
      <c r="K601" s="6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2"/>
      <c r="D602" s="42"/>
      <c r="E602" s="42"/>
      <c r="F602" s="43"/>
      <c r="G602" s="42"/>
      <c r="H602" s="42"/>
      <c r="I602" s="59"/>
      <c r="J602" s="42"/>
      <c r="K602" s="6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2"/>
      <c r="D603" s="42"/>
      <c r="E603" s="42"/>
      <c r="F603" s="43"/>
      <c r="G603" s="42"/>
      <c r="H603" s="42"/>
      <c r="I603" s="59"/>
      <c r="J603" s="42"/>
      <c r="K603" s="6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2"/>
      <c r="D604" s="42"/>
      <c r="E604" s="42"/>
      <c r="F604" s="43"/>
      <c r="G604" s="42"/>
      <c r="H604" s="42"/>
      <c r="I604" s="59"/>
      <c r="J604" s="42"/>
      <c r="K604" s="6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2"/>
      <c r="D605" s="42"/>
      <c r="E605" s="42"/>
      <c r="F605" s="43"/>
      <c r="G605" s="42"/>
      <c r="H605" s="42"/>
      <c r="I605" s="59"/>
      <c r="J605" s="42"/>
      <c r="K605" s="6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2"/>
      <c r="D606" s="42"/>
      <c r="E606" s="42"/>
      <c r="F606" s="43"/>
      <c r="G606" s="42"/>
      <c r="H606" s="42"/>
      <c r="I606" s="59"/>
      <c r="J606" s="42"/>
      <c r="K606" s="6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2"/>
      <c r="D607" s="42"/>
      <c r="E607" s="42"/>
      <c r="F607" s="43"/>
      <c r="G607" s="42"/>
      <c r="H607" s="42"/>
      <c r="I607" s="59"/>
      <c r="J607" s="42"/>
      <c r="K607" s="6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2"/>
      <c r="D608" s="42"/>
      <c r="E608" s="42"/>
      <c r="F608" s="43"/>
      <c r="G608" s="42"/>
      <c r="H608" s="42"/>
      <c r="I608" s="59"/>
      <c r="J608" s="42"/>
      <c r="K608" s="6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2"/>
      <c r="D609" s="42"/>
      <c r="E609" s="42"/>
      <c r="F609" s="43"/>
      <c r="G609" s="42"/>
      <c r="H609" s="42"/>
      <c r="I609" s="59"/>
      <c r="J609" s="42"/>
      <c r="K609" s="6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2"/>
      <c r="D610" s="42"/>
      <c r="E610" s="42"/>
      <c r="F610" s="43"/>
      <c r="G610" s="42"/>
      <c r="H610" s="42"/>
      <c r="I610" s="59"/>
      <c r="J610" s="42"/>
      <c r="K610" s="6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2"/>
      <c r="D611" s="42"/>
      <c r="E611" s="42"/>
      <c r="F611" s="43"/>
      <c r="G611" s="42"/>
      <c r="H611" s="42"/>
      <c r="I611" s="59"/>
      <c r="J611" s="42"/>
      <c r="K611" s="6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2"/>
      <c r="D612" s="42"/>
      <c r="E612" s="42"/>
      <c r="F612" s="43"/>
      <c r="G612" s="42"/>
      <c r="H612" s="42"/>
      <c r="I612" s="59"/>
      <c r="J612" s="42"/>
      <c r="K612" s="6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2"/>
      <c r="D613" s="42"/>
      <c r="E613" s="42"/>
      <c r="F613" s="43"/>
      <c r="G613" s="42"/>
      <c r="H613" s="42"/>
      <c r="I613" s="59"/>
      <c r="J613" s="42"/>
      <c r="K613" s="6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2"/>
      <c r="D614" s="42"/>
      <c r="E614" s="42"/>
      <c r="F614" s="43"/>
      <c r="G614" s="42"/>
      <c r="H614" s="42"/>
      <c r="I614" s="59"/>
      <c r="J614" s="42"/>
      <c r="K614" s="6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2"/>
      <c r="D615" s="42"/>
      <c r="E615" s="42"/>
      <c r="F615" s="43"/>
      <c r="G615" s="42"/>
      <c r="H615" s="42"/>
      <c r="I615" s="59"/>
      <c r="J615" s="42"/>
      <c r="K615" s="6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2"/>
      <c r="D616" s="42"/>
      <c r="E616" s="42"/>
      <c r="F616" s="43"/>
      <c r="G616" s="42"/>
      <c r="H616" s="42"/>
      <c r="I616" s="59"/>
      <c r="J616" s="42"/>
      <c r="K616" s="6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2"/>
      <c r="D617" s="42"/>
      <c r="E617" s="42"/>
      <c r="F617" s="43"/>
      <c r="G617" s="42"/>
      <c r="H617" s="42"/>
      <c r="I617" s="59"/>
      <c r="J617" s="42"/>
      <c r="K617" s="6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2"/>
      <c r="D618" s="42"/>
      <c r="E618" s="42"/>
      <c r="F618" s="43"/>
      <c r="G618" s="42"/>
      <c r="H618" s="42"/>
      <c r="I618" s="59"/>
      <c r="J618" s="42"/>
      <c r="K618" s="6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2"/>
      <c r="D619" s="42"/>
      <c r="E619" s="42"/>
      <c r="F619" s="43"/>
      <c r="G619" s="42"/>
      <c r="H619" s="42"/>
      <c r="I619" s="59"/>
      <c r="J619" s="42"/>
      <c r="K619" s="6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2"/>
      <c r="D620" s="42"/>
      <c r="E620" s="42"/>
      <c r="F620" s="43"/>
      <c r="G620" s="42"/>
      <c r="H620" s="42"/>
      <c r="I620" s="59"/>
      <c r="J620" s="42"/>
      <c r="K620" s="6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2"/>
      <c r="D621" s="42"/>
      <c r="E621" s="42"/>
      <c r="F621" s="43"/>
      <c r="G621" s="42"/>
      <c r="H621" s="42"/>
      <c r="I621" s="59"/>
      <c r="J621" s="42"/>
      <c r="K621" s="6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2"/>
      <c r="D622" s="42"/>
      <c r="E622" s="42"/>
      <c r="F622" s="43"/>
      <c r="G622" s="42"/>
      <c r="H622" s="42"/>
      <c r="I622" s="59"/>
      <c r="J622" s="42"/>
      <c r="K622" s="6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2"/>
      <c r="D623" s="42"/>
      <c r="E623" s="42"/>
      <c r="F623" s="43"/>
      <c r="G623" s="42"/>
      <c r="H623" s="42"/>
      <c r="I623" s="59"/>
      <c r="J623" s="42"/>
      <c r="K623" s="6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2"/>
      <c r="D624" s="42"/>
      <c r="E624" s="42"/>
      <c r="F624" s="43"/>
      <c r="G624" s="42"/>
      <c r="H624" s="42"/>
      <c r="I624" s="59"/>
      <c r="J624" s="42"/>
      <c r="K624" s="6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2"/>
      <c r="D625" s="42"/>
      <c r="E625" s="42"/>
      <c r="F625" s="43"/>
      <c r="G625" s="42"/>
      <c r="H625" s="42"/>
      <c r="I625" s="59"/>
      <c r="J625" s="42"/>
      <c r="K625" s="6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2"/>
      <c r="D626" s="42"/>
      <c r="E626" s="42"/>
      <c r="F626" s="43"/>
      <c r="G626" s="42"/>
      <c r="H626" s="42"/>
      <c r="I626" s="59"/>
      <c r="J626" s="42"/>
      <c r="K626" s="6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2"/>
      <c r="D627" s="42"/>
      <c r="E627" s="42"/>
      <c r="F627" s="43"/>
      <c r="G627" s="42"/>
      <c r="H627" s="42"/>
      <c r="I627" s="59"/>
      <c r="J627" s="42"/>
      <c r="K627" s="6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2"/>
      <c r="D628" s="42"/>
      <c r="E628" s="42"/>
      <c r="F628" s="43"/>
      <c r="G628" s="42"/>
      <c r="H628" s="42"/>
      <c r="I628" s="59"/>
      <c r="J628" s="42"/>
      <c r="K628" s="6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2"/>
      <c r="D629" s="42"/>
      <c r="E629" s="42"/>
      <c r="F629" s="43"/>
      <c r="G629" s="42"/>
      <c r="H629" s="42"/>
      <c r="I629" s="59"/>
      <c r="J629" s="42"/>
      <c r="K629" s="6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2"/>
      <c r="D630" s="42"/>
      <c r="E630" s="42"/>
      <c r="F630" s="43"/>
      <c r="G630" s="42"/>
      <c r="H630" s="42"/>
      <c r="I630" s="59"/>
      <c r="J630" s="42"/>
      <c r="K630" s="6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2"/>
      <c r="D631" s="42"/>
      <c r="E631" s="42"/>
      <c r="F631" s="43"/>
      <c r="G631" s="42"/>
      <c r="H631" s="42"/>
      <c r="I631" s="59"/>
      <c r="J631" s="42"/>
      <c r="K631" s="6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2"/>
      <c r="D632" s="42"/>
      <c r="E632" s="42"/>
      <c r="F632" s="43"/>
      <c r="G632" s="42"/>
      <c r="H632" s="42"/>
      <c r="I632" s="59"/>
      <c r="J632" s="42"/>
      <c r="K632" s="6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2"/>
      <c r="D633" s="42"/>
      <c r="E633" s="42"/>
      <c r="F633" s="43"/>
      <c r="G633" s="42"/>
      <c r="H633" s="42"/>
      <c r="I633" s="59"/>
      <c r="J633" s="42"/>
      <c r="K633" s="6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2"/>
      <c r="D634" s="42"/>
      <c r="E634" s="42"/>
      <c r="F634" s="43"/>
      <c r="G634" s="42"/>
      <c r="H634" s="42"/>
      <c r="I634" s="59"/>
      <c r="J634" s="42"/>
      <c r="K634" s="6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2"/>
      <c r="D635" s="42"/>
      <c r="E635" s="42"/>
      <c r="F635" s="43"/>
      <c r="G635" s="42"/>
      <c r="H635" s="42"/>
      <c r="I635" s="59"/>
      <c r="J635" s="42"/>
      <c r="K635" s="6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2"/>
      <c r="D636" s="42"/>
      <c r="E636" s="42"/>
      <c r="F636" s="43"/>
      <c r="G636" s="42"/>
      <c r="H636" s="42"/>
      <c r="I636" s="59"/>
      <c r="J636" s="42"/>
      <c r="K636" s="6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2"/>
      <c r="D637" s="42"/>
      <c r="E637" s="42"/>
      <c r="F637" s="43"/>
      <c r="G637" s="42"/>
      <c r="H637" s="42"/>
      <c r="I637" s="59"/>
      <c r="J637" s="42"/>
      <c r="K637" s="6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2"/>
      <c r="D638" s="42"/>
      <c r="E638" s="42"/>
      <c r="F638" s="43"/>
      <c r="G638" s="42"/>
      <c r="H638" s="42"/>
      <c r="I638" s="59"/>
      <c r="J638" s="42"/>
      <c r="K638" s="6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2"/>
      <c r="D639" s="42"/>
      <c r="E639" s="42"/>
      <c r="F639" s="43"/>
      <c r="G639" s="42"/>
      <c r="H639" s="42"/>
      <c r="I639" s="59"/>
      <c r="J639" s="42"/>
      <c r="K639" s="6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2"/>
      <c r="D640" s="42"/>
      <c r="E640" s="42"/>
      <c r="F640" s="43"/>
      <c r="G640" s="42"/>
      <c r="H640" s="42"/>
      <c r="I640" s="59"/>
      <c r="J640" s="42"/>
      <c r="K640" s="6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2"/>
      <c r="D641" s="42"/>
      <c r="E641" s="42"/>
      <c r="F641" s="43"/>
      <c r="G641" s="42"/>
      <c r="H641" s="42"/>
      <c r="I641" s="59"/>
      <c r="J641" s="42"/>
      <c r="K641" s="6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2"/>
      <c r="D642" s="42"/>
      <c r="E642" s="42"/>
      <c r="F642" s="43"/>
      <c r="G642" s="42"/>
      <c r="H642" s="42"/>
      <c r="I642" s="59"/>
      <c r="J642" s="42"/>
      <c r="K642" s="6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2"/>
      <c r="D643" s="42"/>
      <c r="E643" s="42"/>
      <c r="F643" s="43"/>
      <c r="G643" s="42"/>
      <c r="H643" s="42"/>
      <c r="I643" s="59"/>
      <c r="J643" s="42"/>
      <c r="K643" s="6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2"/>
      <c r="D644" s="42"/>
      <c r="E644" s="42"/>
      <c r="F644" s="43"/>
      <c r="G644" s="42"/>
      <c r="H644" s="42"/>
      <c r="I644" s="59"/>
      <c r="J644" s="42"/>
      <c r="K644" s="6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2"/>
      <c r="D645" s="42"/>
      <c r="E645" s="42"/>
      <c r="F645" s="43"/>
      <c r="G645" s="42"/>
      <c r="H645" s="42"/>
      <c r="I645" s="59"/>
      <c r="J645" s="42"/>
      <c r="K645" s="6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2"/>
      <c r="D646" s="42"/>
      <c r="E646" s="42"/>
      <c r="F646" s="43"/>
      <c r="G646" s="42"/>
      <c r="H646" s="42"/>
      <c r="I646" s="59"/>
      <c r="J646" s="42"/>
      <c r="K646" s="6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2"/>
      <c r="D647" s="42"/>
      <c r="E647" s="42"/>
      <c r="F647" s="43"/>
      <c r="G647" s="42"/>
      <c r="H647" s="42"/>
      <c r="I647" s="59"/>
      <c r="J647" s="42"/>
      <c r="K647" s="6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2"/>
      <c r="D648" s="42"/>
      <c r="E648" s="42"/>
      <c r="F648" s="43"/>
      <c r="G648" s="42"/>
      <c r="H648" s="42"/>
      <c r="I648" s="59"/>
      <c r="J648" s="42"/>
      <c r="K648" s="6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2"/>
      <c r="D649" s="42"/>
      <c r="E649" s="42"/>
      <c r="F649" s="43"/>
      <c r="G649" s="42"/>
      <c r="H649" s="42"/>
      <c r="I649" s="59"/>
      <c r="J649" s="42"/>
      <c r="K649" s="6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2"/>
      <c r="D650" s="42"/>
      <c r="E650" s="42"/>
      <c r="F650" s="43"/>
      <c r="G650" s="42"/>
      <c r="H650" s="42"/>
      <c r="I650" s="59"/>
      <c r="J650" s="42"/>
      <c r="K650" s="6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2"/>
      <c r="D651" s="42"/>
      <c r="E651" s="42"/>
      <c r="F651" s="43"/>
      <c r="G651" s="42"/>
      <c r="H651" s="42"/>
      <c r="I651" s="59"/>
      <c r="J651" s="42"/>
      <c r="K651" s="6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2"/>
      <c r="D652" s="42"/>
      <c r="E652" s="42"/>
      <c r="F652" s="43"/>
      <c r="G652" s="42"/>
      <c r="H652" s="42"/>
      <c r="I652" s="59"/>
      <c r="J652" s="42"/>
      <c r="K652" s="6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2"/>
      <c r="D653" s="42"/>
      <c r="E653" s="42"/>
      <c r="F653" s="43"/>
      <c r="G653" s="42"/>
      <c r="H653" s="42"/>
      <c r="I653" s="59"/>
      <c r="J653" s="42"/>
      <c r="K653" s="6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2"/>
      <c r="D654" s="42"/>
      <c r="E654" s="42"/>
      <c r="F654" s="43"/>
      <c r="G654" s="42"/>
      <c r="H654" s="42"/>
      <c r="I654" s="59"/>
      <c r="J654" s="42"/>
      <c r="K654" s="6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2"/>
      <c r="D655" s="42"/>
      <c r="E655" s="42"/>
      <c r="F655" s="43"/>
      <c r="G655" s="42"/>
      <c r="H655" s="42"/>
      <c r="I655" s="59"/>
      <c r="J655" s="42"/>
      <c r="K655" s="6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2"/>
      <c r="D656" s="42"/>
      <c r="E656" s="42"/>
      <c r="F656" s="43"/>
      <c r="G656" s="42"/>
      <c r="H656" s="42"/>
      <c r="I656" s="59"/>
      <c r="J656" s="42"/>
      <c r="K656" s="6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2"/>
      <c r="D657" s="42"/>
      <c r="E657" s="42"/>
      <c r="F657" s="43"/>
      <c r="G657" s="42"/>
      <c r="H657" s="42"/>
      <c r="I657" s="59"/>
      <c r="J657" s="42"/>
      <c r="K657" s="6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2"/>
      <c r="D658" s="42"/>
      <c r="E658" s="42"/>
      <c r="F658" s="43"/>
      <c r="G658" s="42"/>
      <c r="H658" s="42"/>
      <c r="I658" s="59"/>
      <c r="J658" s="42"/>
      <c r="K658" s="6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2"/>
      <c r="D659" s="42"/>
      <c r="E659" s="42"/>
      <c r="F659" s="43"/>
      <c r="G659" s="42"/>
      <c r="H659" s="42"/>
      <c r="I659" s="59"/>
      <c r="J659" s="42"/>
      <c r="K659" s="6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2"/>
      <c r="D660" s="42"/>
      <c r="E660" s="42"/>
      <c r="F660" s="43"/>
      <c r="G660" s="42"/>
      <c r="H660" s="42"/>
      <c r="I660" s="59"/>
      <c r="J660" s="42"/>
      <c r="K660" s="6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2"/>
      <c r="D661" s="42"/>
      <c r="E661" s="42"/>
      <c r="F661" s="43"/>
      <c r="G661" s="42"/>
      <c r="H661" s="42"/>
      <c r="I661" s="59"/>
      <c r="J661" s="42"/>
      <c r="K661" s="6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2"/>
      <c r="D662" s="42"/>
      <c r="E662" s="42"/>
      <c r="F662" s="43"/>
      <c r="G662" s="42"/>
      <c r="H662" s="42"/>
      <c r="I662" s="59"/>
      <c r="J662" s="42"/>
      <c r="K662" s="6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2"/>
      <c r="D663" s="42"/>
      <c r="E663" s="42"/>
      <c r="F663" s="43"/>
      <c r="G663" s="42"/>
      <c r="H663" s="42"/>
      <c r="I663" s="59"/>
      <c r="J663" s="42"/>
      <c r="K663" s="6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2"/>
      <c r="D664" s="42"/>
      <c r="E664" s="42"/>
      <c r="F664" s="43"/>
      <c r="G664" s="42"/>
      <c r="H664" s="42"/>
      <c r="I664" s="59"/>
      <c r="J664" s="42"/>
      <c r="K664" s="6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2"/>
      <c r="D665" s="42"/>
      <c r="E665" s="42"/>
      <c r="F665" s="43"/>
      <c r="G665" s="42"/>
      <c r="H665" s="42"/>
      <c r="I665" s="59"/>
      <c r="J665" s="42"/>
      <c r="K665" s="6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2"/>
      <c r="D666" s="42"/>
      <c r="E666" s="42"/>
      <c r="F666" s="43"/>
      <c r="G666" s="42"/>
      <c r="H666" s="42"/>
      <c r="I666" s="59"/>
      <c r="J666" s="42"/>
      <c r="K666" s="6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2"/>
      <c r="D667" s="42"/>
      <c r="E667" s="42"/>
      <c r="F667" s="43"/>
      <c r="G667" s="42"/>
      <c r="H667" s="42"/>
      <c r="I667" s="59"/>
      <c r="J667" s="42"/>
      <c r="K667" s="6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2"/>
      <c r="D668" s="42"/>
      <c r="E668" s="42"/>
      <c r="F668" s="43"/>
      <c r="G668" s="42"/>
      <c r="H668" s="42"/>
      <c r="I668" s="59"/>
      <c r="J668" s="42"/>
      <c r="K668" s="6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2"/>
      <c r="D669" s="42"/>
      <c r="E669" s="42"/>
      <c r="F669" s="43"/>
      <c r="G669" s="42"/>
      <c r="H669" s="42"/>
      <c r="I669" s="59"/>
      <c r="J669" s="42"/>
      <c r="K669" s="6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2"/>
      <c r="D670" s="42"/>
      <c r="E670" s="42"/>
      <c r="F670" s="43"/>
      <c r="G670" s="42"/>
      <c r="H670" s="42"/>
      <c r="I670" s="59"/>
      <c r="J670" s="42"/>
      <c r="K670" s="6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2"/>
      <c r="D671" s="42"/>
      <c r="E671" s="42"/>
      <c r="F671" s="43"/>
      <c r="G671" s="42"/>
      <c r="H671" s="42"/>
      <c r="I671" s="59"/>
      <c r="J671" s="42"/>
      <c r="K671" s="6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2"/>
      <c r="D672" s="42"/>
      <c r="E672" s="42"/>
      <c r="F672" s="43"/>
      <c r="G672" s="42"/>
      <c r="H672" s="42"/>
      <c r="I672" s="59"/>
      <c r="J672" s="42"/>
      <c r="K672" s="6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2"/>
      <c r="D673" s="42"/>
      <c r="E673" s="42"/>
      <c r="F673" s="43"/>
      <c r="G673" s="42"/>
      <c r="H673" s="42"/>
      <c r="I673" s="59"/>
      <c r="J673" s="42"/>
      <c r="K673" s="6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2"/>
      <c r="D674" s="42"/>
      <c r="E674" s="42"/>
      <c r="F674" s="43"/>
      <c r="G674" s="42"/>
      <c r="H674" s="42"/>
      <c r="I674" s="59"/>
      <c r="J674" s="42"/>
      <c r="K674" s="6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2"/>
      <c r="D675" s="42"/>
      <c r="E675" s="42"/>
      <c r="F675" s="43"/>
      <c r="G675" s="42"/>
      <c r="H675" s="42"/>
      <c r="I675" s="59"/>
      <c r="J675" s="42"/>
      <c r="K675" s="6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2"/>
      <c r="D676" s="42"/>
      <c r="E676" s="42"/>
      <c r="F676" s="43"/>
      <c r="G676" s="42"/>
      <c r="H676" s="42"/>
      <c r="I676" s="59"/>
      <c r="J676" s="42"/>
      <c r="K676" s="6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2"/>
      <c r="D677" s="42"/>
      <c r="E677" s="42"/>
      <c r="F677" s="43"/>
      <c r="G677" s="42"/>
      <c r="H677" s="42"/>
      <c r="I677" s="59"/>
      <c r="J677" s="42"/>
      <c r="K677" s="6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2"/>
      <c r="D678" s="42"/>
      <c r="E678" s="42"/>
      <c r="F678" s="43"/>
      <c r="G678" s="42"/>
      <c r="H678" s="42"/>
      <c r="I678" s="59"/>
      <c r="J678" s="42"/>
      <c r="K678" s="6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2"/>
      <c r="D679" s="42"/>
      <c r="E679" s="42"/>
      <c r="F679" s="43"/>
      <c r="G679" s="42"/>
      <c r="H679" s="42"/>
      <c r="I679" s="59"/>
      <c r="J679" s="42"/>
      <c r="K679" s="6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2"/>
      <c r="D680" s="42"/>
      <c r="E680" s="42"/>
      <c r="F680" s="43"/>
      <c r="G680" s="42"/>
      <c r="H680" s="42"/>
      <c r="I680" s="59"/>
      <c r="J680" s="42"/>
      <c r="K680" s="6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2"/>
      <c r="D681" s="42"/>
      <c r="E681" s="42"/>
      <c r="F681" s="43"/>
      <c r="G681" s="42"/>
      <c r="H681" s="42"/>
      <c r="I681" s="59"/>
      <c r="J681" s="42"/>
      <c r="K681" s="6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2"/>
      <c r="D682" s="42"/>
      <c r="E682" s="42"/>
      <c r="F682" s="43"/>
      <c r="G682" s="42"/>
      <c r="H682" s="42"/>
      <c r="I682" s="59"/>
      <c r="J682" s="42"/>
      <c r="K682" s="6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2"/>
      <c r="D683" s="42"/>
      <c r="E683" s="42"/>
      <c r="F683" s="43"/>
      <c r="G683" s="42"/>
      <c r="H683" s="42"/>
      <c r="I683" s="59"/>
      <c r="J683" s="42"/>
      <c r="K683" s="6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2"/>
      <c r="D684" s="42"/>
      <c r="E684" s="42"/>
      <c r="F684" s="43"/>
      <c r="G684" s="42"/>
      <c r="H684" s="42"/>
      <c r="I684" s="59"/>
      <c r="J684" s="42"/>
      <c r="K684" s="6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2"/>
      <c r="D685" s="42"/>
      <c r="E685" s="42"/>
      <c r="F685" s="43"/>
      <c r="G685" s="42"/>
      <c r="H685" s="42"/>
      <c r="I685" s="59"/>
      <c r="J685" s="42"/>
      <c r="K685" s="6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2"/>
      <c r="D686" s="42"/>
      <c r="E686" s="42"/>
      <c r="F686" s="43"/>
      <c r="G686" s="42"/>
      <c r="H686" s="42"/>
      <c r="I686" s="59"/>
      <c r="J686" s="42"/>
      <c r="K686" s="6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2"/>
      <c r="D687" s="42"/>
      <c r="E687" s="42"/>
      <c r="F687" s="43"/>
      <c r="G687" s="42"/>
      <c r="H687" s="42"/>
      <c r="I687" s="59"/>
      <c r="J687" s="42"/>
      <c r="K687" s="6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2"/>
      <c r="D688" s="42"/>
      <c r="E688" s="42"/>
      <c r="F688" s="43"/>
      <c r="G688" s="42"/>
      <c r="H688" s="42"/>
      <c r="I688" s="59"/>
      <c r="J688" s="42"/>
      <c r="K688" s="6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2"/>
      <c r="D689" s="42"/>
      <c r="E689" s="42"/>
      <c r="F689" s="43"/>
      <c r="G689" s="42"/>
      <c r="H689" s="42"/>
      <c r="I689" s="59"/>
      <c r="J689" s="42"/>
      <c r="K689" s="6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2"/>
      <c r="D690" s="42"/>
      <c r="E690" s="42"/>
      <c r="F690" s="43"/>
      <c r="G690" s="42"/>
      <c r="H690" s="42"/>
      <c r="I690" s="59"/>
      <c r="J690" s="42"/>
      <c r="K690" s="6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2"/>
      <c r="D691" s="42"/>
      <c r="E691" s="42"/>
      <c r="F691" s="43"/>
      <c r="G691" s="42"/>
      <c r="H691" s="42"/>
      <c r="I691" s="59"/>
      <c r="J691" s="42"/>
      <c r="K691" s="6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2"/>
      <c r="D692" s="42"/>
      <c r="E692" s="42"/>
      <c r="F692" s="43"/>
      <c r="G692" s="42"/>
      <c r="H692" s="42"/>
      <c r="I692" s="59"/>
      <c r="J692" s="42"/>
      <c r="K692" s="6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2"/>
      <c r="D693" s="42"/>
      <c r="E693" s="42"/>
      <c r="F693" s="43"/>
      <c r="G693" s="42"/>
      <c r="H693" s="42"/>
      <c r="I693" s="59"/>
      <c r="J693" s="42"/>
      <c r="K693" s="6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2"/>
      <c r="D694" s="42"/>
      <c r="E694" s="42"/>
      <c r="F694" s="43"/>
      <c r="G694" s="42"/>
      <c r="H694" s="42"/>
      <c r="I694" s="59"/>
      <c r="J694" s="42"/>
      <c r="K694" s="6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2"/>
      <c r="D695" s="42"/>
      <c r="E695" s="42"/>
      <c r="F695" s="43"/>
      <c r="G695" s="42"/>
      <c r="H695" s="42"/>
      <c r="I695" s="59"/>
      <c r="J695" s="42"/>
      <c r="K695" s="6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2"/>
      <c r="D696" s="42"/>
      <c r="E696" s="42"/>
      <c r="F696" s="43"/>
      <c r="G696" s="42"/>
      <c r="H696" s="42"/>
      <c r="I696" s="59"/>
      <c r="J696" s="42"/>
      <c r="K696" s="6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2"/>
      <c r="D697" s="42"/>
      <c r="E697" s="42"/>
      <c r="F697" s="43"/>
      <c r="G697" s="42"/>
      <c r="H697" s="42"/>
      <c r="I697" s="59"/>
      <c r="J697" s="42"/>
      <c r="K697" s="6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2"/>
      <c r="D698" s="42"/>
      <c r="E698" s="42"/>
      <c r="F698" s="43"/>
      <c r="G698" s="42"/>
      <c r="H698" s="42"/>
      <c r="I698" s="59"/>
      <c r="J698" s="42"/>
      <c r="K698" s="6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2"/>
      <c r="D699" s="42"/>
      <c r="E699" s="42"/>
      <c r="F699" s="43"/>
      <c r="G699" s="42"/>
      <c r="H699" s="42"/>
      <c r="I699" s="59"/>
      <c r="J699" s="42"/>
      <c r="K699" s="6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2"/>
      <c r="D700" s="42"/>
      <c r="E700" s="42"/>
      <c r="F700" s="43"/>
      <c r="G700" s="42"/>
      <c r="H700" s="42"/>
      <c r="I700" s="59"/>
      <c r="J700" s="42"/>
      <c r="K700" s="6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2"/>
      <c r="D701" s="42"/>
      <c r="E701" s="42"/>
      <c r="F701" s="43"/>
      <c r="G701" s="42"/>
      <c r="H701" s="42"/>
      <c r="I701" s="59"/>
      <c r="J701" s="42"/>
      <c r="K701" s="6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2"/>
      <c r="D702" s="42"/>
      <c r="E702" s="42"/>
      <c r="F702" s="43"/>
      <c r="G702" s="42"/>
      <c r="H702" s="42"/>
      <c r="I702" s="59"/>
      <c r="J702" s="42"/>
      <c r="K702" s="6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2"/>
      <c r="D703" s="42"/>
      <c r="E703" s="42"/>
      <c r="F703" s="43"/>
      <c r="G703" s="42"/>
      <c r="H703" s="42"/>
      <c r="I703" s="59"/>
      <c r="J703" s="42"/>
      <c r="K703" s="6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2"/>
      <c r="D704" s="42"/>
      <c r="E704" s="42"/>
      <c r="F704" s="43"/>
      <c r="G704" s="42"/>
      <c r="H704" s="42"/>
      <c r="I704" s="59"/>
      <c r="J704" s="42"/>
      <c r="K704" s="6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2"/>
      <c r="D705" s="42"/>
      <c r="E705" s="42"/>
      <c r="F705" s="43"/>
      <c r="G705" s="42"/>
      <c r="H705" s="42"/>
      <c r="I705" s="59"/>
      <c r="J705" s="42"/>
      <c r="K705" s="6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2"/>
      <c r="D706" s="42"/>
      <c r="E706" s="42"/>
      <c r="F706" s="43"/>
      <c r="G706" s="42"/>
      <c r="H706" s="42"/>
      <c r="I706" s="59"/>
      <c r="J706" s="42"/>
      <c r="K706" s="6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2"/>
      <c r="D707" s="42"/>
      <c r="E707" s="42"/>
      <c r="F707" s="43"/>
      <c r="G707" s="42"/>
      <c r="H707" s="42"/>
      <c r="I707" s="59"/>
      <c r="J707" s="42"/>
      <c r="K707" s="6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2"/>
      <c r="D708" s="42"/>
      <c r="E708" s="42"/>
      <c r="F708" s="43"/>
      <c r="G708" s="42"/>
      <c r="H708" s="42"/>
      <c r="I708" s="59"/>
      <c r="J708" s="42"/>
      <c r="K708" s="6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2"/>
      <c r="D709" s="42"/>
      <c r="E709" s="42"/>
      <c r="F709" s="43"/>
      <c r="G709" s="42"/>
      <c r="H709" s="42"/>
      <c r="I709" s="59"/>
      <c r="J709" s="42"/>
      <c r="K709" s="6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2"/>
      <c r="D710" s="42"/>
      <c r="E710" s="42"/>
      <c r="F710" s="43"/>
      <c r="G710" s="42"/>
      <c r="H710" s="42"/>
      <c r="I710" s="59"/>
      <c r="J710" s="42"/>
      <c r="K710" s="6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2"/>
      <c r="D711" s="42"/>
      <c r="E711" s="42"/>
      <c r="F711" s="43"/>
      <c r="G711" s="42"/>
      <c r="H711" s="42"/>
      <c r="I711" s="59"/>
      <c r="J711" s="42"/>
      <c r="K711" s="6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2"/>
      <c r="D712" s="42"/>
      <c r="E712" s="42"/>
      <c r="F712" s="43"/>
      <c r="G712" s="42"/>
      <c r="H712" s="42"/>
      <c r="I712" s="59"/>
      <c r="J712" s="42"/>
      <c r="K712" s="6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2"/>
      <c r="D713" s="42"/>
      <c r="E713" s="42"/>
      <c r="F713" s="43"/>
      <c r="G713" s="42"/>
      <c r="H713" s="42"/>
      <c r="I713" s="59"/>
      <c r="J713" s="42"/>
      <c r="K713" s="6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2"/>
      <c r="D714" s="42"/>
      <c r="E714" s="42"/>
      <c r="F714" s="43"/>
      <c r="G714" s="42"/>
      <c r="H714" s="42"/>
      <c r="I714" s="59"/>
      <c r="J714" s="42"/>
      <c r="K714" s="6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2"/>
      <c r="D715" s="42"/>
      <c r="E715" s="42"/>
      <c r="F715" s="43"/>
      <c r="G715" s="42"/>
      <c r="H715" s="42"/>
      <c r="I715" s="59"/>
      <c r="J715" s="42"/>
      <c r="K715" s="6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2"/>
      <c r="D716" s="42"/>
      <c r="E716" s="42"/>
      <c r="F716" s="43"/>
      <c r="G716" s="42"/>
      <c r="H716" s="42"/>
      <c r="I716" s="59"/>
      <c r="J716" s="42"/>
      <c r="K716" s="6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2"/>
      <c r="D717" s="42"/>
      <c r="E717" s="42"/>
      <c r="F717" s="43"/>
      <c r="G717" s="42"/>
      <c r="H717" s="42"/>
      <c r="I717" s="59"/>
      <c r="J717" s="42"/>
      <c r="K717" s="6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2"/>
      <c r="D718" s="42"/>
      <c r="E718" s="42"/>
      <c r="F718" s="43"/>
      <c r="G718" s="42"/>
      <c r="H718" s="42"/>
      <c r="I718" s="59"/>
      <c r="J718" s="42"/>
      <c r="K718" s="6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2"/>
      <c r="D719" s="42"/>
      <c r="E719" s="42"/>
      <c r="F719" s="43"/>
      <c r="G719" s="42"/>
      <c r="H719" s="42"/>
      <c r="I719" s="59"/>
      <c r="J719" s="42"/>
      <c r="K719" s="6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2"/>
      <c r="D720" s="42"/>
      <c r="E720" s="42"/>
      <c r="F720" s="43"/>
      <c r="G720" s="42"/>
      <c r="H720" s="42"/>
      <c r="I720" s="59"/>
      <c r="J720" s="42"/>
      <c r="K720" s="6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2"/>
      <c r="D721" s="42"/>
      <c r="E721" s="42"/>
      <c r="F721" s="43"/>
      <c r="G721" s="42"/>
      <c r="H721" s="42"/>
      <c r="I721" s="59"/>
      <c r="J721" s="42"/>
      <c r="K721" s="6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2"/>
      <c r="D722" s="42"/>
      <c r="E722" s="42"/>
      <c r="F722" s="43"/>
      <c r="G722" s="42"/>
      <c r="H722" s="42"/>
      <c r="I722" s="59"/>
      <c r="J722" s="42"/>
      <c r="K722" s="6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2"/>
      <c r="D723" s="42"/>
      <c r="E723" s="42"/>
      <c r="F723" s="43"/>
      <c r="G723" s="42"/>
      <c r="H723" s="42"/>
      <c r="I723" s="59"/>
      <c r="J723" s="42"/>
      <c r="K723" s="6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2"/>
      <c r="D724" s="42"/>
      <c r="E724" s="42"/>
      <c r="F724" s="43"/>
      <c r="G724" s="42"/>
      <c r="H724" s="42"/>
      <c r="I724" s="59"/>
      <c r="J724" s="42"/>
      <c r="K724" s="6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2"/>
      <c r="D725" s="42"/>
      <c r="E725" s="42"/>
      <c r="F725" s="43"/>
      <c r="G725" s="42"/>
      <c r="H725" s="42"/>
      <c r="I725" s="59"/>
      <c r="J725" s="42"/>
      <c r="K725" s="6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2"/>
      <c r="D726" s="42"/>
      <c r="E726" s="42"/>
      <c r="F726" s="43"/>
      <c r="G726" s="42"/>
      <c r="H726" s="42"/>
      <c r="I726" s="59"/>
      <c r="J726" s="42"/>
      <c r="K726" s="6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2"/>
      <c r="D727" s="42"/>
      <c r="E727" s="42"/>
      <c r="F727" s="43"/>
      <c r="G727" s="42"/>
      <c r="H727" s="42"/>
      <c r="I727" s="59"/>
      <c r="J727" s="42"/>
      <c r="K727" s="6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2"/>
      <c r="D728" s="42"/>
      <c r="E728" s="42"/>
      <c r="F728" s="43"/>
      <c r="G728" s="42"/>
      <c r="H728" s="42"/>
      <c r="I728" s="59"/>
      <c r="J728" s="42"/>
      <c r="K728" s="6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2"/>
      <c r="D729" s="42"/>
      <c r="E729" s="42"/>
      <c r="F729" s="43"/>
      <c r="G729" s="42"/>
      <c r="H729" s="42"/>
      <c r="I729" s="59"/>
      <c r="J729" s="42"/>
      <c r="K729" s="6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2"/>
      <c r="D730" s="42"/>
      <c r="E730" s="42"/>
      <c r="F730" s="43"/>
      <c r="G730" s="42"/>
      <c r="H730" s="42"/>
      <c r="I730" s="59"/>
      <c r="J730" s="42"/>
      <c r="K730" s="6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2"/>
      <c r="D731" s="42"/>
      <c r="E731" s="42"/>
      <c r="F731" s="43"/>
      <c r="G731" s="42"/>
      <c r="H731" s="42"/>
      <c r="I731" s="59"/>
      <c r="J731" s="42"/>
      <c r="K731" s="6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2"/>
      <c r="D732" s="42"/>
      <c r="E732" s="42"/>
      <c r="F732" s="43"/>
      <c r="G732" s="42"/>
      <c r="H732" s="42"/>
      <c r="I732" s="59"/>
      <c r="J732" s="42"/>
      <c r="K732" s="6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2"/>
      <c r="D733" s="42"/>
      <c r="E733" s="42"/>
      <c r="F733" s="43"/>
      <c r="G733" s="42"/>
      <c r="H733" s="42"/>
      <c r="I733" s="59"/>
      <c r="J733" s="42"/>
      <c r="K733" s="6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2"/>
      <c r="D734" s="42"/>
      <c r="E734" s="42"/>
      <c r="F734" s="43"/>
      <c r="G734" s="42"/>
      <c r="H734" s="42"/>
      <c r="I734" s="59"/>
      <c r="J734" s="42"/>
      <c r="K734" s="6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2"/>
      <c r="D735" s="42"/>
      <c r="E735" s="42"/>
      <c r="F735" s="43"/>
      <c r="G735" s="42"/>
      <c r="H735" s="42"/>
      <c r="I735" s="59"/>
      <c r="J735" s="42"/>
      <c r="K735" s="6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2"/>
      <c r="D736" s="42"/>
      <c r="E736" s="42"/>
      <c r="F736" s="43"/>
      <c r="G736" s="42"/>
      <c r="H736" s="42"/>
      <c r="I736" s="59"/>
      <c r="J736" s="42"/>
      <c r="K736" s="6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2"/>
      <c r="D737" s="42"/>
      <c r="E737" s="42"/>
      <c r="F737" s="43"/>
      <c r="G737" s="42"/>
      <c r="H737" s="42"/>
      <c r="I737" s="59"/>
      <c r="J737" s="42"/>
      <c r="K737" s="6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2"/>
      <c r="D738" s="42"/>
      <c r="E738" s="42"/>
      <c r="F738" s="43"/>
      <c r="G738" s="42"/>
      <c r="H738" s="42"/>
      <c r="I738" s="59"/>
      <c r="J738" s="42"/>
      <c r="K738" s="6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2"/>
      <c r="D739" s="42"/>
      <c r="E739" s="42"/>
      <c r="F739" s="43"/>
      <c r="G739" s="42"/>
      <c r="H739" s="42"/>
      <c r="I739" s="59"/>
      <c r="J739" s="42"/>
      <c r="K739" s="6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2"/>
      <c r="D740" s="42"/>
      <c r="E740" s="42"/>
      <c r="F740" s="43"/>
      <c r="G740" s="42"/>
      <c r="H740" s="42"/>
      <c r="I740" s="59"/>
      <c r="J740" s="42"/>
      <c r="K740" s="6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2"/>
      <c r="D741" s="42"/>
      <c r="E741" s="42"/>
      <c r="F741" s="43"/>
      <c r="G741" s="42"/>
      <c r="H741" s="42"/>
      <c r="I741" s="59"/>
      <c r="J741" s="42"/>
      <c r="K741" s="6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2"/>
      <c r="D742" s="42"/>
      <c r="E742" s="42"/>
      <c r="F742" s="43"/>
      <c r="G742" s="42"/>
      <c r="H742" s="42"/>
      <c r="I742" s="59"/>
      <c r="J742" s="42"/>
      <c r="K742" s="6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2"/>
      <c r="D743" s="42"/>
      <c r="E743" s="42"/>
      <c r="F743" s="43"/>
      <c r="G743" s="42"/>
      <c r="H743" s="42"/>
      <c r="I743" s="59"/>
      <c r="J743" s="42"/>
      <c r="K743" s="6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2"/>
      <c r="D744" s="42"/>
      <c r="E744" s="42"/>
      <c r="F744" s="43"/>
      <c r="G744" s="42"/>
      <c r="H744" s="42"/>
      <c r="I744" s="59"/>
      <c r="J744" s="42"/>
      <c r="K744" s="6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2"/>
      <c r="D745" s="42"/>
      <c r="E745" s="42"/>
      <c r="F745" s="43"/>
      <c r="G745" s="42"/>
      <c r="H745" s="42"/>
      <c r="I745" s="59"/>
      <c r="J745" s="42"/>
      <c r="K745" s="6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2"/>
      <c r="D746" s="42"/>
      <c r="E746" s="42"/>
      <c r="F746" s="43"/>
      <c r="G746" s="42"/>
      <c r="H746" s="42"/>
      <c r="I746" s="59"/>
      <c r="J746" s="42"/>
      <c r="K746" s="6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2"/>
      <c r="D747" s="42"/>
      <c r="E747" s="42"/>
      <c r="F747" s="43"/>
      <c r="G747" s="42"/>
      <c r="H747" s="42"/>
      <c r="I747" s="59"/>
      <c r="J747" s="42"/>
      <c r="K747" s="6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2"/>
      <c r="D748" s="42"/>
      <c r="E748" s="42"/>
      <c r="F748" s="43"/>
      <c r="G748" s="42"/>
      <c r="H748" s="42"/>
      <c r="I748" s="59"/>
      <c r="J748" s="42"/>
      <c r="K748" s="6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2"/>
      <c r="D749" s="42"/>
      <c r="E749" s="42"/>
      <c r="F749" s="43"/>
      <c r="G749" s="42"/>
      <c r="H749" s="42"/>
      <c r="I749" s="59"/>
      <c r="J749" s="42"/>
      <c r="K749" s="6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2"/>
      <c r="D750" s="42"/>
      <c r="E750" s="42"/>
      <c r="F750" s="43"/>
      <c r="G750" s="42"/>
      <c r="H750" s="42"/>
      <c r="I750" s="59"/>
      <c r="J750" s="42"/>
      <c r="K750" s="6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2"/>
      <c r="D751" s="42"/>
      <c r="E751" s="42"/>
      <c r="F751" s="43"/>
      <c r="G751" s="42"/>
      <c r="H751" s="42"/>
      <c r="I751" s="59"/>
      <c r="J751" s="42"/>
      <c r="K751" s="6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2"/>
      <c r="D752" s="42"/>
      <c r="E752" s="42"/>
      <c r="F752" s="43"/>
      <c r="G752" s="42"/>
      <c r="H752" s="42"/>
      <c r="I752" s="59"/>
      <c r="J752" s="42"/>
      <c r="K752" s="6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2"/>
      <c r="D753" s="42"/>
      <c r="E753" s="42"/>
      <c r="F753" s="43"/>
      <c r="G753" s="42"/>
      <c r="H753" s="42"/>
      <c r="I753" s="59"/>
      <c r="J753" s="42"/>
      <c r="K753" s="6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2"/>
      <c r="D754" s="42"/>
      <c r="E754" s="42"/>
      <c r="F754" s="43"/>
      <c r="G754" s="42"/>
      <c r="H754" s="42"/>
      <c r="I754" s="59"/>
      <c r="J754" s="42"/>
      <c r="K754" s="6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2"/>
      <c r="D755" s="42"/>
      <c r="E755" s="42"/>
      <c r="F755" s="43"/>
      <c r="G755" s="42"/>
      <c r="H755" s="42"/>
      <c r="I755" s="59"/>
      <c r="J755" s="42"/>
      <c r="K755" s="6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2"/>
      <c r="D756" s="42"/>
      <c r="E756" s="42"/>
      <c r="F756" s="43"/>
      <c r="G756" s="42"/>
      <c r="H756" s="42"/>
      <c r="I756" s="59"/>
      <c r="J756" s="42"/>
      <c r="K756" s="6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2"/>
      <c r="D757" s="42"/>
      <c r="E757" s="42"/>
      <c r="F757" s="43"/>
      <c r="G757" s="42"/>
      <c r="H757" s="42"/>
      <c r="I757" s="59"/>
      <c r="J757" s="42"/>
      <c r="K757" s="6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2"/>
      <c r="D758" s="42"/>
      <c r="E758" s="42"/>
      <c r="F758" s="43"/>
      <c r="G758" s="42"/>
      <c r="H758" s="42"/>
      <c r="I758" s="59"/>
      <c r="J758" s="42"/>
      <c r="K758" s="6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2"/>
      <c r="D759" s="42"/>
      <c r="E759" s="42"/>
      <c r="F759" s="43"/>
      <c r="G759" s="42"/>
      <c r="H759" s="42"/>
      <c r="I759" s="59"/>
      <c r="J759" s="42"/>
      <c r="K759" s="6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2"/>
      <c r="D760" s="42"/>
      <c r="E760" s="42"/>
      <c r="F760" s="43"/>
      <c r="G760" s="42"/>
      <c r="H760" s="42"/>
      <c r="I760" s="59"/>
      <c r="J760" s="42"/>
      <c r="K760" s="6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2"/>
      <c r="D761" s="42"/>
      <c r="E761" s="42"/>
      <c r="F761" s="43"/>
      <c r="G761" s="42"/>
      <c r="H761" s="42"/>
      <c r="I761" s="59"/>
      <c r="J761" s="42"/>
      <c r="K761" s="6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2"/>
      <c r="D762" s="42"/>
      <c r="E762" s="42"/>
      <c r="F762" s="43"/>
      <c r="G762" s="42"/>
      <c r="H762" s="42"/>
      <c r="I762" s="59"/>
      <c r="J762" s="42"/>
      <c r="K762" s="6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2"/>
      <c r="D763" s="42"/>
      <c r="E763" s="42"/>
      <c r="F763" s="43"/>
      <c r="G763" s="42"/>
      <c r="H763" s="42"/>
      <c r="I763" s="59"/>
      <c r="J763" s="42"/>
      <c r="K763" s="6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2"/>
      <c r="D764" s="42"/>
      <c r="E764" s="42"/>
      <c r="F764" s="43"/>
      <c r="G764" s="42"/>
      <c r="H764" s="42"/>
      <c r="I764" s="59"/>
      <c r="J764" s="42"/>
      <c r="K764" s="6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2"/>
      <c r="D765" s="42"/>
      <c r="E765" s="42"/>
      <c r="F765" s="43"/>
      <c r="G765" s="42"/>
      <c r="H765" s="42"/>
      <c r="I765" s="59"/>
      <c r="J765" s="42"/>
      <c r="K765" s="6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2"/>
      <c r="D766" s="42"/>
      <c r="E766" s="42"/>
      <c r="F766" s="43"/>
      <c r="G766" s="42"/>
      <c r="H766" s="42"/>
      <c r="I766" s="59"/>
      <c r="J766" s="42"/>
      <c r="K766" s="6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2"/>
      <c r="D767" s="42"/>
      <c r="E767" s="42"/>
      <c r="F767" s="43"/>
      <c r="G767" s="42"/>
      <c r="H767" s="42"/>
      <c r="I767" s="59"/>
      <c r="J767" s="42"/>
      <c r="K767" s="6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2"/>
      <c r="D768" s="42"/>
      <c r="E768" s="42"/>
      <c r="F768" s="43"/>
      <c r="G768" s="42"/>
      <c r="H768" s="42"/>
      <c r="I768" s="59"/>
      <c r="J768" s="42"/>
      <c r="K768" s="6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2"/>
      <c r="D769" s="42"/>
      <c r="E769" s="42"/>
      <c r="F769" s="43"/>
      <c r="G769" s="42"/>
      <c r="H769" s="42"/>
      <c r="I769" s="59"/>
      <c r="J769" s="42"/>
      <c r="K769" s="6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2"/>
      <c r="D770" s="42"/>
      <c r="E770" s="42"/>
      <c r="F770" s="43"/>
      <c r="G770" s="42"/>
      <c r="H770" s="42"/>
      <c r="I770" s="59"/>
      <c r="J770" s="42"/>
      <c r="K770" s="6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2"/>
      <c r="D771" s="42"/>
      <c r="E771" s="42"/>
      <c r="F771" s="43"/>
      <c r="G771" s="42"/>
      <c r="H771" s="42"/>
      <c r="I771" s="59"/>
      <c r="J771" s="42"/>
      <c r="K771" s="6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2"/>
      <c r="D772" s="42"/>
      <c r="E772" s="42"/>
      <c r="F772" s="43"/>
      <c r="G772" s="42"/>
      <c r="H772" s="42"/>
      <c r="I772" s="59"/>
      <c r="J772" s="42"/>
      <c r="K772" s="6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2"/>
      <c r="D773" s="42"/>
      <c r="E773" s="42"/>
      <c r="F773" s="43"/>
      <c r="G773" s="42"/>
      <c r="H773" s="42"/>
      <c r="I773" s="59"/>
      <c r="J773" s="42"/>
      <c r="K773" s="6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2"/>
      <c r="D774" s="42"/>
      <c r="E774" s="42"/>
      <c r="F774" s="43"/>
      <c r="G774" s="42"/>
      <c r="H774" s="42"/>
      <c r="I774" s="59"/>
      <c r="J774" s="42"/>
      <c r="K774" s="6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2"/>
      <c r="D775" s="42"/>
      <c r="E775" s="42"/>
      <c r="F775" s="43"/>
      <c r="G775" s="42"/>
      <c r="H775" s="42"/>
      <c r="I775" s="59"/>
      <c r="J775" s="42"/>
      <c r="K775" s="6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2"/>
      <c r="D776" s="42"/>
      <c r="E776" s="42"/>
      <c r="F776" s="43"/>
      <c r="G776" s="42"/>
      <c r="H776" s="42"/>
      <c r="I776" s="59"/>
      <c r="J776" s="42"/>
      <c r="K776" s="6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2"/>
      <c r="D777" s="42"/>
      <c r="E777" s="42"/>
      <c r="F777" s="43"/>
      <c r="G777" s="42"/>
      <c r="H777" s="42"/>
      <c r="I777" s="59"/>
      <c r="J777" s="42"/>
      <c r="K777" s="6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2"/>
      <c r="D778" s="42"/>
      <c r="E778" s="42"/>
      <c r="F778" s="43"/>
      <c r="G778" s="42"/>
      <c r="H778" s="42"/>
      <c r="I778" s="59"/>
      <c r="J778" s="42"/>
      <c r="K778" s="6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2"/>
      <c r="D779" s="42"/>
      <c r="E779" s="42"/>
      <c r="F779" s="43"/>
      <c r="G779" s="42"/>
      <c r="H779" s="42"/>
      <c r="I779" s="59"/>
      <c r="J779" s="42"/>
      <c r="K779" s="6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2"/>
      <c r="D780" s="42"/>
      <c r="E780" s="42"/>
      <c r="F780" s="43"/>
      <c r="G780" s="42"/>
      <c r="H780" s="42"/>
      <c r="I780" s="59"/>
      <c r="J780" s="42"/>
      <c r="K780" s="6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2"/>
      <c r="D781" s="42"/>
      <c r="E781" s="42"/>
      <c r="F781" s="43"/>
      <c r="G781" s="42"/>
      <c r="H781" s="42"/>
      <c r="I781" s="59"/>
      <c r="J781" s="42"/>
      <c r="K781" s="6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2"/>
      <c r="D782" s="42"/>
      <c r="E782" s="42"/>
      <c r="F782" s="43"/>
      <c r="G782" s="42"/>
      <c r="H782" s="42"/>
      <c r="I782" s="59"/>
      <c r="J782" s="42"/>
      <c r="K782" s="6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2"/>
      <c r="D783" s="42"/>
      <c r="E783" s="42"/>
      <c r="F783" s="43"/>
      <c r="G783" s="42"/>
      <c r="H783" s="42"/>
      <c r="I783" s="59"/>
      <c r="J783" s="42"/>
      <c r="K783" s="6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2"/>
      <c r="D784" s="42"/>
      <c r="E784" s="42"/>
      <c r="F784" s="43"/>
      <c r="G784" s="42"/>
      <c r="H784" s="42"/>
      <c r="I784" s="59"/>
      <c r="J784" s="42"/>
      <c r="K784" s="6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2"/>
      <c r="D785" s="42"/>
      <c r="E785" s="42"/>
      <c r="F785" s="43"/>
      <c r="G785" s="42"/>
      <c r="H785" s="42"/>
      <c r="I785" s="59"/>
      <c r="J785" s="42"/>
      <c r="K785" s="6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2"/>
      <c r="D786" s="42"/>
      <c r="E786" s="42"/>
      <c r="F786" s="43"/>
      <c r="G786" s="42"/>
      <c r="H786" s="42"/>
      <c r="I786" s="59"/>
      <c r="J786" s="42"/>
      <c r="K786" s="6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2"/>
      <c r="D787" s="42"/>
      <c r="E787" s="42"/>
      <c r="F787" s="43"/>
      <c r="G787" s="42"/>
      <c r="H787" s="42"/>
      <c r="I787" s="59"/>
      <c r="J787" s="42"/>
      <c r="K787" s="6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2"/>
      <c r="D788" s="42"/>
      <c r="E788" s="42"/>
      <c r="F788" s="43"/>
      <c r="G788" s="42"/>
      <c r="H788" s="42"/>
      <c r="I788" s="59"/>
      <c r="J788" s="42"/>
      <c r="K788" s="6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2"/>
      <c r="D789" s="42"/>
      <c r="E789" s="42"/>
      <c r="F789" s="43"/>
      <c r="G789" s="42"/>
      <c r="H789" s="42"/>
      <c r="I789" s="59"/>
      <c r="J789" s="42"/>
      <c r="K789" s="6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2"/>
      <c r="D790" s="42"/>
      <c r="E790" s="42"/>
      <c r="F790" s="43"/>
      <c r="G790" s="42"/>
      <c r="H790" s="42"/>
      <c r="I790" s="59"/>
      <c r="J790" s="42"/>
      <c r="K790" s="6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2"/>
      <c r="D791" s="42"/>
      <c r="E791" s="42"/>
      <c r="F791" s="43"/>
      <c r="G791" s="42"/>
      <c r="H791" s="42"/>
      <c r="I791" s="59"/>
      <c r="J791" s="42"/>
      <c r="K791" s="6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2"/>
      <c r="D792" s="42"/>
      <c r="E792" s="42"/>
      <c r="F792" s="43"/>
      <c r="G792" s="42"/>
      <c r="H792" s="42"/>
      <c r="I792" s="59"/>
      <c r="J792" s="42"/>
      <c r="K792" s="6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2"/>
      <c r="D793" s="42"/>
      <c r="E793" s="42"/>
      <c r="F793" s="43"/>
      <c r="G793" s="42"/>
      <c r="H793" s="42"/>
      <c r="I793" s="59"/>
      <c r="J793" s="42"/>
      <c r="K793" s="6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2"/>
      <c r="D794" s="42"/>
      <c r="E794" s="42"/>
      <c r="F794" s="43"/>
      <c r="G794" s="42"/>
      <c r="H794" s="42"/>
      <c r="I794" s="59"/>
      <c r="J794" s="42"/>
      <c r="K794" s="6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2"/>
      <c r="D795" s="42"/>
      <c r="E795" s="42"/>
      <c r="F795" s="43"/>
      <c r="G795" s="42"/>
      <c r="H795" s="42"/>
      <c r="I795" s="59"/>
      <c r="J795" s="42"/>
      <c r="K795" s="6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2"/>
      <c r="D796" s="42"/>
      <c r="E796" s="42"/>
      <c r="F796" s="43"/>
      <c r="G796" s="42"/>
      <c r="H796" s="42"/>
      <c r="I796" s="59"/>
      <c r="J796" s="42"/>
      <c r="K796" s="6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2"/>
      <c r="D797" s="42"/>
      <c r="E797" s="42"/>
      <c r="F797" s="43"/>
      <c r="G797" s="42"/>
      <c r="H797" s="42"/>
      <c r="I797" s="59"/>
      <c r="J797" s="42"/>
      <c r="K797" s="6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2"/>
      <c r="D798" s="42"/>
      <c r="E798" s="42"/>
      <c r="F798" s="43"/>
      <c r="G798" s="42"/>
      <c r="H798" s="42"/>
      <c r="I798" s="59"/>
      <c r="J798" s="42"/>
      <c r="K798" s="6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2"/>
      <c r="D799" s="42"/>
      <c r="E799" s="42"/>
      <c r="F799" s="43"/>
      <c r="G799" s="42"/>
      <c r="H799" s="42"/>
      <c r="I799" s="59"/>
      <c r="J799" s="42"/>
      <c r="K799" s="6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2"/>
      <c r="D800" s="42"/>
      <c r="E800" s="42"/>
      <c r="F800" s="43"/>
      <c r="G800" s="42"/>
      <c r="H800" s="42"/>
      <c r="I800" s="59"/>
      <c r="J800" s="42"/>
      <c r="K800" s="6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2"/>
      <c r="D801" s="42"/>
      <c r="E801" s="42"/>
      <c r="F801" s="43"/>
      <c r="G801" s="42"/>
      <c r="H801" s="42"/>
      <c r="I801" s="59"/>
      <c r="J801" s="42"/>
      <c r="K801" s="6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2"/>
      <c r="D802" s="42"/>
      <c r="E802" s="42"/>
      <c r="F802" s="43"/>
      <c r="G802" s="42"/>
      <c r="H802" s="42"/>
      <c r="I802" s="59"/>
      <c r="J802" s="42"/>
      <c r="K802" s="6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2"/>
      <c r="D803" s="42"/>
      <c r="E803" s="42"/>
      <c r="F803" s="43"/>
      <c r="G803" s="42"/>
      <c r="H803" s="42"/>
      <c r="I803" s="59"/>
      <c r="J803" s="42"/>
      <c r="K803" s="6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2"/>
      <c r="D804" s="42"/>
      <c r="E804" s="42"/>
      <c r="F804" s="43"/>
      <c r="G804" s="42"/>
      <c r="H804" s="42"/>
      <c r="I804" s="59"/>
      <c r="J804" s="42"/>
      <c r="K804" s="6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2"/>
      <c r="D805" s="42"/>
      <c r="E805" s="42"/>
      <c r="F805" s="43"/>
      <c r="G805" s="42"/>
      <c r="H805" s="42"/>
      <c r="I805" s="59"/>
      <c r="J805" s="42"/>
      <c r="K805" s="6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2"/>
      <c r="D806" s="42"/>
      <c r="E806" s="42"/>
      <c r="F806" s="43"/>
      <c r="G806" s="42"/>
      <c r="H806" s="42"/>
      <c r="I806" s="59"/>
      <c r="J806" s="42"/>
      <c r="K806" s="6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2"/>
      <c r="D807" s="42"/>
      <c r="E807" s="42"/>
      <c r="F807" s="43"/>
      <c r="G807" s="42"/>
      <c r="H807" s="42"/>
      <c r="I807" s="59"/>
      <c r="J807" s="42"/>
      <c r="K807" s="6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2"/>
      <c r="D808" s="42"/>
      <c r="E808" s="42"/>
      <c r="F808" s="43"/>
      <c r="G808" s="42"/>
      <c r="H808" s="42"/>
      <c r="I808" s="59"/>
      <c r="J808" s="42"/>
      <c r="K808" s="6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2"/>
      <c r="D809" s="42"/>
      <c r="E809" s="42"/>
      <c r="F809" s="43"/>
      <c r="G809" s="42"/>
      <c r="H809" s="42"/>
      <c r="I809" s="59"/>
      <c r="J809" s="42"/>
      <c r="K809" s="6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2"/>
      <c r="D810" s="42"/>
      <c r="E810" s="42"/>
      <c r="F810" s="43"/>
      <c r="G810" s="42"/>
      <c r="H810" s="42"/>
      <c r="I810" s="59"/>
      <c r="J810" s="42"/>
      <c r="K810" s="6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2"/>
      <c r="D811" s="42"/>
      <c r="E811" s="42"/>
      <c r="F811" s="43"/>
      <c r="G811" s="42"/>
      <c r="H811" s="42"/>
      <c r="I811" s="59"/>
      <c r="J811" s="42"/>
      <c r="K811" s="6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2"/>
      <c r="D812" s="42"/>
      <c r="E812" s="42"/>
      <c r="F812" s="43"/>
      <c r="G812" s="42"/>
      <c r="H812" s="42"/>
      <c r="I812" s="59"/>
      <c r="J812" s="42"/>
      <c r="K812" s="6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2"/>
      <c r="D813" s="42"/>
      <c r="E813" s="42"/>
      <c r="F813" s="43"/>
      <c r="G813" s="42"/>
      <c r="H813" s="42"/>
      <c r="I813" s="59"/>
      <c r="J813" s="42"/>
      <c r="K813" s="6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2"/>
      <c r="D814" s="42"/>
      <c r="E814" s="42"/>
      <c r="F814" s="43"/>
      <c r="G814" s="42"/>
      <c r="H814" s="42"/>
      <c r="I814" s="59"/>
      <c r="J814" s="42"/>
      <c r="K814" s="6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2"/>
      <c r="D815" s="42"/>
      <c r="E815" s="42"/>
      <c r="F815" s="43"/>
      <c r="G815" s="42"/>
      <c r="H815" s="42"/>
      <c r="I815" s="59"/>
      <c r="J815" s="42"/>
      <c r="K815" s="6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2"/>
      <c r="D816" s="42"/>
      <c r="E816" s="42"/>
      <c r="F816" s="43"/>
      <c r="G816" s="42"/>
      <c r="H816" s="42"/>
      <c r="I816" s="59"/>
      <c r="J816" s="42"/>
      <c r="K816" s="6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2"/>
      <c r="D817" s="42"/>
      <c r="E817" s="42"/>
      <c r="F817" s="43"/>
      <c r="G817" s="42"/>
      <c r="H817" s="42"/>
      <c r="I817" s="59"/>
      <c r="J817" s="42"/>
      <c r="K817" s="6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2"/>
      <c r="D818" s="42"/>
      <c r="E818" s="42"/>
      <c r="F818" s="43"/>
      <c r="G818" s="42"/>
      <c r="H818" s="42"/>
      <c r="I818" s="59"/>
      <c r="J818" s="42"/>
      <c r="K818" s="6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2"/>
      <c r="D819" s="42"/>
      <c r="E819" s="42"/>
      <c r="F819" s="43"/>
      <c r="G819" s="42"/>
      <c r="H819" s="42"/>
      <c r="I819" s="59"/>
      <c r="J819" s="42"/>
      <c r="K819" s="6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2"/>
      <c r="D820" s="42"/>
      <c r="E820" s="42"/>
      <c r="F820" s="43"/>
      <c r="G820" s="42"/>
      <c r="H820" s="42"/>
      <c r="I820" s="59"/>
      <c r="J820" s="42"/>
      <c r="K820" s="6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2"/>
      <c r="D821" s="42"/>
      <c r="E821" s="42"/>
      <c r="F821" s="43"/>
      <c r="G821" s="42"/>
      <c r="H821" s="42"/>
      <c r="I821" s="59"/>
      <c r="J821" s="42"/>
      <c r="K821" s="6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2"/>
      <c r="D822" s="42"/>
      <c r="E822" s="42"/>
      <c r="F822" s="43"/>
      <c r="G822" s="42"/>
      <c r="H822" s="42"/>
      <c r="I822" s="59"/>
      <c r="J822" s="42"/>
      <c r="K822" s="6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2"/>
      <c r="D823" s="42"/>
      <c r="E823" s="42"/>
      <c r="F823" s="43"/>
      <c r="G823" s="42"/>
      <c r="H823" s="42"/>
      <c r="I823" s="59"/>
      <c r="J823" s="42"/>
      <c r="K823" s="6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2"/>
      <c r="D824" s="42"/>
      <c r="E824" s="42"/>
      <c r="F824" s="43"/>
      <c r="G824" s="42"/>
      <c r="H824" s="42"/>
      <c r="I824" s="59"/>
      <c r="J824" s="42"/>
      <c r="K824" s="6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2"/>
      <c r="D825" s="42"/>
      <c r="E825" s="42"/>
      <c r="F825" s="43"/>
      <c r="G825" s="42"/>
      <c r="H825" s="42"/>
      <c r="I825" s="59"/>
      <c r="J825" s="42"/>
      <c r="K825" s="6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2"/>
      <c r="D826" s="42"/>
      <c r="E826" s="42"/>
      <c r="F826" s="43"/>
      <c r="G826" s="42"/>
      <c r="H826" s="42"/>
      <c r="I826" s="59"/>
      <c r="J826" s="42"/>
      <c r="K826" s="6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2"/>
      <c r="D827" s="42"/>
      <c r="E827" s="42"/>
      <c r="F827" s="43"/>
      <c r="G827" s="42"/>
      <c r="H827" s="42"/>
      <c r="I827" s="59"/>
      <c r="J827" s="42"/>
      <c r="K827" s="6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2"/>
      <c r="D828" s="42"/>
      <c r="E828" s="42"/>
      <c r="F828" s="43"/>
      <c r="G828" s="42"/>
      <c r="H828" s="42"/>
      <c r="I828" s="59"/>
      <c r="J828" s="42"/>
      <c r="K828" s="6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2"/>
      <c r="D829" s="42"/>
      <c r="E829" s="42"/>
      <c r="F829" s="43"/>
      <c r="G829" s="42"/>
      <c r="H829" s="42"/>
      <c r="I829" s="59"/>
      <c r="J829" s="42"/>
      <c r="K829" s="6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2"/>
      <c r="D830" s="42"/>
      <c r="E830" s="42"/>
      <c r="F830" s="43"/>
      <c r="G830" s="42"/>
      <c r="H830" s="42"/>
      <c r="I830" s="59"/>
      <c r="J830" s="42"/>
      <c r="K830" s="6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2"/>
      <c r="D831" s="42"/>
      <c r="E831" s="42"/>
      <c r="F831" s="43"/>
      <c r="G831" s="42"/>
      <c r="H831" s="42"/>
      <c r="I831" s="59"/>
      <c r="J831" s="42"/>
      <c r="K831" s="6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2"/>
      <c r="D832" s="42"/>
      <c r="E832" s="42"/>
      <c r="F832" s="43"/>
      <c r="G832" s="42"/>
      <c r="H832" s="42"/>
      <c r="I832" s="59"/>
      <c r="J832" s="42"/>
      <c r="K832" s="6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2"/>
      <c r="D833" s="42"/>
      <c r="E833" s="42"/>
      <c r="F833" s="43"/>
      <c r="G833" s="42"/>
      <c r="H833" s="42"/>
      <c r="I833" s="59"/>
      <c r="J833" s="42"/>
      <c r="K833" s="6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2"/>
      <c r="D834" s="42"/>
      <c r="E834" s="42"/>
      <c r="F834" s="43"/>
      <c r="G834" s="42"/>
      <c r="H834" s="42"/>
      <c r="I834" s="59"/>
      <c r="J834" s="42"/>
      <c r="K834" s="6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2"/>
      <c r="D835" s="42"/>
      <c r="E835" s="42"/>
      <c r="F835" s="43"/>
      <c r="G835" s="42"/>
      <c r="H835" s="42"/>
      <c r="I835" s="59"/>
      <c r="J835" s="42"/>
      <c r="K835" s="6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2"/>
      <c r="D836" s="42"/>
      <c r="E836" s="42"/>
      <c r="F836" s="43"/>
      <c r="G836" s="42"/>
      <c r="H836" s="42"/>
      <c r="I836" s="59"/>
      <c r="J836" s="42"/>
      <c r="K836" s="6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2"/>
      <c r="D837" s="42"/>
      <c r="E837" s="42"/>
      <c r="F837" s="43"/>
      <c r="G837" s="42"/>
      <c r="H837" s="42"/>
      <c r="I837" s="59"/>
      <c r="J837" s="42"/>
      <c r="K837" s="6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2"/>
      <c r="D838" s="42"/>
      <c r="E838" s="42"/>
      <c r="F838" s="43"/>
      <c r="G838" s="42"/>
      <c r="H838" s="42"/>
      <c r="I838" s="59"/>
      <c r="J838" s="42"/>
      <c r="K838" s="6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2"/>
      <c r="D839" s="42"/>
      <c r="E839" s="42"/>
      <c r="F839" s="43"/>
      <c r="G839" s="42"/>
      <c r="H839" s="42"/>
      <c r="I839" s="59"/>
      <c r="J839" s="42"/>
      <c r="K839" s="6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2"/>
      <c r="D840" s="42"/>
      <c r="E840" s="42"/>
      <c r="F840" s="43"/>
      <c r="G840" s="42"/>
      <c r="H840" s="42"/>
      <c r="I840" s="59"/>
      <c r="J840" s="42"/>
      <c r="K840" s="6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2"/>
      <c r="D841" s="42"/>
      <c r="E841" s="42"/>
      <c r="F841" s="43"/>
      <c r="G841" s="42"/>
      <c r="H841" s="42"/>
      <c r="I841" s="59"/>
      <c r="J841" s="42"/>
      <c r="K841" s="6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2"/>
      <c r="D842" s="42"/>
      <c r="E842" s="42"/>
      <c r="F842" s="43"/>
      <c r="G842" s="42"/>
      <c r="H842" s="42"/>
      <c r="I842" s="59"/>
      <c r="J842" s="42"/>
      <c r="K842" s="6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2"/>
      <c r="D843" s="42"/>
      <c r="E843" s="42"/>
      <c r="F843" s="43"/>
      <c r="G843" s="42"/>
      <c r="H843" s="42"/>
      <c r="I843" s="59"/>
      <c r="J843" s="42"/>
      <c r="K843" s="6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2"/>
      <c r="D844" s="42"/>
      <c r="E844" s="42"/>
      <c r="F844" s="43"/>
      <c r="G844" s="42"/>
      <c r="H844" s="42"/>
      <c r="I844" s="59"/>
      <c r="J844" s="42"/>
      <c r="K844" s="6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2"/>
      <c r="D845" s="42"/>
      <c r="E845" s="42"/>
      <c r="F845" s="43"/>
      <c r="G845" s="42"/>
      <c r="H845" s="42"/>
      <c r="I845" s="59"/>
      <c r="J845" s="42"/>
      <c r="K845" s="6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2"/>
      <c r="D846" s="42"/>
      <c r="E846" s="42"/>
      <c r="F846" s="43"/>
      <c r="G846" s="42"/>
      <c r="H846" s="42"/>
      <c r="I846" s="59"/>
      <c r="J846" s="42"/>
      <c r="K846" s="6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2"/>
      <c r="D847" s="42"/>
      <c r="E847" s="42"/>
      <c r="F847" s="43"/>
      <c r="G847" s="42"/>
      <c r="H847" s="42"/>
      <c r="I847" s="59"/>
      <c r="J847" s="42"/>
      <c r="K847" s="6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2"/>
      <c r="D848" s="42"/>
      <c r="E848" s="42"/>
      <c r="F848" s="43"/>
      <c r="G848" s="42"/>
      <c r="H848" s="42"/>
      <c r="I848" s="59"/>
      <c r="J848" s="42"/>
      <c r="K848" s="6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2"/>
      <c r="D849" s="42"/>
      <c r="E849" s="42"/>
      <c r="F849" s="43"/>
      <c r="G849" s="42"/>
      <c r="H849" s="42"/>
      <c r="I849" s="59"/>
      <c r="J849" s="42"/>
      <c r="K849" s="6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2"/>
      <c r="D850" s="42"/>
      <c r="E850" s="42"/>
      <c r="F850" s="43"/>
      <c r="G850" s="42"/>
      <c r="H850" s="42"/>
      <c r="I850" s="59"/>
      <c r="J850" s="42"/>
      <c r="K850" s="6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2"/>
      <c r="D851" s="42"/>
      <c r="E851" s="42"/>
      <c r="F851" s="43"/>
      <c r="G851" s="42"/>
      <c r="H851" s="42"/>
      <c r="I851" s="59"/>
      <c r="J851" s="42"/>
      <c r="K851" s="6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2"/>
      <c r="D852" s="42"/>
      <c r="E852" s="42"/>
      <c r="F852" s="43"/>
      <c r="G852" s="42"/>
      <c r="H852" s="42"/>
      <c r="I852" s="59"/>
      <c r="J852" s="42"/>
      <c r="K852" s="6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2"/>
      <c r="D853" s="42"/>
      <c r="E853" s="42"/>
      <c r="F853" s="43"/>
      <c r="G853" s="42"/>
      <c r="H853" s="42"/>
      <c r="I853" s="59"/>
      <c r="J853" s="42"/>
      <c r="K853" s="6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2"/>
      <c r="D854" s="42"/>
      <c r="E854" s="42"/>
      <c r="F854" s="43"/>
      <c r="G854" s="42"/>
      <c r="H854" s="42"/>
      <c r="I854" s="59"/>
      <c r="J854" s="42"/>
      <c r="K854" s="6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2"/>
      <c r="D855" s="42"/>
      <c r="E855" s="42"/>
      <c r="F855" s="43"/>
      <c r="G855" s="42"/>
      <c r="H855" s="42"/>
      <c r="I855" s="59"/>
      <c r="J855" s="42"/>
      <c r="K855" s="6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2"/>
      <c r="D856" s="42"/>
      <c r="E856" s="42"/>
      <c r="F856" s="43"/>
      <c r="G856" s="42"/>
      <c r="H856" s="42"/>
      <c r="I856" s="59"/>
      <c r="J856" s="42"/>
      <c r="K856" s="6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2"/>
      <c r="D857" s="42"/>
      <c r="E857" s="42"/>
      <c r="F857" s="43"/>
      <c r="G857" s="42"/>
      <c r="H857" s="42"/>
      <c r="I857" s="59"/>
      <c r="J857" s="42"/>
      <c r="K857" s="6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2"/>
      <c r="D858" s="42"/>
      <c r="E858" s="42"/>
      <c r="F858" s="43"/>
      <c r="G858" s="42"/>
      <c r="H858" s="42"/>
      <c r="I858" s="59"/>
      <c r="J858" s="42"/>
      <c r="K858" s="6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2"/>
      <c r="D859" s="42"/>
      <c r="E859" s="42"/>
      <c r="F859" s="43"/>
      <c r="G859" s="42"/>
      <c r="H859" s="42"/>
      <c r="I859" s="59"/>
      <c r="J859" s="42"/>
      <c r="K859" s="6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2"/>
      <c r="D860" s="42"/>
      <c r="E860" s="42"/>
      <c r="F860" s="43"/>
      <c r="G860" s="42"/>
      <c r="H860" s="42"/>
      <c r="I860" s="59"/>
      <c r="J860" s="42"/>
      <c r="K860" s="6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2"/>
      <c r="D861" s="42"/>
      <c r="E861" s="42"/>
      <c r="F861" s="43"/>
      <c r="G861" s="42"/>
      <c r="H861" s="42"/>
      <c r="I861" s="59"/>
      <c r="J861" s="42"/>
      <c r="K861" s="6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2"/>
      <c r="D862" s="42"/>
      <c r="E862" s="42"/>
      <c r="F862" s="43"/>
      <c r="G862" s="42"/>
      <c r="H862" s="42"/>
      <c r="I862" s="59"/>
      <c r="J862" s="42"/>
      <c r="K862" s="6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2"/>
      <c r="D863" s="42"/>
      <c r="E863" s="42"/>
      <c r="F863" s="43"/>
      <c r="G863" s="42"/>
      <c r="H863" s="42"/>
      <c r="I863" s="59"/>
      <c r="J863" s="42"/>
      <c r="K863" s="6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2"/>
      <c r="D864" s="42"/>
      <c r="E864" s="42"/>
      <c r="F864" s="43"/>
      <c r="G864" s="42"/>
      <c r="H864" s="42"/>
      <c r="I864" s="59"/>
      <c r="J864" s="42"/>
      <c r="K864" s="6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2"/>
      <c r="D865" s="42"/>
      <c r="E865" s="42"/>
      <c r="F865" s="43"/>
      <c r="G865" s="42"/>
      <c r="H865" s="42"/>
      <c r="I865" s="59"/>
      <c r="J865" s="42"/>
      <c r="K865" s="6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2"/>
      <c r="D866" s="42"/>
      <c r="E866" s="42"/>
      <c r="F866" s="43"/>
      <c r="G866" s="42"/>
      <c r="H866" s="42"/>
      <c r="I866" s="59"/>
      <c r="J866" s="42"/>
      <c r="K866" s="6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2"/>
      <c r="D867" s="42"/>
      <c r="E867" s="42"/>
      <c r="F867" s="43"/>
      <c r="G867" s="42"/>
      <c r="H867" s="42"/>
      <c r="I867" s="59"/>
      <c r="J867" s="42"/>
      <c r="K867" s="6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2"/>
      <c r="D868" s="42"/>
      <c r="E868" s="42"/>
      <c r="F868" s="43"/>
      <c r="G868" s="42"/>
      <c r="H868" s="42"/>
      <c r="I868" s="59"/>
      <c r="J868" s="42"/>
      <c r="K868" s="6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2"/>
      <c r="D869" s="42"/>
      <c r="E869" s="42"/>
      <c r="F869" s="43"/>
      <c r="G869" s="42"/>
      <c r="H869" s="42"/>
      <c r="I869" s="59"/>
      <c r="J869" s="42"/>
      <c r="K869" s="6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2"/>
      <c r="D870" s="42"/>
      <c r="E870" s="42"/>
      <c r="F870" s="43"/>
      <c r="G870" s="42"/>
      <c r="H870" s="42"/>
      <c r="I870" s="59"/>
      <c r="J870" s="42"/>
      <c r="K870" s="6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2"/>
      <c r="D871" s="42"/>
      <c r="E871" s="42"/>
      <c r="F871" s="43"/>
      <c r="G871" s="42"/>
      <c r="H871" s="42"/>
      <c r="I871" s="59"/>
      <c r="J871" s="42"/>
      <c r="K871" s="6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2"/>
      <c r="D872" s="42"/>
      <c r="E872" s="42"/>
      <c r="F872" s="43"/>
      <c r="G872" s="42"/>
      <c r="H872" s="42"/>
      <c r="I872" s="59"/>
      <c r="J872" s="42"/>
      <c r="K872" s="6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2"/>
      <c r="D873" s="42"/>
      <c r="E873" s="42"/>
      <c r="F873" s="43"/>
      <c r="G873" s="42"/>
      <c r="H873" s="42"/>
      <c r="I873" s="59"/>
      <c r="J873" s="42"/>
      <c r="K873" s="6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2"/>
      <c r="D874" s="42"/>
      <c r="E874" s="42"/>
      <c r="F874" s="43"/>
      <c r="G874" s="42"/>
      <c r="H874" s="42"/>
      <c r="I874" s="59"/>
      <c r="J874" s="42"/>
      <c r="K874" s="6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2"/>
      <c r="D875" s="42"/>
      <c r="E875" s="42"/>
      <c r="F875" s="43"/>
      <c r="G875" s="42"/>
      <c r="H875" s="42"/>
      <c r="I875" s="59"/>
      <c r="J875" s="42"/>
      <c r="K875" s="6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2"/>
      <c r="D876" s="42"/>
      <c r="E876" s="42"/>
      <c r="F876" s="43"/>
      <c r="G876" s="42"/>
      <c r="H876" s="42"/>
      <c r="I876" s="59"/>
      <c r="J876" s="42"/>
      <c r="K876" s="6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2"/>
      <c r="D877" s="42"/>
      <c r="E877" s="42"/>
      <c r="F877" s="43"/>
      <c r="G877" s="42"/>
      <c r="H877" s="42"/>
      <c r="I877" s="59"/>
      <c r="J877" s="42"/>
      <c r="K877" s="6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2"/>
      <c r="D878" s="42"/>
      <c r="E878" s="42"/>
      <c r="F878" s="43"/>
      <c r="G878" s="42"/>
      <c r="H878" s="42"/>
      <c r="I878" s="59"/>
      <c r="J878" s="42"/>
      <c r="K878" s="6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2"/>
      <c r="D879" s="42"/>
      <c r="E879" s="42"/>
      <c r="F879" s="43"/>
      <c r="G879" s="42"/>
      <c r="H879" s="42"/>
      <c r="I879" s="59"/>
      <c r="J879" s="42"/>
      <c r="K879" s="6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2"/>
      <c r="D880" s="42"/>
      <c r="E880" s="42"/>
      <c r="F880" s="43"/>
      <c r="G880" s="42"/>
      <c r="H880" s="42"/>
      <c r="I880" s="59"/>
      <c r="J880" s="42"/>
      <c r="K880" s="6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2"/>
      <c r="D881" s="42"/>
      <c r="E881" s="42"/>
      <c r="F881" s="43"/>
      <c r="G881" s="42"/>
      <c r="H881" s="42"/>
      <c r="I881" s="59"/>
      <c r="J881" s="42"/>
      <c r="K881" s="6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2"/>
      <c r="D882" s="42"/>
      <c r="E882" s="42"/>
      <c r="F882" s="43"/>
      <c r="G882" s="42"/>
      <c r="H882" s="42"/>
      <c r="I882" s="59"/>
      <c r="J882" s="42"/>
      <c r="K882" s="6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2"/>
      <c r="D883" s="42"/>
      <c r="E883" s="42"/>
      <c r="F883" s="43"/>
      <c r="G883" s="42"/>
      <c r="H883" s="42"/>
      <c r="I883" s="59"/>
      <c r="J883" s="42"/>
      <c r="K883" s="6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2"/>
      <c r="D884" s="42"/>
      <c r="E884" s="42"/>
      <c r="F884" s="43"/>
      <c r="G884" s="42"/>
      <c r="H884" s="42"/>
      <c r="I884" s="59"/>
      <c r="J884" s="42"/>
      <c r="K884" s="6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2"/>
      <c r="D885" s="42"/>
      <c r="E885" s="42"/>
      <c r="F885" s="43"/>
      <c r="G885" s="42"/>
      <c r="H885" s="42"/>
      <c r="I885" s="59"/>
      <c r="J885" s="42"/>
      <c r="K885" s="6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2"/>
      <c r="D886" s="42"/>
      <c r="E886" s="42"/>
      <c r="F886" s="43"/>
      <c r="G886" s="42"/>
      <c r="H886" s="42"/>
      <c r="I886" s="59"/>
      <c r="J886" s="42"/>
      <c r="K886" s="6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2"/>
      <c r="D887" s="42"/>
      <c r="E887" s="42"/>
      <c r="F887" s="43"/>
      <c r="G887" s="42"/>
      <c r="H887" s="42"/>
      <c r="I887" s="59"/>
      <c r="J887" s="42"/>
      <c r="K887" s="6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2"/>
      <c r="D888" s="42"/>
      <c r="E888" s="42"/>
      <c r="F888" s="43"/>
      <c r="G888" s="42"/>
      <c r="H888" s="42"/>
      <c r="I888" s="59"/>
      <c r="J888" s="42"/>
      <c r="K888" s="6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2"/>
      <c r="D889" s="42"/>
      <c r="E889" s="42"/>
      <c r="F889" s="43"/>
      <c r="G889" s="42"/>
      <c r="H889" s="42"/>
      <c r="I889" s="59"/>
      <c r="J889" s="42"/>
      <c r="K889" s="6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2"/>
      <c r="D890" s="42"/>
      <c r="E890" s="42"/>
      <c r="F890" s="43"/>
      <c r="G890" s="42"/>
      <c r="H890" s="42"/>
      <c r="I890" s="59"/>
      <c r="J890" s="42"/>
      <c r="K890" s="6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2"/>
      <c r="D891" s="42"/>
      <c r="E891" s="42"/>
      <c r="F891" s="43"/>
      <c r="G891" s="42"/>
      <c r="H891" s="42"/>
      <c r="I891" s="59"/>
      <c r="J891" s="42"/>
      <c r="K891" s="6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2"/>
      <c r="D892" s="42"/>
      <c r="E892" s="42"/>
      <c r="F892" s="43"/>
      <c r="G892" s="42"/>
      <c r="H892" s="42"/>
      <c r="I892" s="59"/>
      <c r="J892" s="42"/>
      <c r="K892" s="6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2"/>
      <c r="D893" s="42"/>
      <c r="E893" s="42"/>
      <c r="F893" s="43"/>
      <c r="G893" s="42"/>
      <c r="H893" s="42"/>
      <c r="I893" s="59"/>
      <c r="J893" s="42"/>
      <c r="K893" s="6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2"/>
      <c r="D894" s="42"/>
      <c r="E894" s="42"/>
      <c r="F894" s="43"/>
      <c r="G894" s="42"/>
      <c r="H894" s="42"/>
      <c r="I894" s="59"/>
      <c r="J894" s="42"/>
      <c r="K894" s="6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2"/>
      <c r="D895" s="42"/>
      <c r="E895" s="42"/>
      <c r="F895" s="43"/>
      <c r="G895" s="42"/>
      <c r="H895" s="42"/>
      <c r="I895" s="59"/>
      <c r="J895" s="42"/>
      <c r="K895" s="6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2"/>
      <c r="D896" s="42"/>
      <c r="E896" s="42"/>
      <c r="F896" s="43"/>
      <c r="G896" s="42"/>
      <c r="H896" s="42"/>
      <c r="I896" s="59"/>
      <c r="J896" s="42"/>
      <c r="K896" s="6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2"/>
      <c r="D897" s="42"/>
      <c r="E897" s="42"/>
      <c r="F897" s="43"/>
      <c r="G897" s="42"/>
      <c r="H897" s="42"/>
      <c r="I897" s="59"/>
      <c r="J897" s="42"/>
      <c r="K897" s="6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2"/>
      <c r="D898" s="42"/>
      <c r="E898" s="42"/>
      <c r="F898" s="43"/>
      <c r="G898" s="42"/>
      <c r="H898" s="42"/>
      <c r="I898" s="59"/>
      <c r="J898" s="42"/>
      <c r="K898" s="6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2"/>
      <c r="D899" s="42"/>
      <c r="E899" s="42"/>
      <c r="F899" s="43"/>
      <c r="G899" s="42"/>
      <c r="H899" s="42"/>
      <c r="I899" s="59"/>
      <c r="J899" s="42"/>
      <c r="K899" s="6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2"/>
      <c r="D900" s="42"/>
      <c r="E900" s="42"/>
      <c r="F900" s="43"/>
      <c r="G900" s="42"/>
      <c r="H900" s="42"/>
      <c r="I900" s="59"/>
      <c r="J900" s="42"/>
      <c r="K900" s="6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2"/>
      <c r="D901" s="42"/>
      <c r="E901" s="42"/>
      <c r="F901" s="43"/>
      <c r="G901" s="42"/>
      <c r="H901" s="42"/>
      <c r="I901" s="59"/>
      <c r="J901" s="42"/>
      <c r="K901" s="6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2"/>
      <c r="D902" s="42"/>
      <c r="E902" s="42"/>
      <c r="F902" s="43"/>
      <c r="G902" s="42"/>
      <c r="H902" s="42"/>
      <c r="I902" s="59"/>
      <c r="J902" s="42"/>
      <c r="K902" s="6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2"/>
      <c r="D903" s="42"/>
      <c r="E903" s="42"/>
      <c r="F903" s="43"/>
      <c r="G903" s="42"/>
      <c r="H903" s="42"/>
      <c r="I903" s="59"/>
      <c r="J903" s="42"/>
      <c r="K903" s="6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2"/>
      <c r="D904" s="42"/>
      <c r="E904" s="42"/>
      <c r="F904" s="43"/>
      <c r="G904" s="42"/>
      <c r="H904" s="42"/>
      <c r="I904" s="59"/>
      <c r="J904" s="42"/>
      <c r="K904" s="6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2"/>
      <c r="D905" s="42"/>
      <c r="E905" s="42"/>
      <c r="F905" s="43"/>
      <c r="G905" s="42"/>
      <c r="H905" s="42"/>
      <c r="I905" s="59"/>
      <c r="J905" s="42"/>
      <c r="K905" s="6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2"/>
      <c r="D906" s="42"/>
      <c r="E906" s="42"/>
      <c r="F906" s="43"/>
      <c r="G906" s="42"/>
      <c r="H906" s="42"/>
      <c r="I906" s="59"/>
      <c r="J906" s="42"/>
      <c r="K906" s="6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2"/>
      <c r="D907" s="42"/>
      <c r="E907" s="42"/>
      <c r="F907" s="43"/>
      <c r="G907" s="42"/>
      <c r="H907" s="42"/>
      <c r="I907" s="59"/>
      <c r="J907" s="42"/>
      <c r="K907" s="6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2"/>
      <c r="D908" s="42"/>
      <c r="E908" s="42"/>
      <c r="F908" s="43"/>
      <c r="G908" s="42"/>
      <c r="H908" s="42"/>
      <c r="I908" s="59"/>
      <c r="J908" s="42"/>
      <c r="K908" s="6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2"/>
      <c r="D909" s="42"/>
      <c r="E909" s="42"/>
      <c r="F909" s="43"/>
      <c r="G909" s="42"/>
      <c r="H909" s="42"/>
      <c r="I909" s="59"/>
      <c r="J909" s="42"/>
      <c r="K909" s="6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2"/>
      <c r="D910" s="42"/>
      <c r="E910" s="42"/>
      <c r="F910" s="43"/>
      <c r="G910" s="42"/>
      <c r="H910" s="42"/>
      <c r="I910" s="59"/>
      <c r="J910" s="42"/>
      <c r="K910" s="6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2"/>
      <c r="D911" s="42"/>
      <c r="E911" s="42"/>
      <c r="F911" s="43"/>
      <c r="G911" s="42"/>
      <c r="H911" s="42"/>
      <c r="I911" s="59"/>
      <c r="J911" s="42"/>
      <c r="K911" s="6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2"/>
      <c r="D912" s="42"/>
      <c r="E912" s="42"/>
      <c r="F912" s="43"/>
      <c r="G912" s="42"/>
      <c r="H912" s="42"/>
      <c r="I912" s="59"/>
      <c r="J912" s="42"/>
      <c r="K912" s="6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2"/>
      <c r="D913" s="42"/>
      <c r="E913" s="42"/>
      <c r="F913" s="43"/>
      <c r="G913" s="42"/>
      <c r="H913" s="42"/>
      <c r="I913" s="59"/>
      <c r="J913" s="42"/>
      <c r="K913" s="6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2"/>
      <c r="D914" s="42"/>
      <c r="E914" s="42"/>
      <c r="F914" s="43"/>
      <c r="G914" s="42"/>
      <c r="H914" s="42"/>
      <c r="I914" s="59"/>
      <c r="J914" s="42"/>
      <c r="K914" s="6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2"/>
      <c r="D915" s="42"/>
      <c r="E915" s="42"/>
      <c r="F915" s="43"/>
      <c r="G915" s="42"/>
      <c r="H915" s="42"/>
      <c r="I915" s="59"/>
      <c r="J915" s="42"/>
      <c r="K915" s="6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2"/>
      <c r="D916" s="42"/>
      <c r="E916" s="42"/>
      <c r="F916" s="43"/>
      <c r="G916" s="42"/>
      <c r="H916" s="42"/>
      <c r="I916" s="59"/>
      <c r="J916" s="42"/>
      <c r="K916" s="6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2"/>
      <c r="D917" s="42"/>
      <c r="E917" s="42"/>
      <c r="F917" s="43"/>
      <c r="G917" s="42"/>
      <c r="H917" s="42"/>
      <c r="I917" s="59"/>
      <c r="J917" s="42"/>
      <c r="K917" s="6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2"/>
      <c r="D918" s="42"/>
      <c r="E918" s="42"/>
      <c r="F918" s="43"/>
      <c r="G918" s="42"/>
      <c r="H918" s="42"/>
      <c r="I918" s="59"/>
      <c r="J918" s="42"/>
      <c r="K918" s="6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2"/>
      <c r="D919" s="42"/>
      <c r="E919" s="42"/>
      <c r="F919" s="43"/>
      <c r="G919" s="42"/>
      <c r="H919" s="42"/>
      <c r="I919" s="59"/>
      <c r="J919" s="42"/>
      <c r="K919" s="6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2"/>
      <c r="D920" s="42"/>
      <c r="E920" s="42"/>
      <c r="F920" s="43"/>
      <c r="G920" s="42"/>
      <c r="H920" s="42"/>
      <c r="I920" s="59"/>
      <c r="J920" s="42"/>
      <c r="K920" s="6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2"/>
      <c r="D921" s="42"/>
      <c r="E921" s="42"/>
      <c r="F921" s="43"/>
      <c r="G921" s="42"/>
      <c r="H921" s="42"/>
      <c r="I921" s="59"/>
      <c r="J921" s="42"/>
      <c r="K921" s="6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2"/>
      <c r="D922" s="42"/>
      <c r="E922" s="42"/>
      <c r="F922" s="43"/>
      <c r="G922" s="42"/>
      <c r="H922" s="42"/>
      <c r="I922" s="59"/>
      <c r="J922" s="42"/>
      <c r="K922" s="6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2"/>
      <c r="D923" s="42"/>
      <c r="E923" s="42"/>
      <c r="F923" s="43"/>
      <c r="G923" s="42"/>
      <c r="H923" s="42"/>
      <c r="I923" s="59"/>
      <c r="J923" s="42"/>
      <c r="K923" s="6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2"/>
      <c r="D924" s="42"/>
      <c r="E924" s="42"/>
      <c r="F924" s="43"/>
      <c r="G924" s="42"/>
      <c r="H924" s="42"/>
      <c r="I924" s="59"/>
      <c r="J924" s="42"/>
      <c r="K924" s="6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2"/>
      <c r="D925" s="42"/>
      <c r="E925" s="42"/>
      <c r="F925" s="43"/>
      <c r="G925" s="42"/>
      <c r="H925" s="42"/>
      <c r="I925" s="59"/>
      <c r="J925" s="42"/>
      <c r="K925" s="6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2"/>
      <c r="D926" s="42"/>
      <c r="E926" s="42"/>
      <c r="F926" s="43"/>
      <c r="G926" s="42"/>
      <c r="H926" s="42"/>
      <c r="I926" s="59"/>
      <c r="J926" s="42"/>
      <c r="K926" s="6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2"/>
      <c r="D927" s="42"/>
      <c r="E927" s="42"/>
      <c r="F927" s="43"/>
      <c r="G927" s="42"/>
      <c r="H927" s="42"/>
      <c r="I927" s="59"/>
      <c r="J927" s="42"/>
      <c r="K927" s="6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2"/>
      <c r="D928" s="42"/>
      <c r="E928" s="42"/>
      <c r="F928" s="43"/>
      <c r="G928" s="42"/>
      <c r="H928" s="42"/>
      <c r="I928" s="59"/>
      <c r="J928" s="42"/>
      <c r="K928" s="6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2"/>
      <c r="D929" s="42"/>
      <c r="E929" s="42"/>
      <c r="F929" s="43"/>
      <c r="G929" s="42"/>
      <c r="H929" s="42"/>
      <c r="I929" s="59"/>
      <c r="J929" s="42"/>
      <c r="K929" s="6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2"/>
      <c r="D930" s="42"/>
      <c r="E930" s="42"/>
      <c r="F930" s="43"/>
      <c r="G930" s="42"/>
      <c r="H930" s="42"/>
      <c r="I930" s="59"/>
      <c r="J930" s="42"/>
      <c r="K930" s="6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2"/>
      <c r="D931" s="42"/>
      <c r="E931" s="42"/>
      <c r="F931" s="43"/>
      <c r="G931" s="42"/>
      <c r="H931" s="42"/>
      <c r="I931" s="59"/>
      <c r="J931" s="42"/>
      <c r="K931" s="6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2"/>
      <c r="D932" s="42"/>
      <c r="E932" s="42"/>
      <c r="F932" s="43"/>
      <c r="G932" s="42"/>
      <c r="H932" s="42"/>
      <c r="I932" s="59"/>
      <c r="J932" s="42"/>
      <c r="K932" s="6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2"/>
      <c r="D933" s="42"/>
      <c r="E933" s="42"/>
      <c r="F933" s="43"/>
      <c r="G933" s="42"/>
      <c r="H933" s="42"/>
      <c r="I933" s="59"/>
      <c r="J933" s="42"/>
      <c r="K933" s="6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2"/>
      <c r="D934" s="42"/>
      <c r="E934" s="42"/>
      <c r="F934" s="43"/>
      <c r="G934" s="42"/>
      <c r="H934" s="42"/>
      <c r="I934" s="59"/>
      <c r="J934" s="42"/>
      <c r="K934" s="6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2"/>
      <c r="D935" s="42"/>
      <c r="E935" s="42"/>
      <c r="F935" s="43"/>
      <c r="G935" s="42"/>
      <c r="H935" s="42"/>
      <c r="I935" s="59"/>
      <c r="J935" s="42"/>
      <c r="K935" s="6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2"/>
      <c r="D936" s="42"/>
      <c r="E936" s="42"/>
      <c r="F936" s="43"/>
      <c r="G936" s="42"/>
      <c r="H936" s="42"/>
      <c r="I936" s="59"/>
      <c r="J936" s="42"/>
      <c r="K936" s="6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2"/>
      <c r="D937" s="42"/>
      <c r="E937" s="42"/>
      <c r="F937" s="43"/>
      <c r="G937" s="42"/>
      <c r="H937" s="42"/>
      <c r="I937" s="59"/>
      <c r="J937" s="42"/>
      <c r="K937" s="6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2"/>
      <c r="D938" s="42"/>
      <c r="E938" s="42"/>
      <c r="F938" s="43"/>
      <c r="G938" s="42"/>
      <c r="H938" s="42"/>
      <c r="I938" s="59"/>
      <c r="J938" s="42"/>
      <c r="K938" s="6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2"/>
      <c r="D939" s="42"/>
      <c r="E939" s="42"/>
      <c r="F939" s="43"/>
      <c r="G939" s="42"/>
      <c r="H939" s="42"/>
      <c r="I939" s="59"/>
      <c r="J939" s="42"/>
      <c r="K939" s="6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2"/>
      <c r="D940" s="42"/>
      <c r="E940" s="42"/>
      <c r="F940" s="43"/>
      <c r="G940" s="42"/>
      <c r="H940" s="42"/>
      <c r="I940" s="59"/>
      <c r="J940" s="42"/>
      <c r="K940" s="6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2"/>
      <c r="D941" s="42"/>
      <c r="E941" s="42"/>
      <c r="F941" s="43"/>
      <c r="G941" s="42"/>
      <c r="H941" s="42"/>
      <c r="I941" s="59"/>
      <c r="J941" s="42"/>
      <c r="K941" s="6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2"/>
      <c r="D942" s="42"/>
      <c r="E942" s="42"/>
      <c r="F942" s="43"/>
      <c r="G942" s="42"/>
      <c r="H942" s="42"/>
      <c r="I942" s="59"/>
      <c r="J942" s="42"/>
      <c r="K942" s="6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2"/>
      <c r="D943" s="42"/>
      <c r="E943" s="42"/>
      <c r="F943" s="43"/>
      <c r="G943" s="42"/>
      <c r="H943" s="42"/>
      <c r="I943" s="59"/>
      <c r="J943" s="42"/>
      <c r="K943" s="6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2"/>
      <c r="D944" s="42"/>
      <c r="E944" s="42"/>
      <c r="F944" s="43"/>
      <c r="G944" s="42"/>
      <c r="H944" s="42"/>
      <c r="I944" s="59"/>
      <c r="J944" s="42"/>
      <c r="K944" s="6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2"/>
      <c r="D945" s="42"/>
      <c r="E945" s="42"/>
      <c r="F945" s="43"/>
      <c r="G945" s="42"/>
      <c r="H945" s="42"/>
      <c r="I945" s="59"/>
      <c r="J945" s="42"/>
      <c r="K945" s="6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2"/>
      <c r="D946" s="42"/>
      <c r="E946" s="42"/>
      <c r="F946" s="43"/>
      <c r="G946" s="42"/>
      <c r="H946" s="42"/>
      <c r="I946" s="59"/>
      <c r="J946" s="42"/>
      <c r="K946" s="6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2"/>
      <c r="D947" s="42"/>
      <c r="E947" s="42"/>
      <c r="F947" s="43"/>
      <c r="G947" s="42"/>
      <c r="H947" s="42"/>
      <c r="I947" s="59"/>
      <c r="J947" s="42"/>
      <c r="K947" s="6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2"/>
      <c r="D948" s="42"/>
      <c r="E948" s="42"/>
      <c r="F948" s="43"/>
      <c r="G948" s="42"/>
      <c r="H948" s="42"/>
      <c r="I948" s="59"/>
      <c r="J948" s="42"/>
      <c r="K948" s="6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2"/>
      <c r="D949" s="42"/>
      <c r="E949" s="42"/>
      <c r="F949" s="43"/>
      <c r="G949" s="42"/>
      <c r="H949" s="42"/>
      <c r="I949" s="59"/>
      <c r="J949" s="42"/>
      <c r="K949" s="6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2"/>
      <c r="D950" s="42"/>
      <c r="E950" s="42"/>
      <c r="F950" s="43"/>
      <c r="G950" s="42"/>
      <c r="H950" s="42"/>
      <c r="I950" s="59"/>
      <c r="J950" s="42"/>
      <c r="K950" s="6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2"/>
      <c r="D951" s="42"/>
      <c r="E951" s="42"/>
      <c r="F951" s="43"/>
      <c r="G951" s="42"/>
      <c r="H951" s="42"/>
      <c r="I951" s="59"/>
      <c r="J951" s="42"/>
      <c r="K951" s="6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2"/>
      <c r="D952" s="42"/>
      <c r="E952" s="42"/>
      <c r="F952" s="43"/>
      <c r="G952" s="42"/>
      <c r="H952" s="42"/>
      <c r="I952" s="59"/>
      <c r="J952" s="42"/>
      <c r="K952" s="6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2"/>
      <c r="D953" s="42"/>
      <c r="E953" s="42"/>
      <c r="F953" s="43"/>
      <c r="G953" s="42"/>
      <c r="H953" s="42"/>
      <c r="I953" s="59"/>
      <c r="J953" s="42"/>
      <c r="K953" s="6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2"/>
      <c r="D954" s="42"/>
      <c r="E954" s="42"/>
      <c r="F954" s="43"/>
      <c r="G954" s="42"/>
      <c r="H954" s="42"/>
      <c r="I954" s="59"/>
      <c r="J954" s="42"/>
      <c r="K954" s="6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2"/>
      <c r="D955" s="42"/>
      <c r="E955" s="42"/>
      <c r="F955" s="43"/>
      <c r="G955" s="42"/>
      <c r="H955" s="42"/>
      <c r="I955" s="59"/>
      <c r="J955" s="42"/>
      <c r="K955" s="6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2"/>
      <c r="D956" s="42"/>
      <c r="E956" s="42"/>
      <c r="F956" s="43"/>
      <c r="G956" s="42"/>
      <c r="H956" s="42"/>
      <c r="I956" s="59"/>
      <c r="J956" s="42"/>
      <c r="K956" s="6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2"/>
      <c r="D957" s="42"/>
      <c r="E957" s="42"/>
      <c r="F957" s="43"/>
      <c r="G957" s="42"/>
      <c r="H957" s="42"/>
      <c r="I957" s="59"/>
      <c r="J957" s="42"/>
      <c r="K957" s="6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2"/>
      <c r="D958" s="42"/>
      <c r="E958" s="42"/>
      <c r="F958" s="43"/>
      <c r="G958" s="42"/>
      <c r="H958" s="42"/>
      <c r="I958" s="59"/>
      <c r="J958" s="42"/>
      <c r="K958" s="6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2"/>
      <c r="D959" s="42"/>
      <c r="E959" s="42"/>
      <c r="F959" s="43"/>
      <c r="G959" s="42"/>
      <c r="H959" s="42"/>
      <c r="I959" s="59"/>
      <c r="J959" s="42"/>
      <c r="K959" s="6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2"/>
      <c r="D960" s="42"/>
      <c r="E960" s="42"/>
      <c r="F960" s="43"/>
      <c r="G960" s="42"/>
      <c r="H960" s="42"/>
      <c r="I960" s="59"/>
      <c r="J960" s="42"/>
      <c r="K960" s="6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2"/>
      <c r="D961" s="42"/>
      <c r="E961" s="42"/>
      <c r="F961" s="43"/>
      <c r="G961" s="42"/>
      <c r="H961" s="42"/>
      <c r="I961" s="59"/>
      <c r="J961" s="42"/>
      <c r="K961" s="6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2"/>
      <c r="D962" s="42"/>
      <c r="E962" s="42"/>
      <c r="F962" s="43"/>
      <c r="G962" s="42"/>
      <c r="H962" s="42"/>
      <c r="I962" s="59"/>
      <c r="J962" s="42"/>
      <c r="K962" s="6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2"/>
      <c r="D963" s="42"/>
      <c r="E963" s="42"/>
      <c r="F963" s="43"/>
      <c r="G963" s="42"/>
      <c r="H963" s="42"/>
      <c r="I963" s="59"/>
      <c r="J963" s="42"/>
      <c r="K963" s="6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2"/>
      <c r="D964" s="42"/>
      <c r="E964" s="42"/>
      <c r="F964" s="43"/>
      <c r="G964" s="42"/>
      <c r="H964" s="42"/>
      <c r="I964" s="59"/>
      <c r="J964" s="42"/>
      <c r="K964" s="6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2"/>
      <c r="D965" s="42"/>
      <c r="E965" s="42"/>
      <c r="F965" s="43"/>
      <c r="G965" s="42"/>
      <c r="H965" s="42"/>
      <c r="I965" s="59"/>
      <c r="J965" s="42"/>
      <c r="K965" s="6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2"/>
      <c r="D966" s="42"/>
      <c r="E966" s="42"/>
      <c r="F966" s="43"/>
      <c r="G966" s="42"/>
      <c r="H966" s="42"/>
      <c r="I966" s="59"/>
      <c r="J966" s="42"/>
      <c r="K966" s="6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2"/>
      <c r="D967" s="42"/>
      <c r="E967" s="42"/>
      <c r="F967" s="43"/>
      <c r="G967" s="42"/>
      <c r="H967" s="42"/>
      <c r="I967" s="59"/>
      <c r="J967" s="42"/>
      <c r="K967" s="6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2"/>
      <c r="D968" s="42"/>
      <c r="E968" s="42"/>
      <c r="F968" s="43"/>
      <c r="G968" s="42"/>
      <c r="H968" s="42"/>
      <c r="I968" s="59"/>
      <c r="J968" s="42"/>
      <c r="K968" s="6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2"/>
      <c r="D969" s="42"/>
      <c r="E969" s="42"/>
      <c r="F969" s="43"/>
      <c r="G969" s="42"/>
      <c r="H969" s="42"/>
      <c r="I969" s="59"/>
      <c r="J969" s="42"/>
      <c r="K969" s="6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2"/>
      <c r="D970" s="42"/>
      <c r="E970" s="42"/>
      <c r="F970" s="43"/>
      <c r="G970" s="42"/>
      <c r="H970" s="42"/>
      <c r="I970" s="59"/>
      <c r="J970" s="42"/>
      <c r="K970" s="6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2"/>
      <c r="D971" s="42"/>
      <c r="E971" s="42"/>
      <c r="F971" s="43"/>
      <c r="G971" s="42"/>
      <c r="H971" s="42"/>
      <c r="I971" s="59"/>
      <c r="J971" s="42"/>
      <c r="K971" s="6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2"/>
      <c r="D972" s="42"/>
      <c r="E972" s="42"/>
      <c r="F972" s="43"/>
      <c r="G972" s="42"/>
      <c r="H972" s="42"/>
      <c r="I972" s="59"/>
      <c r="J972" s="42"/>
      <c r="K972" s="6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2"/>
      <c r="D973" s="42"/>
      <c r="E973" s="42"/>
      <c r="F973" s="43"/>
      <c r="G973" s="42"/>
      <c r="H973" s="42"/>
      <c r="I973" s="59"/>
      <c r="J973" s="42"/>
      <c r="K973" s="6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2"/>
      <c r="D974" s="42"/>
      <c r="E974" s="42"/>
      <c r="F974" s="43"/>
      <c r="G974" s="42"/>
      <c r="H974" s="42"/>
      <c r="I974" s="59"/>
      <c r="J974" s="42"/>
      <c r="K974" s="6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2"/>
      <c r="D975" s="42"/>
      <c r="E975" s="42"/>
      <c r="F975" s="43"/>
      <c r="G975" s="42"/>
      <c r="H975" s="42"/>
      <c r="I975" s="59"/>
      <c r="J975" s="42"/>
      <c r="K975" s="6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2"/>
      <c r="D976" s="42"/>
      <c r="E976" s="42"/>
      <c r="F976" s="43"/>
      <c r="G976" s="42"/>
      <c r="H976" s="42"/>
      <c r="I976" s="59"/>
      <c r="J976" s="42"/>
      <c r="K976" s="6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2"/>
      <c r="D977" s="42"/>
      <c r="E977" s="42"/>
      <c r="F977" s="43"/>
      <c r="G977" s="42"/>
      <c r="H977" s="42"/>
      <c r="I977" s="59"/>
      <c r="J977" s="42"/>
      <c r="K977" s="6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2"/>
      <c r="D978" s="42"/>
      <c r="E978" s="42"/>
      <c r="F978" s="43"/>
      <c r="G978" s="42"/>
      <c r="H978" s="42"/>
      <c r="I978" s="59"/>
      <c r="J978" s="42"/>
      <c r="K978" s="6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2"/>
      <c r="D979" s="42"/>
      <c r="E979" s="42"/>
      <c r="F979" s="43"/>
      <c r="G979" s="42"/>
      <c r="H979" s="42"/>
      <c r="I979" s="59"/>
      <c r="J979" s="42"/>
      <c r="K979" s="6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2"/>
      <c r="D980" s="42"/>
      <c r="E980" s="42"/>
      <c r="F980" s="43"/>
      <c r="G980" s="42"/>
      <c r="H980" s="42"/>
      <c r="I980" s="59"/>
      <c r="J980" s="42"/>
      <c r="K980" s="6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2"/>
      <c r="D981" s="42"/>
      <c r="E981" s="42"/>
      <c r="F981" s="43"/>
      <c r="G981" s="42"/>
      <c r="H981" s="42"/>
      <c r="I981" s="59"/>
      <c r="J981" s="42"/>
      <c r="K981" s="6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2"/>
      <c r="D982" s="42"/>
      <c r="E982" s="42"/>
      <c r="F982" s="43"/>
      <c r="G982" s="42"/>
      <c r="H982" s="42"/>
      <c r="I982" s="59"/>
      <c r="J982" s="42"/>
      <c r="K982" s="6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2"/>
      <c r="D983" s="42"/>
      <c r="E983" s="42"/>
      <c r="F983" s="43"/>
      <c r="G983" s="42"/>
      <c r="H983" s="42"/>
      <c r="I983" s="59"/>
      <c r="J983" s="42"/>
      <c r="K983" s="6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2"/>
      <c r="D984" s="42"/>
      <c r="E984" s="42"/>
      <c r="F984" s="43"/>
      <c r="G984" s="42"/>
      <c r="H984" s="42"/>
      <c r="I984" s="59"/>
      <c r="J984" s="42"/>
      <c r="K984" s="6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2"/>
      <c r="D985" s="42"/>
      <c r="E985" s="42"/>
      <c r="F985" s="43"/>
      <c r="G985" s="42"/>
      <c r="H985" s="42"/>
      <c r="I985" s="59"/>
      <c r="J985" s="42"/>
      <c r="K985" s="6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2"/>
      <c r="D986" s="42"/>
      <c r="E986" s="42"/>
      <c r="F986" s="43"/>
      <c r="G986" s="42"/>
      <c r="H986" s="42"/>
      <c r="I986" s="59"/>
      <c r="J986" s="42"/>
      <c r="K986" s="6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2"/>
      <c r="D987" s="42"/>
      <c r="E987" s="42"/>
      <c r="F987" s="43"/>
      <c r="G987" s="42"/>
      <c r="H987" s="42"/>
      <c r="I987" s="59"/>
      <c r="J987" s="42"/>
      <c r="K987" s="6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2"/>
      <c r="D988" s="42"/>
      <c r="E988" s="42"/>
      <c r="F988" s="43"/>
      <c r="G988" s="42"/>
      <c r="H988" s="42"/>
      <c r="I988" s="59"/>
      <c r="J988" s="42"/>
      <c r="K988" s="6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2"/>
      <c r="D989" s="42"/>
      <c r="E989" s="42"/>
      <c r="F989" s="43"/>
      <c r="G989" s="42"/>
      <c r="H989" s="42"/>
      <c r="I989" s="59"/>
      <c r="J989" s="42"/>
      <c r="K989" s="6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2"/>
      <c r="D990" s="42"/>
      <c r="E990" s="42"/>
      <c r="F990" s="43"/>
      <c r="G990" s="42"/>
      <c r="H990" s="42"/>
      <c r="I990" s="59"/>
      <c r="J990" s="42"/>
      <c r="K990" s="6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2"/>
      <c r="D991" s="42"/>
      <c r="E991" s="42"/>
      <c r="F991" s="43"/>
      <c r="G991" s="42"/>
      <c r="H991" s="42"/>
      <c r="I991" s="59"/>
      <c r="J991" s="42"/>
      <c r="K991" s="6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2"/>
      <c r="D992" s="42"/>
      <c r="E992" s="42"/>
      <c r="F992" s="43"/>
      <c r="G992" s="42"/>
      <c r="H992" s="42"/>
      <c r="I992" s="59"/>
      <c r="J992" s="42"/>
      <c r="K992" s="6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2"/>
      <c r="D993" s="42"/>
      <c r="E993" s="42"/>
      <c r="F993" s="43"/>
      <c r="G993" s="42"/>
      <c r="H993" s="42"/>
      <c r="I993" s="59"/>
      <c r="J993" s="42"/>
      <c r="K993" s="6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2"/>
      <c r="D994" s="42"/>
      <c r="E994" s="42"/>
      <c r="F994" s="43"/>
      <c r="G994" s="42"/>
      <c r="H994" s="42"/>
      <c r="I994" s="59"/>
      <c r="J994" s="42"/>
      <c r="K994" s="6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2"/>
      <c r="D995" s="42"/>
      <c r="E995" s="42"/>
      <c r="F995" s="43"/>
      <c r="G995" s="42"/>
      <c r="H995" s="42"/>
      <c r="I995" s="59"/>
      <c r="J995" s="42"/>
      <c r="K995" s="6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2"/>
      <c r="D996" s="42"/>
      <c r="E996" s="42"/>
      <c r="F996" s="43"/>
      <c r="G996" s="42"/>
      <c r="H996" s="42"/>
      <c r="I996" s="59"/>
      <c r="J996" s="42"/>
      <c r="K996" s="6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2"/>
      <c r="D997" s="42"/>
      <c r="E997" s="42"/>
      <c r="F997" s="43"/>
      <c r="G997" s="42"/>
      <c r="H997" s="42"/>
      <c r="I997" s="59"/>
      <c r="J997" s="42"/>
      <c r="K997" s="6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2"/>
      <c r="D998" s="42"/>
      <c r="E998" s="42"/>
      <c r="F998" s="43"/>
      <c r="G998" s="42"/>
      <c r="H998" s="42"/>
      <c r="I998" s="59"/>
      <c r="J998" s="42"/>
      <c r="K998" s="6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2"/>
      <c r="D999" s="42"/>
      <c r="E999" s="42"/>
      <c r="F999" s="43"/>
      <c r="G999" s="42"/>
      <c r="H999" s="42"/>
      <c r="I999" s="59"/>
      <c r="J999" s="42"/>
      <c r="K999" s="6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2"/>
      <c r="D1000" s="42"/>
      <c r="E1000" s="42"/>
      <c r="F1000" s="43"/>
      <c r="G1000" s="42"/>
      <c r="H1000" s="42"/>
      <c r="I1000" s="59"/>
      <c r="J1000" s="42"/>
      <c r="K1000" s="6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5">
    <mergeCell ref="A1:K1"/>
    <mergeCell ref="A2:K2"/>
    <mergeCell ref="A3:K3"/>
    <mergeCell ref="A4:K4"/>
    <mergeCell ref="E6:F6"/>
    <mergeCell ref="A29:K29"/>
    <mergeCell ref="A30:K30"/>
    <mergeCell ref="A31:K31"/>
    <mergeCell ref="A32:K32"/>
    <mergeCell ref="E34:F34"/>
    <mergeCell ref="A59:K59"/>
    <mergeCell ref="A60:K60"/>
    <mergeCell ref="A61:K61"/>
    <mergeCell ref="A62:K62"/>
    <mergeCell ref="E64:F64"/>
    <mergeCell ref="A87:K87"/>
    <mergeCell ref="A88:K88"/>
    <mergeCell ref="A89:K89"/>
    <mergeCell ref="A90:K90"/>
    <mergeCell ref="E92:F92"/>
    <mergeCell ref="A119:K119"/>
    <mergeCell ref="A120:K120"/>
    <mergeCell ref="A121:K121"/>
    <mergeCell ref="A122:K122"/>
    <mergeCell ref="E124:F124"/>
    <mergeCell ref="A148:K148"/>
    <mergeCell ref="A149:K149"/>
    <mergeCell ref="A150:K150"/>
    <mergeCell ref="A151:K151"/>
    <mergeCell ref="E153:F153"/>
    <mergeCell ref="A175:K175"/>
    <mergeCell ref="A176:K176"/>
    <mergeCell ref="A177:K177"/>
    <mergeCell ref="A178:K178"/>
    <mergeCell ref="E180:F180"/>
    <mergeCell ref="A203:K203"/>
    <mergeCell ref="A204:K204"/>
    <mergeCell ref="A205:K205"/>
    <mergeCell ref="A206:K206"/>
    <mergeCell ref="E208:F208"/>
    <mergeCell ref="A232:J232"/>
    <mergeCell ref="A233:J233"/>
    <mergeCell ref="E266:F266"/>
    <mergeCell ref="A293:J293"/>
    <mergeCell ref="A294:J294"/>
    <mergeCell ref="A295:J295"/>
    <mergeCell ref="A296:J296"/>
    <mergeCell ref="E298:F298"/>
    <mergeCell ref="A234:J234"/>
    <mergeCell ref="A235:J235"/>
    <mergeCell ref="E237:F237"/>
    <mergeCell ref="A261:J261"/>
    <mergeCell ref="A262:J262"/>
    <mergeCell ref="A263:J263"/>
    <mergeCell ref="A264:J264"/>
  </mergeCells>
  <printOptions/>
  <pageMargins bottom="0.57" footer="0.0" header="0.0" left="0.3937007874015748" right="0.2362204724409449" top="0.31496062992125984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3.9"/>
    <col customWidth="1" min="2" max="2" width="10.6"/>
    <col customWidth="1" min="3" max="3" width="8.6"/>
    <col customWidth="1" min="4" max="5" width="7.8"/>
    <col customWidth="1" hidden="1" min="6" max="6" width="7.9"/>
    <col customWidth="1" min="7" max="7" width="7.8"/>
    <col customWidth="1" min="8" max="8" width="8.9"/>
    <col customWidth="1" min="9" max="9" width="9.2"/>
    <col customWidth="1" min="10" max="10" width="10.0"/>
    <col customWidth="1" min="11" max="11" width="10.2"/>
    <col customWidth="1" min="12" max="26" width="8.9"/>
  </cols>
  <sheetData>
    <row r="1" ht="13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3.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3.5" customHeight="1">
      <c r="A3" s="1" t="s">
        <v>64</v>
      </c>
      <c r="B3" s="2"/>
      <c r="C3" s="2"/>
      <c r="D3" s="2"/>
      <c r="E3" s="2"/>
      <c r="F3" s="2"/>
      <c r="G3" s="2"/>
      <c r="H3" s="2"/>
      <c r="I3" s="2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3.5" customHeight="1">
      <c r="A4" s="1" t="s">
        <v>3</v>
      </c>
      <c r="B4" s="2"/>
      <c r="C4" s="2"/>
      <c r="D4" s="2"/>
      <c r="E4" s="2"/>
      <c r="F4" s="2"/>
      <c r="G4" s="2"/>
      <c r="H4" s="2"/>
      <c r="I4" s="2"/>
      <c r="J4" s="3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3.5" customHeight="1">
      <c r="A5" s="5"/>
      <c r="B5" s="6"/>
      <c r="C5" s="7"/>
      <c r="D5" s="7"/>
      <c r="E5" s="8"/>
      <c r="F5" s="7"/>
      <c r="G5" s="7"/>
      <c r="H5" s="9"/>
      <c r="I5" s="7"/>
      <c r="J5" s="6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3.5" customHeight="1">
      <c r="A6" s="10"/>
      <c r="B6" s="11"/>
      <c r="C6" s="12" t="s">
        <v>4</v>
      </c>
      <c r="D6" s="12"/>
      <c r="E6" s="53"/>
      <c r="F6" s="15"/>
      <c r="G6" s="12" t="s">
        <v>4</v>
      </c>
      <c r="H6" s="16"/>
      <c r="I6" s="15"/>
      <c r="J6" s="11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3.5" customHeight="1">
      <c r="A7" s="17" t="s">
        <v>6</v>
      </c>
      <c r="B7" s="18" t="s">
        <v>7</v>
      </c>
      <c r="C7" s="19" t="s">
        <v>8</v>
      </c>
      <c r="D7" s="19" t="s">
        <v>9</v>
      </c>
      <c r="E7" s="85" t="s">
        <v>65</v>
      </c>
      <c r="F7" s="19" t="s">
        <v>12</v>
      </c>
      <c r="G7" s="21" t="s">
        <v>13</v>
      </c>
      <c r="H7" s="22" t="s">
        <v>14</v>
      </c>
      <c r="I7" s="21" t="s">
        <v>15</v>
      </c>
      <c r="J7" s="18" t="s">
        <v>16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3.5" customHeight="1">
      <c r="A8" s="17"/>
      <c r="B8" s="18"/>
      <c r="C8" s="23" t="s">
        <v>66</v>
      </c>
      <c r="D8" s="19" t="s">
        <v>18</v>
      </c>
      <c r="E8" s="20" t="s">
        <v>18</v>
      </c>
      <c r="F8" s="19" t="s">
        <v>18</v>
      </c>
      <c r="G8" s="23" t="s">
        <v>66</v>
      </c>
      <c r="H8" s="22" t="s">
        <v>19</v>
      </c>
      <c r="I8" s="19" t="s">
        <v>20</v>
      </c>
      <c r="J8" s="18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3.5" customHeight="1">
      <c r="A9" s="24"/>
      <c r="B9" s="25"/>
      <c r="C9" s="26" t="s">
        <v>18</v>
      </c>
      <c r="D9" s="27"/>
      <c r="E9" s="20"/>
      <c r="F9" s="86"/>
      <c r="G9" s="19" t="s">
        <v>18</v>
      </c>
      <c r="H9" s="29"/>
      <c r="I9" s="27"/>
      <c r="J9" s="25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3.5" customHeight="1">
      <c r="A10" s="30">
        <v>1.0</v>
      </c>
      <c r="B10" s="31" t="s">
        <v>21</v>
      </c>
      <c r="C10" s="72">
        <v>1033.0</v>
      </c>
      <c r="D10" s="73">
        <v>2775.0</v>
      </c>
      <c r="E10" s="87">
        <v>2825.0</v>
      </c>
      <c r="F10" s="88">
        <v>19.0</v>
      </c>
      <c r="G10" s="87">
        <v>925.0</v>
      </c>
      <c r="H10" s="35">
        <f t="shared" ref="H10:H27" si="1">I10/E10*10</f>
        <v>60.22610619</v>
      </c>
      <c r="I10" s="36">
        <v>17013.875</v>
      </c>
      <c r="J10" s="37" t="s">
        <v>22</v>
      </c>
      <c r="K10" s="42"/>
      <c r="L10" s="42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3.5" customHeight="1">
      <c r="A11" s="30">
        <v>2.0</v>
      </c>
      <c r="B11" s="31" t="s">
        <v>23</v>
      </c>
      <c r="C11" s="72">
        <v>1117.0</v>
      </c>
      <c r="D11" s="73">
        <v>3236.0</v>
      </c>
      <c r="E11" s="87">
        <v>3063.0</v>
      </c>
      <c r="F11" s="88">
        <v>23.0</v>
      </c>
      <c r="G11" s="87">
        <v>1282.0</v>
      </c>
      <c r="H11" s="35">
        <f t="shared" si="1"/>
        <v>60.39113614</v>
      </c>
      <c r="I11" s="36">
        <v>18497.805</v>
      </c>
      <c r="J11" s="37" t="s">
        <v>24</v>
      </c>
      <c r="K11" s="42"/>
      <c r="L11" s="42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3.5" customHeight="1">
      <c r="A12" s="30">
        <v>3.0</v>
      </c>
      <c r="B12" s="31" t="s">
        <v>25</v>
      </c>
      <c r="C12" s="72">
        <v>1104.0</v>
      </c>
      <c r="D12" s="73">
        <v>3554.0</v>
      </c>
      <c r="E12" s="87">
        <v>3418.0</v>
      </c>
      <c r="F12" s="88">
        <v>18.0</v>
      </c>
      <c r="G12" s="87">
        <v>1125.0</v>
      </c>
      <c r="H12" s="35">
        <f t="shared" si="1"/>
        <v>61.76486249</v>
      </c>
      <c r="I12" s="36">
        <v>21111.23</v>
      </c>
      <c r="J12" s="37" t="s">
        <v>26</v>
      </c>
      <c r="K12" s="42"/>
      <c r="L12" s="4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3.5" customHeight="1">
      <c r="A13" s="30">
        <v>4.0</v>
      </c>
      <c r="B13" s="31" t="s">
        <v>27</v>
      </c>
      <c r="C13" s="72">
        <v>802.0</v>
      </c>
      <c r="D13" s="73">
        <v>3766.0</v>
      </c>
      <c r="E13" s="87">
        <v>3232.0</v>
      </c>
      <c r="F13" s="88">
        <v>15.0</v>
      </c>
      <c r="G13" s="87">
        <v>1344.0</v>
      </c>
      <c r="H13" s="35">
        <f t="shared" si="1"/>
        <v>62.04207921</v>
      </c>
      <c r="I13" s="36">
        <v>20052.0</v>
      </c>
      <c r="J13" s="38"/>
      <c r="K13" s="42"/>
      <c r="L13" s="42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3.5" customHeight="1">
      <c r="A14" s="30">
        <v>5.0</v>
      </c>
      <c r="B14" s="31" t="s">
        <v>28</v>
      </c>
      <c r="C14" s="72">
        <v>825.0</v>
      </c>
      <c r="D14" s="73">
        <v>3665.0</v>
      </c>
      <c r="E14" s="87">
        <v>3637.0</v>
      </c>
      <c r="F14" s="88">
        <v>1.0</v>
      </c>
      <c r="G14" s="87">
        <v>855.0</v>
      </c>
      <c r="H14" s="35">
        <f t="shared" si="1"/>
        <v>62.34259005</v>
      </c>
      <c r="I14" s="36">
        <v>22674.0</v>
      </c>
      <c r="J14" s="38"/>
      <c r="K14" s="42"/>
      <c r="L14" s="42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3.5" customHeight="1">
      <c r="A15" s="30">
        <v>6.0</v>
      </c>
      <c r="B15" s="31" t="s">
        <v>29</v>
      </c>
      <c r="C15" s="72">
        <v>824.0</v>
      </c>
      <c r="D15" s="73">
        <v>2263.0</v>
      </c>
      <c r="E15" s="87">
        <v>2426.0</v>
      </c>
      <c r="F15" s="88">
        <v>0.0</v>
      </c>
      <c r="G15" s="87">
        <v>650.0</v>
      </c>
      <c r="H15" s="35">
        <f t="shared" si="1"/>
        <v>62.76220115</v>
      </c>
      <c r="I15" s="36">
        <v>15226.11</v>
      </c>
      <c r="J15" s="38"/>
      <c r="K15" s="42"/>
      <c r="L15" s="42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3.5" customHeight="1">
      <c r="A16" s="30">
        <v>7.0</v>
      </c>
      <c r="B16" s="31" t="s">
        <v>30</v>
      </c>
      <c r="C16" s="72">
        <v>418.0</v>
      </c>
      <c r="D16" s="73">
        <v>1494.0</v>
      </c>
      <c r="E16" s="87">
        <v>1444.0</v>
      </c>
      <c r="F16" s="88">
        <v>1.0</v>
      </c>
      <c r="G16" s="87">
        <v>471.0</v>
      </c>
      <c r="H16" s="35">
        <f t="shared" si="1"/>
        <v>64.48060942</v>
      </c>
      <c r="I16" s="36">
        <v>9311.0</v>
      </c>
      <c r="J16" s="38"/>
      <c r="K16" s="42"/>
      <c r="L16" s="42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3.5" customHeight="1">
      <c r="A17" s="30">
        <v>8.0</v>
      </c>
      <c r="B17" s="31" t="s">
        <v>31</v>
      </c>
      <c r="C17" s="72">
        <v>1129.0</v>
      </c>
      <c r="D17" s="73">
        <v>3106.0</v>
      </c>
      <c r="E17" s="87">
        <v>3059.0</v>
      </c>
      <c r="F17" s="88">
        <v>3.0</v>
      </c>
      <c r="G17" s="87">
        <v>1178.0</v>
      </c>
      <c r="H17" s="35">
        <f t="shared" si="1"/>
        <v>64.63223276</v>
      </c>
      <c r="I17" s="36">
        <v>19771.0</v>
      </c>
      <c r="J17" s="38"/>
      <c r="K17" s="42"/>
      <c r="L17" s="42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3.5" customHeight="1">
      <c r="A18" s="30">
        <v>9.0</v>
      </c>
      <c r="B18" s="31" t="s">
        <v>32</v>
      </c>
      <c r="C18" s="72">
        <v>1303.0</v>
      </c>
      <c r="D18" s="73">
        <v>3168.0</v>
      </c>
      <c r="E18" s="87">
        <v>3405.0</v>
      </c>
      <c r="F18" s="88">
        <v>0.0</v>
      </c>
      <c r="G18" s="87">
        <v>1497.0</v>
      </c>
      <c r="H18" s="35">
        <f t="shared" si="1"/>
        <v>63.25697504</v>
      </c>
      <c r="I18" s="36">
        <v>21539.0</v>
      </c>
      <c r="J18" s="38"/>
      <c r="K18" s="42"/>
      <c r="L18" s="42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3.5" customHeight="1">
      <c r="A19" s="30">
        <v>10.0</v>
      </c>
      <c r="B19" s="31" t="s">
        <v>33</v>
      </c>
      <c r="C19" s="72">
        <v>1275.0</v>
      </c>
      <c r="D19" s="73">
        <v>3889.0</v>
      </c>
      <c r="E19" s="87">
        <v>3579.0</v>
      </c>
      <c r="F19" s="88">
        <v>0.0</v>
      </c>
      <c r="G19" s="87">
        <v>1603.0</v>
      </c>
      <c r="H19" s="35">
        <f t="shared" si="1"/>
        <v>63.75803297</v>
      </c>
      <c r="I19" s="36">
        <v>22819.0</v>
      </c>
      <c r="J19" s="38"/>
      <c r="K19" s="42"/>
      <c r="L19" s="4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3.5" customHeight="1">
      <c r="A20" s="30">
        <v>11.0</v>
      </c>
      <c r="B20" s="31" t="s">
        <v>34</v>
      </c>
      <c r="C20" s="72">
        <v>1390.0</v>
      </c>
      <c r="D20" s="73">
        <v>3812.0</v>
      </c>
      <c r="E20" s="87">
        <v>3326.0</v>
      </c>
      <c r="F20" s="88">
        <v>0.0</v>
      </c>
      <c r="G20" s="87">
        <v>1906.0</v>
      </c>
      <c r="H20" s="35">
        <f t="shared" si="1"/>
        <v>62.33613951</v>
      </c>
      <c r="I20" s="36">
        <v>20733.0</v>
      </c>
      <c r="J20" s="38"/>
      <c r="K20" s="42"/>
      <c r="L20" s="42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3.5" customHeight="1">
      <c r="A21" s="30">
        <v>12.0</v>
      </c>
      <c r="B21" s="31" t="s">
        <v>35</v>
      </c>
      <c r="C21" s="72">
        <v>1263.0</v>
      </c>
      <c r="D21" s="73">
        <v>3785.0</v>
      </c>
      <c r="E21" s="87">
        <v>3397.0</v>
      </c>
      <c r="F21" s="88">
        <v>0.0</v>
      </c>
      <c r="G21" s="87">
        <v>1675.0</v>
      </c>
      <c r="H21" s="35">
        <f t="shared" si="1"/>
        <v>63.82101855</v>
      </c>
      <c r="I21" s="36">
        <v>21680.0</v>
      </c>
      <c r="J21" s="38"/>
      <c r="K21" s="42"/>
      <c r="L21" s="42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3.5" customHeight="1">
      <c r="A22" s="30">
        <v>13.0</v>
      </c>
      <c r="B22" s="31" t="s">
        <v>36</v>
      </c>
      <c r="C22" s="72">
        <v>1223.0</v>
      </c>
      <c r="D22" s="73">
        <v>3241.0</v>
      </c>
      <c r="E22" s="87">
        <v>2954.0</v>
      </c>
      <c r="F22" s="88">
        <v>0.0</v>
      </c>
      <c r="G22" s="87">
        <v>1525.0</v>
      </c>
      <c r="H22" s="35">
        <f t="shared" si="1"/>
        <v>62.32904536</v>
      </c>
      <c r="I22" s="36">
        <v>18412.0</v>
      </c>
      <c r="J22" s="38"/>
      <c r="K22" s="42"/>
      <c r="L22" s="42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3.5" customHeight="1">
      <c r="A23" s="30">
        <v>14.0</v>
      </c>
      <c r="B23" s="31" t="s">
        <v>37</v>
      </c>
      <c r="C23" s="72">
        <v>659.0</v>
      </c>
      <c r="D23" s="73">
        <v>3328.0</v>
      </c>
      <c r="E23" s="87">
        <v>2829.0</v>
      </c>
      <c r="F23" s="88">
        <v>0.0</v>
      </c>
      <c r="G23" s="87">
        <v>1175.0</v>
      </c>
      <c r="H23" s="35">
        <f t="shared" si="1"/>
        <v>61.61894662</v>
      </c>
      <c r="I23" s="36">
        <v>17432.0</v>
      </c>
      <c r="J23" s="78"/>
      <c r="K23" s="42"/>
      <c r="L23" s="42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3.5" customHeight="1">
      <c r="A24" s="30">
        <v>15.0</v>
      </c>
      <c r="B24" s="31" t="s">
        <v>38</v>
      </c>
      <c r="C24" s="72">
        <v>265.0</v>
      </c>
      <c r="D24" s="73">
        <v>983.0</v>
      </c>
      <c r="E24" s="87">
        <v>905.0</v>
      </c>
      <c r="F24" s="88">
        <v>0.0</v>
      </c>
      <c r="G24" s="87">
        <v>348.0</v>
      </c>
      <c r="H24" s="35">
        <f t="shared" si="1"/>
        <v>61.3038674</v>
      </c>
      <c r="I24" s="36">
        <v>5548.0</v>
      </c>
      <c r="J24" s="38"/>
      <c r="K24" s="42"/>
      <c r="L24" s="42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3.5" customHeight="1">
      <c r="A25" s="30">
        <v>16.0</v>
      </c>
      <c r="B25" s="31" t="s">
        <v>39</v>
      </c>
      <c r="C25" s="72">
        <v>1249.0</v>
      </c>
      <c r="D25" s="73">
        <v>3152.0</v>
      </c>
      <c r="E25" s="87">
        <v>2823.0</v>
      </c>
      <c r="F25" s="88">
        <v>0.0</v>
      </c>
      <c r="G25" s="87">
        <v>1599.0</v>
      </c>
      <c r="H25" s="35">
        <f t="shared" si="1"/>
        <v>61.28730074</v>
      </c>
      <c r="I25" s="36">
        <v>17301.405</v>
      </c>
      <c r="J25" s="38"/>
      <c r="K25" s="42"/>
      <c r="L25" s="42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3.5" customHeight="1">
      <c r="A26" s="30">
        <v>17.0</v>
      </c>
      <c r="B26" s="31" t="s">
        <v>40</v>
      </c>
      <c r="C26" s="72">
        <v>891.0</v>
      </c>
      <c r="D26" s="73">
        <v>2933.0</v>
      </c>
      <c r="E26" s="87">
        <v>2761.0</v>
      </c>
      <c r="F26" s="88">
        <v>0.0</v>
      </c>
      <c r="G26" s="87">
        <v>1075.0</v>
      </c>
      <c r="H26" s="35">
        <f t="shared" si="1"/>
        <v>61.26403477</v>
      </c>
      <c r="I26" s="36">
        <v>16915.0</v>
      </c>
      <c r="J26" s="38"/>
      <c r="K26" s="42"/>
      <c r="L26" s="42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3.5" customHeight="1">
      <c r="A27" s="30"/>
      <c r="B27" s="25" t="s">
        <v>41</v>
      </c>
      <c r="C27" s="72">
        <v>16770.0</v>
      </c>
      <c r="D27" s="73">
        <v>52150.0</v>
      </c>
      <c r="E27" s="89">
        <v>49083.0</v>
      </c>
      <c r="F27" s="34">
        <f t="shared" ref="F27:G27" si="2">SUM(F10:F26)</f>
        <v>80</v>
      </c>
      <c r="G27" s="90">
        <f t="shared" si="2"/>
        <v>20233</v>
      </c>
      <c r="H27" s="35">
        <f t="shared" si="1"/>
        <v>62.35079865</v>
      </c>
      <c r="I27" s="36">
        <f>SUM(I10:I26)</f>
        <v>306036.425</v>
      </c>
      <c r="J27" s="40"/>
      <c r="K27" s="4"/>
      <c r="L27" s="42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3.5" customHeight="1">
      <c r="A28" s="41"/>
      <c r="B28" s="6"/>
      <c r="C28" s="42"/>
      <c r="D28" s="42"/>
      <c r="E28" s="91"/>
      <c r="F28" s="81"/>
      <c r="G28" s="79"/>
      <c r="H28" s="92"/>
      <c r="I28" s="46"/>
      <c r="J28" s="47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3.5" customHeight="1">
      <c r="A29" s="1" t="s">
        <v>0</v>
      </c>
      <c r="B29" s="2"/>
      <c r="C29" s="2"/>
      <c r="D29" s="2"/>
      <c r="E29" s="2"/>
      <c r="F29" s="2"/>
      <c r="G29" s="2"/>
      <c r="H29" s="2"/>
      <c r="I29" s="2"/>
      <c r="J29" s="3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3.5" customHeight="1">
      <c r="A30" s="1" t="s">
        <v>1</v>
      </c>
      <c r="B30" s="2"/>
      <c r="C30" s="2"/>
      <c r="D30" s="2"/>
      <c r="E30" s="2"/>
      <c r="F30" s="2"/>
      <c r="G30" s="2"/>
      <c r="H30" s="2"/>
      <c r="I30" s="2"/>
      <c r="J30" s="3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1" t="s">
        <v>64</v>
      </c>
      <c r="B31" s="2"/>
      <c r="C31" s="2"/>
      <c r="D31" s="2"/>
      <c r="E31" s="2"/>
      <c r="F31" s="2"/>
      <c r="G31" s="2"/>
      <c r="H31" s="2"/>
      <c r="I31" s="2"/>
      <c r="J31" s="3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1" t="s">
        <v>54</v>
      </c>
      <c r="B32" s="2"/>
      <c r="C32" s="2"/>
      <c r="D32" s="2"/>
      <c r="E32" s="2"/>
      <c r="F32" s="2"/>
      <c r="G32" s="2"/>
      <c r="H32" s="2"/>
      <c r="I32" s="2"/>
      <c r="J32" s="3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5"/>
      <c r="B33" s="6"/>
      <c r="C33" s="49"/>
      <c r="D33" s="49"/>
      <c r="E33" s="50"/>
      <c r="F33" s="49"/>
      <c r="G33" s="49"/>
      <c r="H33" s="51"/>
      <c r="I33" s="49"/>
      <c r="J33" s="6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3.5" customHeight="1">
      <c r="A34" s="10"/>
      <c r="B34" s="11"/>
      <c r="C34" s="12" t="s">
        <v>4</v>
      </c>
      <c r="D34" s="12"/>
      <c r="E34" s="53"/>
      <c r="F34" s="15"/>
      <c r="G34" s="12" t="s">
        <v>4</v>
      </c>
      <c r="H34" s="16"/>
      <c r="I34" s="15"/>
      <c r="J34" s="11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3.5" customHeight="1">
      <c r="A35" s="17" t="s">
        <v>6</v>
      </c>
      <c r="B35" s="18" t="s">
        <v>7</v>
      </c>
      <c r="C35" s="19" t="s">
        <v>8</v>
      </c>
      <c r="D35" s="19" t="s">
        <v>9</v>
      </c>
      <c r="E35" s="85" t="s">
        <v>65</v>
      </c>
      <c r="F35" s="19" t="s">
        <v>12</v>
      </c>
      <c r="G35" s="19" t="s">
        <v>13</v>
      </c>
      <c r="H35" s="22" t="s">
        <v>14</v>
      </c>
      <c r="I35" s="19" t="s">
        <v>15</v>
      </c>
      <c r="J35" s="18" t="s">
        <v>16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17"/>
      <c r="B36" s="18"/>
      <c r="C36" s="84">
        <v>2013.0</v>
      </c>
      <c r="D36" s="19" t="s">
        <v>18</v>
      </c>
      <c r="E36" s="20" t="s">
        <v>18</v>
      </c>
      <c r="F36" s="19" t="s">
        <v>18</v>
      </c>
      <c r="G36" s="84">
        <v>2013.0</v>
      </c>
      <c r="H36" s="22" t="s">
        <v>19</v>
      </c>
      <c r="I36" s="19" t="s">
        <v>20</v>
      </c>
      <c r="J36" s="18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24"/>
      <c r="B37" s="25"/>
      <c r="C37" s="26" t="s">
        <v>18</v>
      </c>
      <c r="D37" s="27"/>
      <c r="E37" s="28"/>
      <c r="F37" s="27"/>
      <c r="G37" s="26" t="s">
        <v>18</v>
      </c>
      <c r="H37" s="29"/>
      <c r="I37" s="27"/>
      <c r="J37" s="25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30">
        <v>1.0</v>
      </c>
      <c r="B38" s="31" t="s">
        <v>21</v>
      </c>
      <c r="C38" s="32" t="s">
        <v>49</v>
      </c>
      <c r="D38" s="26" t="s">
        <v>49</v>
      </c>
      <c r="E38" s="28" t="s">
        <v>49</v>
      </c>
      <c r="F38" s="26" t="s">
        <v>49</v>
      </c>
      <c r="G38" s="26" t="s">
        <v>49</v>
      </c>
      <c r="H38" s="55" t="s">
        <v>49</v>
      </c>
      <c r="I38" s="26" t="s">
        <v>49</v>
      </c>
      <c r="J38" s="62" t="s">
        <v>55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.5" customHeight="1">
      <c r="A39" s="30">
        <v>2.0</v>
      </c>
      <c r="B39" s="31" t="s">
        <v>23</v>
      </c>
      <c r="C39" s="32" t="s">
        <v>49</v>
      </c>
      <c r="D39" s="26" t="s">
        <v>49</v>
      </c>
      <c r="E39" s="28" t="s">
        <v>49</v>
      </c>
      <c r="F39" s="26" t="s">
        <v>49</v>
      </c>
      <c r="G39" s="26" t="s">
        <v>49</v>
      </c>
      <c r="H39" s="55" t="s">
        <v>49</v>
      </c>
      <c r="I39" s="26" t="s">
        <v>49</v>
      </c>
      <c r="J39" s="37" t="s">
        <v>26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30">
        <v>3.0</v>
      </c>
      <c r="B40" s="31" t="s">
        <v>25</v>
      </c>
      <c r="C40" s="32" t="s">
        <v>49</v>
      </c>
      <c r="D40" s="26" t="s">
        <v>49</v>
      </c>
      <c r="E40" s="28" t="s">
        <v>49</v>
      </c>
      <c r="F40" s="26" t="s">
        <v>49</v>
      </c>
      <c r="G40" s="26" t="s">
        <v>49</v>
      </c>
      <c r="H40" s="55" t="s">
        <v>49</v>
      </c>
      <c r="I40" s="26" t="s">
        <v>49</v>
      </c>
      <c r="J40" s="62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30">
        <v>4.0</v>
      </c>
      <c r="B41" s="31" t="s">
        <v>27</v>
      </c>
      <c r="C41" s="32" t="s">
        <v>49</v>
      </c>
      <c r="D41" s="26" t="s">
        <v>49</v>
      </c>
      <c r="E41" s="28" t="s">
        <v>49</v>
      </c>
      <c r="F41" s="26" t="s">
        <v>49</v>
      </c>
      <c r="G41" s="26" t="s">
        <v>49</v>
      </c>
      <c r="H41" s="55" t="s">
        <v>49</v>
      </c>
      <c r="I41" s="26" t="s">
        <v>49</v>
      </c>
      <c r="J41" s="62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30">
        <v>5.0</v>
      </c>
      <c r="B42" s="31" t="s">
        <v>28</v>
      </c>
      <c r="C42" s="32" t="s">
        <v>49</v>
      </c>
      <c r="D42" s="26" t="s">
        <v>49</v>
      </c>
      <c r="E42" s="28" t="s">
        <v>49</v>
      </c>
      <c r="F42" s="26" t="s">
        <v>49</v>
      </c>
      <c r="G42" s="26" t="s">
        <v>49</v>
      </c>
      <c r="H42" s="55" t="s">
        <v>49</v>
      </c>
      <c r="I42" s="26" t="s">
        <v>49</v>
      </c>
      <c r="J42" s="62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3.5" customHeight="1">
      <c r="A43" s="30">
        <v>6.0</v>
      </c>
      <c r="B43" s="31" t="s">
        <v>29</v>
      </c>
      <c r="C43" s="32" t="s">
        <v>49</v>
      </c>
      <c r="D43" s="26" t="s">
        <v>49</v>
      </c>
      <c r="E43" s="28" t="s">
        <v>49</v>
      </c>
      <c r="F43" s="26" t="s">
        <v>49</v>
      </c>
      <c r="G43" s="26" t="s">
        <v>49</v>
      </c>
      <c r="H43" s="55" t="s">
        <v>49</v>
      </c>
      <c r="I43" s="26" t="s">
        <v>49</v>
      </c>
      <c r="J43" s="62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30">
        <v>7.0</v>
      </c>
      <c r="B44" s="31" t="s">
        <v>30</v>
      </c>
      <c r="C44" s="32" t="s">
        <v>49</v>
      </c>
      <c r="D44" s="26" t="s">
        <v>49</v>
      </c>
      <c r="E44" s="28" t="s">
        <v>49</v>
      </c>
      <c r="F44" s="26" t="s">
        <v>49</v>
      </c>
      <c r="G44" s="26" t="s">
        <v>49</v>
      </c>
      <c r="H44" s="55" t="s">
        <v>49</v>
      </c>
      <c r="I44" s="26" t="s">
        <v>49</v>
      </c>
      <c r="J44" s="62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30">
        <v>8.0</v>
      </c>
      <c r="B45" s="31" t="s">
        <v>31</v>
      </c>
      <c r="C45" s="32"/>
      <c r="D45" s="26">
        <v>10.0</v>
      </c>
      <c r="E45" s="28">
        <v>10.0</v>
      </c>
      <c r="F45" s="26" t="s">
        <v>49</v>
      </c>
      <c r="G45" s="26"/>
      <c r="H45" s="55">
        <f t="shared" ref="H45:H46" si="3">I45/E45*10</f>
        <v>31</v>
      </c>
      <c r="I45" s="26">
        <v>31.0</v>
      </c>
      <c r="J45" s="62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30">
        <v>9.0</v>
      </c>
      <c r="B46" s="31" t="s">
        <v>32</v>
      </c>
      <c r="C46" s="32">
        <v>445.0</v>
      </c>
      <c r="D46" s="27">
        <v>442.0</v>
      </c>
      <c r="E46" s="61">
        <v>489.0</v>
      </c>
      <c r="F46" s="26" t="s">
        <v>49</v>
      </c>
      <c r="G46" s="26">
        <v>445.0</v>
      </c>
      <c r="H46" s="55">
        <f t="shared" si="3"/>
        <v>33.47648262</v>
      </c>
      <c r="I46" s="27">
        <v>1637.0</v>
      </c>
      <c r="J46" s="62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30">
        <v>10.0</v>
      </c>
      <c r="B47" s="31" t="s">
        <v>33</v>
      </c>
      <c r="C47" s="32" t="s">
        <v>49</v>
      </c>
      <c r="D47" s="26" t="s">
        <v>49</v>
      </c>
      <c r="E47" s="28" t="s">
        <v>49</v>
      </c>
      <c r="F47" s="26" t="s">
        <v>49</v>
      </c>
      <c r="G47" s="26" t="s">
        <v>49</v>
      </c>
      <c r="H47" s="55" t="s">
        <v>49</v>
      </c>
      <c r="I47" s="26" t="s">
        <v>49</v>
      </c>
      <c r="J47" s="62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30">
        <v>11.0</v>
      </c>
      <c r="B48" s="31" t="s">
        <v>34</v>
      </c>
      <c r="C48" s="32" t="s">
        <v>49</v>
      </c>
      <c r="D48" s="26" t="s">
        <v>49</v>
      </c>
      <c r="E48" s="28" t="s">
        <v>49</v>
      </c>
      <c r="F48" s="26" t="s">
        <v>49</v>
      </c>
      <c r="G48" s="26" t="s">
        <v>49</v>
      </c>
      <c r="H48" s="55" t="s">
        <v>49</v>
      </c>
      <c r="I48" s="26" t="s">
        <v>49</v>
      </c>
      <c r="J48" s="62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30">
        <v>12.0</v>
      </c>
      <c r="B49" s="31" t="s">
        <v>35</v>
      </c>
      <c r="C49" s="32" t="s">
        <v>49</v>
      </c>
      <c r="D49" s="26" t="s">
        <v>49</v>
      </c>
      <c r="E49" s="28" t="s">
        <v>49</v>
      </c>
      <c r="F49" s="26" t="s">
        <v>49</v>
      </c>
      <c r="G49" s="26" t="s">
        <v>49</v>
      </c>
      <c r="H49" s="55" t="s">
        <v>49</v>
      </c>
      <c r="I49" s="26" t="s">
        <v>49</v>
      </c>
      <c r="J49" s="62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30">
        <v>13.0</v>
      </c>
      <c r="B50" s="31" t="s">
        <v>36</v>
      </c>
      <c r="C50" s="32" t="s">
        <v>49</v>
      </c>
      <c r="D50" s="26" t="s">
        <v>49</v>
      </c>
      <c r="E50" s="28" t="s">
        <v>49</v>
      </c>
      <c r="F50" s="26" t="s">
        <v>49</v>
      </c>
      <c r="G50" s="26" t="s">
        <v>49</v>
      </c>
      <c r="H50" s="55" t="s">
        <v>49</v>
      </c>
      <c r="I50" s="26" t="s">
        <v>49</v>
      </c>
      <c r="J50" s="62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30">
        <v>14.0</v>
      </c>
      <c r="B51" s="31" t="s">
        <v>37</v>
      </c>
      <c r="C51" s="32" t="s">
        <v>49</v>
      </c>
      <c r="D51" s="26" t="s">
        <v>49</v>
      </c>
      <c r="E51" s="28" t="s">
        <v>49</v>
      </c>
      <c r="F51" s="26" t="s">
        <v>49</v>
      </c>
      <c r="G51" s="26" t="s">
        <v>49</v>
      </c>
      <c r="H51" s="55" t="s">
        <v>49</v>
      </c>
      <c r="I51" s="26" t="s">
        <v>49</v>
      </c>
      <c r="J51" s="62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30">
        <v>15.0</v>
      </c>
      <c r="B52" s="31" t="s">
        <v>38</v>
      </c>
      <c r="C52" s="32" t="s">
        <v>49</v>
      </c>
      <c r="D52" s="26" t="s">
        <v>49</v>
      </c>
      <c r="E52" s="28" t="s">
        <v>49</v>
      </c>
      <c r="F52" s="26" t="s">
        <v>49</v>
      </c>
      <c r="G52" s="26" t="s">
        <v>49</v>
      </c>
      <c r="H52" s="55" t="s">
        <v>49</v>
      </c>
      <c r="I52" s="26" t="s">
        <v>49</v>
      </c>
      <c r="J52" s="62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30">
        <v>16.0</v>
      </c>
      <c r="B53" s="31" t="s">
        <v>39</v>
      </c>
      <c r="C53" s="32" t="s">
        <v>49</v>
      </c>
      <c r="D53" s="26" t="s">
        <v>49</v>
      </c>
      <c r="E53" s="28" t="s">
        <v>49</v>
      </c>
      <c r="F53" s="26" t="s">
        <v>49</v>
      </c>
      <c r="G53" s="26" t="s">
        <v>49</v>
      </c>
      <c r="H53" s="55" t="s">
        <v>49</v>
      </c>
      <c r="I53" s="26" t="s">
        <v>49</v>
      </c>
      <c r="J53" s="62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30">
        <v>17.0</v>
      </c>
      <c r="B54" s="31" t="s">
        <v>40</v>
      </c>
      <c r="C54" s="32" t="s">
        <v>49</v>
      </c>
      <c r="D54" s="26" t="s">
        <v>49</v>
      </c>
      <c r="E54" s="28" t="s">
        <v>49</v>
      </c>
      <c r="F54" s="26" t="s">
        <v>49</v>
      </c>
      <c r="G54" s="26" t="s">
        <v>49</v>
      </c>
      <c r="H54" s="55" t="s">
        <v>49</v>
      </c>
      <c r="I54" s="26" t="s">
        <v>49</v>
      </c>
      <c r="J54" s="62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63"/>
      <c r="B55" s="25" t="s">
        <v>41</v>
      </c>
      <c r="C55" s="32">
        <v>445.0</v>
      </c>
      <c r="D55" s="36">
        <f t="shared" ref="D55:G55" si="4">SUM(D38:D54)</f>
        <v>452</v>
      </c>
      <c r="E55" s="64">
        <f t="shared" si="4"/>
        <v>499</v>
      </c>
      <c r="F55" s="36">
        <f t="shared" si="4"/>
        <v>0</v>
      </c>
      <c r="G55" s="36">
        <f t="shared" si="4"/>
        <v>445</v>
      </c>
      <c r="H55" s="55">
        <f>I55/E55*10</f>
        <v>33.42685371</v>
      </c>
      <c r="I55" s="36">
        <f>SUM(I38:I54)</f>
        <v>1668</v>
      </c>
      <c r="J55" s="62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1"/>
      <c r="B56" s="6"/>
      <c r="C56" s="42"/>
      <c r="D56" s="42"/>
      <c r="E56" s="43"/>
      <c r="F56" s="42"/>
      <c r="G56" s="42"/>
      <c r="H56" s="59"/>
      <c r="I56" s="42"/>
      <c r="J56" s="6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8" t="s">
        <v>0</v>
      </c>
      <c r="B57" s="2"/>
      <c r="C57" s="2"/>
      <c r="D57" s="2"/>
      <c r="E57" s="2"/>
      <c r="F57" s="2"/>
      <c r="G57" s="2"/>
      <c r="H57" s="2"/>
      <c r="I57" s="2"/>
      <c r="J57" s="3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8" t="s">
        <v>1</v>
      </c>
      <c r="B58" s="2"/>
      <c r="C58" s="2"/>
      <c r="D58" s="2"/>
      <c r="E58" s="2"/>
      <c r="F58" s="2"/>
      <c r="G58" s="2"/>
      <c r="H58" s="2"/>
      <c r="I58" s="2"/>
      <c r="J58" s="3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1" t="s">
        <v>64</v>
      </c>
      <c r="B59" s="2"/>
      <c r="C59" s="2"/>
      <c r="D59" s="2"/>
      <c r="E59" s="2"/>
      <c r="F59" s="2"/>
      <c r="G59" s="2"/>
      <c r="H59" s="2"/>
      <c r="I59" s="2"/>
      <c r="J59" s="3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8" t="s">
        <v>42</v>
      </c>
      <c r="B60" s="2"/>
      <c r="C60" s="2"/>
      <c r="D60" s="2"/>
      <c r="E60" s="2"/>
      <c r="F60" s="2"/>
      <c r="G60" s="2"/>
      <c r="H60" s="2"/>
      <c r="I60" s="2"/>
      <c r="J60" s="3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6"/>
      <c r="B61" s="6"/>
      <c r="C61" s="49"/>
      <c r="D61" s="49"/>
      <c r="E61" s="50"/>
      <c r="F61" s="49"/>
      <c r="G61" s="49"/>
      <c r="H61" s="51"/>
      <c r="I61" s="49"/>
      <c r="J61" s="6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10"/>
      <c r="B62" s="11"/>
      <c r="C62" s="12" t="s">
        <v>4</v>
      </c>
      <c r="D62" s="12"/>
      <c r="E62" s="93" t="s">
        <v>65</v>
      </c>
      <c r="F62" s="94"/>
      <c r="G62" s="95"/>
      <c r="H62" s="12" t="s">
        <v>4</v>
      </c>
      <c r="I62" s="52"/>
      <c r="J62" s="15"/>
      <c r="K62" s="53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17" t="s">
        <v>6</v>
      </c>
      <c r="B63" s="18" t="s">
        <v>7</v>
      </c>
      <c r="C63" s="19" t="s">
        <v>8</v>
      </c>
      <c r="D63" s="19" t="s">
        <v>9</v>
      </c>
      <c r="E63" s="96" t="s">
        <v>67</v>
      </c>
      <c r="F63" s="97" t="s">
        <v>12</v>
      </c>
      <c r="G63" s="98" t="s">
        <v>68</v>
      </c>
      <c r="H63" s="19" t="s">
        <v>13</v>
      </c>
      <c r="I63" s="22" t="s">
        <v>14</v>
      </c>
      <c r="J63" s="19" t="s">
        <v>15</v>
      </c>
      <c r="K63" s="20" t="s">
        <v>16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17"/>
      <c r="B64" s="18"/>
      <c r="C64" s="23" t="s">
        <v>66</v>
      </c>
      <c r="D64" s="19" t="s">
        <v>18</v>
      </c>
      <c r="E64" s="85" t="s">
        <v>18</v>
      </c>
      <c r="F64" s="19" t="s">
        <v>18</v>
      </c>
      <c r="G64" s="20" t="s">
        <v>18</v>
      </c>
      <c r="H64" s="23" t="s">
        <v>66</v>
      </c>
      <c r="I64" s="22" t="s">
        <v>19</v>
      </c>
      <c r="J64" s="19" t="s">
        <v>20</v>
      </c>
      <c r="K64" s="20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24"/>
      <c r="B65" s="25"/>
      <c r="C65" s="26" t="s">
        <v>18</v>
      </c>
      <c r="D65" s="27"/>
      <c r="E65" s="99"/>
      <c r="F65" s="27"/>
      <c r="G65" s="86"/>
      <c r="H65" s="26" t="s">
        <v>18</v>
      </c>
      <c r="I65" s="55"/>
      <c r="J65" s="27"/>
      <c r="K65" s="28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30">
        <v>1.0</v>
      </c>
      <c r="B66" s="31" t="s">
        <v>21</v>
      </c>
      <c r="C66" s="83">
        <v>0.0</v>
      </c>
      <c r="D66" s="74">
        <v>12.0</v>
      </c>
      <c r="E66" s="89">
        <v>12.0</v>
      </c>
      <c r="F66" s="100">
        <v>0.0</v>
      </c>
      <c r="G66" s="33">
        <v>0.0</v>
      </c>
      <c r="H66" s="74">
        <v>0.0</v>
      </c>
      <c r="I66" s="56">
        <f t="shared" ref="I66:I71" si="5">J66/E66*10</f>
        <v>79.02</v>
      </c>
      <c r="J66" s="34">
        <v>94.824</v>
      </c>
      <c r="K66" s="40" t="s">
        <v>43</v>
      </c>
      <c r="L66" s="42"/>
      <c r="M66" s="42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30">
        <v>2.0</v>
      </c>
      <c r="B67" s="31" t="s">
        <v>23</v>
      </c>
      <c r="C67" s="83">
        <v>1.0</v>
      </c>
      <c r="D67" s="74">
        <v>4.0</v>
      </c>
      <c r="E67" s="43">
        <v>9.0</v>
      </c>
      <c r="F67" s="100"/>
      <c r="G67" s="33">
        <v>0.0</v>
      </c>
      <c r="H67" s="74">
        <v>0.0</v>
      </c>
      <c r="I67" s="56">
        <f t="shared" si="5"/>
        <v>78.88888889</v>
      </c>
      <c r="J67" s="34">
        <v>71.0</v>
      </c>
      <c r="K67" s="40"/>
      <c r="L67" s="42"/>
      <c r="M67" s="42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30">
        <v>3.0</v>
      </c>
      <c r="B68" s="31" t="s">
        <v>25</v>
      </c>
      <c r="C68" s="83">
        <v>0.0</v>
      </c>
      <c r="D68" s="74">
        <v>168.0</v>
      </c>
      <c r="E68" s="74">
        <v>169.0</v>
      </c>
      <c r="F68" s="100"/>
      <c r="G68" s="33">
        <v>0.0</v>
      </c>
      <c r="H68" s="74">
        <v>0.0</v>
      </c>
      <c r="I68" s="56">
        <f t="shared" si="5"/>
        <v>79.05325444</v>
      </c>
      <c r="J68" s="34">
        <v>1336.0</v>
      </c>
      <c r="K68" s="40"/>
      <c r="L68" s="42"/>
      <c r="M68" s="42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30">
        <v>4.0</v>
      </c>
      <c r="B69" s="31" t="s">
        <v>27</v>
      </c>
      <c r="C69" s="83">
        <v>0.0</v>
      </c>
      <c r="D69" s="74">
        <v>7.0</v>
      </c>
      <c r="E69" s="74">
        <v>6.0</v>
      </c>
      <c r="F69" s="100">
        <v>0.0</v>
      </c>
      <c r="G69" s="33">
        <v>1.0</v>
      </c>
      <c r="H69" s="74">
        <v>0.0</v>
      </c>
      <c r="I69" s="56">
        <f t="shared" si="5"/>
        <v>78.33333333</v>
      </c>
      <c r="J69" s="34">
        <v>47.0</v>
      </c>
      <c r="K69" s="40"/>
      <c r="L69" s="42"/>
      <c r="M69" s="42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30">
        <v>5.0</v>
      </c>
      <c r="B70" s="31" t="s">
        <v>28</v>
      </c>
      <c r="C70" s="83">
        <v>3.0</v>
      </c>
      <c r="D70" s="74">
        <v>76.0</v>
      </c>
      <c r="E70" s="74">
        <v>75.0</v>
      </c>
      <c r="F70" s="100">
        <v>0.0</v>
      </c>
      <c r="G70" s="33">
        <v>0.0</v>
      </c>
      <c r="H70" s="74">
        <v>0.0</v>
      </c>
      <c r="I70" s="56">
        <f t="shared" si="5"/>
        <v>78.66666667</v>
      </c>
      <c r="J70" s="34">
        <v>590.0</v>
      </c>
      <c r="K70" s="40"/>
      <c r="L70" s="42"/>
      <c r="M70" s="42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30">
        <v>6.0</v>
      </c>
      <c r="B71" s="31" t="s">
        <v>29</v>
      </c>
      <c r="C71" s="83">
        <v>0.0</v>
      </c>
      <c r="D71" s="74">
        <v>25.0</v>
      </c>
      <c r="E71" s="74">
        <v>25.0</v>
      </c>
      <c r="F71" s="100">
        <v>0.0</v>
      </c>
      <c r="G71" s="33">
        <v>0.0</v>
      </c>
      <c r="H71" s="74">
        <v>0.0</v>
      </c>
      <c r="I71" s="56">
        <f t="shared" si="5"/>
        <v>79.2</v>
      </c>
      <c r="J71" s="34">
        <v>198.0</v>
      </c>
      <c r="K71" s="40"/>
      <c r="L71" s="42"/>
      <c r="M71" s="42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30">
        <v>7.0</v>
      </c>
      <c r="B72" s="31" t="s">
        <v>30</v>
      </c>
      <c r="C72" s="83">
        <v>0.0</v>
      </c>
      <c r="D72" s="74">
        <v>10.0</v>
      </c>
      <c r="E72" s="74">
        <v>0.0</v>
      </c>
      <c r="F72" s="100">
        <v>0.0</v>
      </c>
      <c r="G72" s="33">
        <v>10.0</v>
      </c>
      <c r="H72" s="74">
        <v>0.0</v>
      </c>
      <c r="I72" s="56"/>
      <c r="J72" s="34"/>
      <c r="K72" s="40"/>
      <c r="L72" s="42"/>
      <c r="M72" s="42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30">
        <v>8.0</v>
      </c>
      <c r="B73" s="31" t="s">
        <v>31</v>
      </c>
      <c r="C73" s="83">
        <v>0.0</v>
      </c>
      <c r="D73" s="74">
        <v>165.0</v>
      </c>
      <c r="E73" s="74">
        <v>116.0</v>
      </c>
      <c r="F73" s="100">
        <v>0.0</v>
      </c>
      <c r="G73" s="33">
        <v>6.0</v>
      </c>
      <c r="H73" s="74">
        <v>5.0</v>
      </c>
      <c r="I73" s="56">
        <f t="shared" ref="I73:I83" si="6">J73/E73*10</f>
        <v>78.96551724</v>
      </c>
      <c r="J73" s="34">
        <v>916.0</v>
      </c>
      <c r="K73" s="40"/>
      <c r="L73" s="42"/>
      <c r="M73" s="42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30">
        <v>9.0</v>
      </c>
      <c r="B74" s="31" t="s">
        <v>32</v>
      </c>
      <c r="C74" s="83">
        <v>397.0</v>
      </c>
      <c r="D74" s="74">
        <v>591.0</v>
      </c>
      <c r="E74" s="74">
        <v>622.0</v>
      </c>
      <c r="F74" s="100">
        <v>0.0</v>
      </c>
      <c r="G74" s="33">
        <v>0.0</v>
      </c>
      <c r="H74" s="74">
        <v>368.0</v>
      </c>
      <c r="I74" s="56">
        <f t="shared" si="6"/>
        <v>79.00321543</v>
      </c>
      <c r="J74" s="34">
        <v>4914.0</v>
      </c>
      <c r="K74" s="40"/>
      <c r="L74" s="42"/>
      <c r="M74" s="42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30">
        <v>10.0</v>
      </c>
      <c r="B75" s="31" t="s">
        <v>33</v>
      </c>
      <c r="C75" s="83">
        <v>29.0</v>
      </c>
      <c r="D75" s="74">
        <v>234.0</v>
      </c>
      <c r="E75" s="74">
        <v>244.0</v>
      </c>
      <c r="F75" s="100">
        <v>0.0</v>
      </c>
      <c r="G75" s="33">
        <v>2.0</v>
      </c>
      <c r="H75" s="74">
        <v>16.0</v>
      </c>
      <c r="I75" s="56">
        <f t="shared" si="6"/>
        <v>78.97540984</v>
      </c>
      <c r="J75" s="34">
        <v>1927.0</v>
      </c>
      <c r="K75" s="40"/>
      <c r="L75" s="42"/>
      <c r="M75" s="42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30">
        <v>11.0</v>
      </c>
      <c r="B76" s="31" t="s">
        <v>34</v>
      </c>
      <c r="C76" s="83">
        <v>3.0</v>
      </c>
      <c r="D76" s="74">
        <v>785.0</v>
      </c>
      <c r="E76" s="74">
        <v>788.0</v>
      </c>
      <c r="F76" s="100">
        <v>0.0</v>
      </c>
      <c r="G76" s="33">
        <v>0.0</v>
      </c>
      <c r="H76" s="74">
        <v>0.0</v>
      </c>
      <c r="I76" s="56">
        <f t="shared" si="6"/>
        <v>80.31725888</v>
      </c>
      <c r="J76" s="34">
        <v>6329.0</v>
      </c>
      <c r="K76" s="40"/>
      <c r="L76" s="42"/>
      <c r="M76" s="42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30">
        <v>12.0</v>
      </c>
      <c r="B77" s="31" t="s">
        <v>35</v>
      </c>
      <c r="C77" s="83">
        <v>5.0</v>
      </c>
      <c r="D77" s="74">
        <v>708.0</v>
      </c>
      <c r="E77" s="74">
        <v>694.0</v>
      </c>
      <c r="F77" s="100">
        <v>0.0</v>
      </c>
      <c r="G77" s="33">
        <v>11.0</v>
      </c>
      <c r="H77" s="74">
        <v>3.0</v>
      </c>
      <c r="I77" s="56">
        <f t="shared" si="6"/>
        <v>78.80403458</v>
      </c>
      <c r="J77" s="34">
        <v>5469.0</v>
      </c>
      <c r="K77" s="40"/>
      <c r="L77" s="42"/>
      <c r="M77" s="42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30">
        <v>13.0</v>
      </c>
      <c r="B78" s="31" t="s">
        <v>36</v>
      </c>
      <c r="C78" s="83">
        <v>246.0</v>
      </c>
      <c r="D78" s="74">
        <v>677.0</v>
      </c>
      <c r="E78" s="74">
        <v>683.0</v>
      </c>
      <c r="F78" s="100">
        <v>0.0</v>
      </c>
      <c r="G78" s="33">
        <v>0.0</v>
      </c>
      <c r="H78" s="74">
        <v>0.0</v>
      </c>
      <c r="I78" s="56">
        <f t="shared" si="6"/>
        <v>79.03367496</v>
      </c>
      <c r="J78" s="34">
        <v>5398.0</v>
      </c>
      <c r="K78" s="40"/>
      <c r="L78" s="42"/>
      <c r="M78" s="42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30">
        <v>14.0</v>
      </c>
      <c r="B79" s="31" t="s">
        <v>37</v>
      </c>
      <c r="C79" s="83">
        <v>0.0</v>
      </c>
      <c r="D79" s="74">
        <v>565.0</v>
      </c>
      <c r="E79" s="74">
        <v>564.0</v>
      </c>
      <c r="F79" s="100">
        <v>0.0</v>
      </c>
      <c r="G79" s="33">
        <v>0.0</v>
      </c>
      <c r="H79" s="74">
        <v>0.0</v>
      </c>
      <c r="I79" s="56">
        <f t="shared" si="6"/>
        <v>81.34751773</v>
      </c>
      <c r="J79" s="34">
        <v>4588.0</v>
      </c>
      <c r="K79" s="40"/>
      <c r="L79" s="42"/>
      <c r="M79" s="42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30">
        <v>15.0</v>
      </c>
      <c r="B80" s="31" t="s">
        <v>38</v>
      </c>
      <c r="C80" s="83">
        <v>35.0</v>
      </c>
      <c r="D80" s="74">
        <v>159.0</v>
      </c>
      <c r="E80" s="74">
        <v>162.0</v>
      </c>
      <c r="F80" s="100">
        <v>0.0</v>
      </c>
      <c r="G80" s="33">
        <v>13.0</v>
      </c>
      <c r="H80" s="74">
        <v>0.0</v>
      </c>
      <c r="I80" s="56">
        <f t="shared" si="6"/>
        <v>79.30559637</v>
      </c>
      <c r="J80" s="34">
        <v>1284.75066125093</v>
      </c>
      <c r="K80" s="40"/>
      <c r="L80" s="42"/>
      <c r="M80" s="42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30">
        <v>16.0</v>
      </c>
      <c r="B81" s="31" t="s">
        <v>39</v>
      </c>
      <c r="C81" s="83">
        <v>0.0</v>
      </c>
      <c r="D81" s="74">
        <v>318.0</v>
      </c>
      <c r="E81" s="74">
        <v>319.0</v>
      </c>
      <c r="F81" s="100">
        <v>0.0</v>
      </c>
      <c r="G81" s="33">
        <v>0.0</v>
      </c>
      <c r="H81" s="74">
        <v>0.0</v>
      </c>
      <c r="I81" s="56">
        <f t="shared" si="6"/>
        <v>72.06896552</v>
      </c>
      <c r="J81" s="34">
        <v>2299.0</v>
      </c>
      <c r="K81" s="40"/>
      <c r="L81" s="42"/>
      <c r="M81" s="42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30">
        <v>17.0</v>
      </c>
      <c r="B82" s="31" t="s">
        <v>40</v>
      </c>
      <c r="C82" s="83">
        <v>0.0</v>
      </c>
      <c r="D82" s="74">
        <v>127.0</v>
      </c>
      <c r="E82" s="74">
        <v>127.0</v>
      </c>
      <c r="F82" s="100">
        <v>0.0</v>
      </c>
      <c r="G82" s="33">
        <v>0.0</v>
      </c>
      <c r="H82" s="74">
        <v>0.0</v>
      </c>
      <c r="I82" s="56">
        <f t="shared" si="6"/>
        <v>78.97637795</v>
      </c>
      <c r="J82" s="34">
        <v>1003.0</v>
      </c>
      <c r="K82" s="40"/>
      <c r="L82" s="42"/>
      <c r="M82" s="42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30"/>
      <c r="B83" s="25" t="s">
        <v>41</v>
      </c>
      <c r="C83" s="34">
        <v>719.0</v>
      </c>
      <c r="D83" s="74">
        <v>4631.0</v>
      </c>
      <c r="E83" s="74">
        <v>4615.0</v>
      </c>
      <c r="F83" s="101">
        <f>SUM(F66:F82)</f>
        <v>0</v>
      </c>
      <c r="G83" s="33">
        <v>43.0</v>
      </c>
      <c r="H83" s="74">
        <v>392.0</v>
      </c>
      <c r="I83" s="56">
        <f t="shared" si="6"/>
        <v>79.01316286</v>
      </c>
      <c r="J83" s="34">
        <v>36464.57466125093</v>
      </c>
      <c r="K83" s="40"/>
      <c r="L83" s="4"/>
      <c r="M83" s="42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1"/>
      <c r="B84" s="6" t="s">
        <v>44</v>
      </c>
      <c r="C84" s="44"/>
      <c r="D84" s="44"/>
      <c r="E84" s="58"/>
      <c r="F84" s="44"/>
      <c r="G84" s="59"/>
      <c r="H84" s="60"/>
      <c r="I84" s="44"/>
      <c r="J84" s="43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1"/>
      <c r="B85" s="6"/>
      <c r="C85" s="44"/>
      <c r="D85" s="44"/>
      <c r="E85" s="58"/>
      <c r="F85" s="44"/>
      <c r="G85" s="59"/>
      <c r="H85" s="60"/>
      <c r="I85" s="44"/>
      <c r="J85" s="43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1"/>
      <c r="B86" s="6"/>
      <c r="C86" s="44"/>
      <c r="D86" s="44"/>
      <c r="E86" s="58"/>
      <c r="F86" s="44"/>
      <c r="G86" s="59"/>
      <c r="H86" s="60"/>
      <c r="I86" s="44"/>
      <c r="J86" s="43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1" t="s">
        <v>0</v>
      </c>
      <c r="B87" s="2"/>
      <c r="C87" s="2"/>
      <c r="D87" s="2"/>
      <c r="E87" s="2"/>
      <c r="F87" s="2"/>
      <c r="G87" s="2"/>
      <c r="H87" s="2"/>
      <c r="I87" s="2"/>
      <c r="J87" s="3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1" t="s">
        <v>1</v>
      </c>
      <c r="B88" s="2"/>
      <c r="C88" s="2"/>
      <c r="D88" s="2"/>
      <c r="E88" s="2"/>
      <c r="F88" s="2"/>
      <c r="G88" s="2"/>
      <c r="H88" s="2"/>
      <c r="I88" s="2"/>
      <c r="J88" s="3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1" t="s">
        <v>64</v>
      </c>
      <c r="B89" s="2"/>
      <c r="C89" s="2"/>
      <c r="D89" s="2"/>
      <c r="E89" s="2"/>
      <c r="F89" s="2"/>
      <c r="G89" s="2"/>
      <c r="H89" s="2"/>
      <c r="I89" s="2"/>
      <c r="J89" s="3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1" t="s">
        <v>45</v>
      </c>
      <c r="B90" s="2"/>
      <c r="C90" s="2"/>
      <c r="D90" s="2"/>
      <c r="E90" s="2"/>
      <c r="F90" s="2"/>
      <c r="G90" s="2"/>
      <c r="H90" s="2"/>
      <c r="I90" s="2"/>
      <c r="J90" s="3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5"/>
      <c r="B91" s="6"/>
      <c r="C91" s="49"/>
      <c r="D91" s="49"/>
      <c r="E91" s="50"/>
      <c r="F91" s="49"/>
      <c r="G91" s="49"/>
      <c r="H91" s="51"/>
      <c r="I91" s="49"/>
      <c r="J91" s="6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10"/>
      <c r="B92" s="11"/>
      <c r="C92" s="12" t="s">
        <v>4</v>
      </c>
      <c r="D92" s="12"/>
      <c r="E92" s="102" t="s">
        <v>65</v>
      </c>
      <c r="F92" s="103"/>
      <c r="G92" s="12" t="s">
        <v>4</v>
      </c>
      <c r="H92" s="16"/>
      <c r="I92" s="15"/>
      <c r="J92" s="11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17" t="s">
        <v>6</v>
      </c>
      <c r="B93" s="18" t="s">
        <v>7</v>
      </c>
      <c r="C93" s="19" t="s">
        <v>8</v>
      </c>
      <c r="D93" s="19" t="s">
        <v>9</v>
      </c>
      <c r="E93" s="96" t="s">
        <v>67</v>
      </c>
      <c r="F93" s="97" t="s">
        <v>12</v>
      </c>
      <c r="G93" s="19" t="s">
        <v>13</v>
      </c>
      <c r="H93" s="22" t="s">
        <v>14</v>
      </c>
      <c r="I93" s="19" t="s">
        <v>15</v>
      </c>
      <c r="J93" s="18" t="s">
        <v>16</v>
      </c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17"/>
      <c r="B94" s="18"/>
      <c r="C94" s="23" t="s">
        <v>66</v>
      </c>
      <c r="D94" s="19" t="s">
        <v>18</v>
      </c>
      <c r="E94" s="85" t="s">
        <v>18</v>
      </c>
      <c r="F94" s="19" t="s">
        <v>18</v>
      </c>
      <c r="G94" s="23" t="s">
        <v>66</v>
      </c>
      <c r="H94" s="22" t="s">
        <v>19</v>
      </c>
      <c r="I94" s="19" t="s">
        <v>20</v>
      </c>
      <c r="J94" s="18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24"/>
      <c r="B95" s="25"/>
      <c r="C95" s="26" t="s">
        <v>18</v>
      </c>
      <c r="D95" s="27"/>
      <c r="E95" s="99"/>
      <c r="F95" s="27"/>
      <c r="G95" s="26" t="s">
        <v>18</v>
      </c>
      <c r="H95" s="29"/>
      <c r="I95" s="27"/>
      <c r="J95" s="25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30">
        <v>1.0</v>
      </c>
      <c r="B96" s="31" t="s">
        <v>21</v>
      </c>
      <c r="C96" s="32">
        <v>0.0</v>
      </c>
      <c r="D96" s="74">
        <v>0.0</v>
      </c>
      <c r="E96" s="89">
        <v>0.0</v>
      </c>
      <c r="F96" s="26">
        <v>0.0</v>
      </c>
      <c r="G96" s="74"/>
      <c r="H96" s="29"/>
      <c r="I96" s="61">
        <f>E96*H96/10</f>
        <v>0</v>
      </c>
      <c r="J96" s="62" t="s">
        <v>46</v>
      </c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30">
        <v>2.0</v>
      </c>
      <c r="B97" s="31" t="s">
        <v>23</v>
      </c>
      <c r="C97" s="32">
        <v>0.0</v>
      </c>
      <c r="D97" s="74">
        <v>0.0</v>
      </c>
      <c r="E97" s="43">
        <v>0.0</v>
      </c>
      <c r="F97" s="26"/>
      <c r="G97" s="74"/>
      <c r="H97" s="29"/>
      <c r="I97" s="61"/>
      <c r="J97" s="62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30">
        <v>3.0</v>
      </c>
      <c r="B98" s="31" t="s">
        <v>25</v>
      </c>
      <c r="C98" s="32">
        <v>0.0</v>
      </c>
      <c r="D98" s="74">
        <v>0.0</v>
      </c>
      <c r="E98" s="74">
        <v>0.0</v>
      </c>
      <c r="F98" s="26"/>
      <c r="G98" s="74"/>
      <c r="H98" s="29"/>
      <c r="I98" s="61">
        <f>E98*H98/10</f>
        <v>0</v>
      </c>
      <c r="J98" s="62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30">
        <v>4.0</v>
      </c>
      <c r="B99" s="31" t="s">
        <v>27</v>
      </c>
      <c r="C99" s="32">
        <v>0.0</v>
      </c>
      <c r="D99" s="74">
        <v>5.0</v>
      </c>
      <c r="E99" s="74">
        <v>5.0</v>
      </c>
      <c r="F99" s="26">
        <v>0.0</v>
      </c>
      <c r="G99" s="74"/>
      <c r="H99" s="29">
        <f>I99*10/E99</f>
        <v>16</v>
      </c>
      <c r="I99" s="61">
        <v>8.0</v>
      </c>
      <c r="J99" s="62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30">
        <v>5.0</v>
      </c>
      <c r="B100" s="31" t="s">
        <v>28</v>
      </c>
      <c r="C100" s="32"/>
      <c r="D100" s="74">
        <v>0.0</v>
      </c>
      <c r="E100" s="74">
        <v>0.0</v>
      </c>
      <c r="F100" s="26">
        <v>0.0</v>
      </c>
      <c r="G100" s="74"/>
      <c r="H100" s="29"/>
      <c r="I100" s="61">
        <f t="shared" ref="I100:I102" si="7">E100*H100/10</f>
        <v>0</v>
      </c>
      <c r="J100" s="62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30">
        <v>6.0</v>
      </c>
      <c r="B101" s="31" t="s">
        <v>29</v>
      </c>
      <c r="C101" s="32">
        <v>0.0</v>
      </c>
      <c r="D101" s="74">
        <v>0.0</v>
      </c>
      <c r="E101" s="74">
        <v>0.0</v>
      </c>
      <c r="F101" s="26">
        <v>0.0</v>
      </c>
      <c r="G101" s="74"/>
      <c r="H101" s="29">
        <v>0.0</v>
      </c>
      <c r="I101" s="61">
        <f t="shared" si="7"/>
        <v>0</v>
      </c>
      <c r="J101" s="62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30">
        <v>7.0</v>
      </c>
      <c r="B102" s="31" t="s">
        <v>30</v>
      </c>
      <c r="C102" s="32">
        <v>0.0</v>
      </c>
      <c r="D102" s="74">
        <v>0.0</v>
      </c>
      <c r="E102" s="74">
        <v>0.0</v>
      </c>
      <c r="F102" s="26">
        <v>0.0</v>
      </c>
      <c r="G102" s="74"/>
      <c r="H102" s="55">
        <v>0.0</v>
      </c>
      <c r="I102" s="61">
        <f t="shared" si="7"/>
        <v>0</v>
      </c>
      <c r="J102" s="62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30">
        <v>8.0</v>
      </c>
      <c r="B103" s="31" t="s">
        <v>31</v>
      </c>
      <c r="C103" s="32">
        <v>0.0</v>
      </c>
      <c r="D103" s="74">
        <v>13.0</v>
      </c>
      <c r="E103" s="74">
        <v>13.0</v>
      </c>
      <c r="F103" s="26">
        <v>0.0</v>
      </c>
      <c r="G103" s="74"/>
      <c r="H103" s="29">
        <f t="shared" ref="H103:H105" si="8">I103*10/E103</f>
        <v>16.15384615</v>
      </c>
      <c r="I103" s="61">
        <v>21.0</v>
      </c>
      <c r="J103" s="62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30">
        <v>9.0</v>
      </c>
      <c r="B104" s="31" t="s">
        <v>32</v>
      </c>
      <c r="C104" s="32">
        <v>0.0</v>
      </c>
      <c r="D104" s="74">
        <v>75.0</v>
      </c>
      <c r="E104" s="74">
        <v>14.0</v>
      </c>
      <c r="F104" s="26">
        <v>0.0</v>
      </c>
      <c r="G104" s="74"/>
      <c r="H104" s="29">
        <f t="shared" si="8"/>
        <v>17.14285714</v>
      </c>
      <c r="I104" s="61">
        <v>24.0</v>
      </c>
      <c r="J104" s="62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30">
        <v>10.0</v>
      </c>
      <c r="B105" s="31" t="s">
        <v>33</v>
      </c>
      <c r="C105" s="32">
        <v>0.0</v>
      </c>
      <c r="D105" s="74">
        <v>1.0</v>
      </c>
      <c r="E105" s="74">
        <v>1.0</v>
      </c>
      <c r="F105" s="26">
        <v>0.0</v>
      </c>
      <c r="G105" s="74"/>
      <c r="H105" s="29">
        <f t="shared" si="8"/>
        <v>0</v>
      </c>
      <c r="I105" s="61"/>
      <c r="J105" s="62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30">
        <v>11.0</v>
      </c>
      <c r="B106" s="31" t="s">
        <v>34</v>
      </c>
      <c r="C106" s="32">
        <v>0.0</v>
      </c>
      <c r="D106" s="74">
        <v>0.0</v>
      </c>
      <c r="E106" s="74">
        <v>0.0</v>
      </c>
      <c r="F106" s="26">
        <v>0.0</v>
      </c>
      <c r="G106" s="74"/>
      <c r="H106" s="55"/>
      <c r="I106" s="61">
        <f t="shared" ref="I106:I107" si="9">E106*H106/10</f>
        <v>0</v>
      </c>
      <c r="J106" s="62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30">
        <v>12.0</v>
      </c>
      <c r="B107" s="31" t="s">
        <v>35</v>
      </c>
      <c r="C107" s="32"/>
      <c r="D107" s="74">
        <v>0.0</v>
      </c>
      <c r="E107" s="74">
        <v>0.0</v>
      </c>
      <c r="F107" s="26">
        <v>0.0</v>
      </c>
      <c r="G107" s="74"/>
      <c r="H107" s="55"/>
      <c r="I107" s="61">
        <f t="shared" si="9"/>
        <v>0</v>
      </c>
      <c r="J107" s="62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30">
        <v>13.0</v>
      </c>
      <c r="B108" s="31" t="s">
        <v>36</v>
      </c>
      <c r="C108" s="32">
        <v>0.0</v>
      </c>
      <c r="D108" s="74">
        <v>1.0</v>
      </c>
      <c r="E108" s="74">
        <v>1.0</v>
      </c>
      <c r="F108" s="26">
        <v>0.0</v>
      </c>
      <c r="G108" s="74"/>
      <c r="H108" s="29">
        <f>I108*10/E108</f>
        <v>10</v>
      </c>
      <c r="I108" s="61">
        <v>1.0</v>
      </c>
      <c r="J108" s="62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30">
        <v>14.0</v>
      </c>
      <c r="B109" s="31" t="s">
        <v>37</v>
      </c>
      <c r="C109" s="32">
        <v>0.0</v>
      </c>
      <c r="D109" s="74">
        <v>0.0</v>
      </c>
      <c r="E109" s="74">
        <v>0.0</v>
      </c>
      <c r="F109" s="26">
        <v>0.0</v>
      </c>
      <c r="G109" s="74"/>
      <c r="H109" s="29"/>
      <c r="I109" s="61">
        <f t="shared" ref="I109:I112" si="10">E109*H109/10</f>
        <v>0</v>
      </c>
      <c r="J109" s="62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30">
        <v>15.0</v>
      </c>
      <c r="B110" s="31" t="s">
        <v>38</v>
      </c>
      <c r="C110" s="32">
        <v>0.0</v>
      </c>
      <c r="D110" s="33">
        <v>0.0</v>
      </c>
      <c r="E110" s="74">
        <v>0.0</v>
      </c>
      <c r="F110" s="26">
        <v>0.0</v>
      </c>
      <c r="G110" s="74"/>
      <c r="H110" s="55"/>
      <c r="I110" s="61">
        <f t="shared" si="10"/>
        <v>0</v>
      </c>
      <c r="J110" s="62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30">
        <v>16.0</v>
      </c>
      <c r="B111" s="31" t="s">
        <v>39</v>
      </c>
      <c r="C111" s="32">
        <v>0.0</v>
      </c>
      <c r="D111" s="33">
        <v>0.0</v>
      </c>
      <c r="E111" s="74">
        <v>0.0</v>
      </c>
      <c r="F111" s="26">
        <v>0.0</v>
      </c>
      <c r="G111" s="74"/>
      <c r="H111" s="55"/>
      <c r="I111" s="61">
        <f t="shared" si="10"/>
        <v>0</v>
      </c>
      <c r="J111" s="62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30">
        <v>17.0</v>
      </c>
      <c r="B112" s="31" t="s">
        <v>40</v>
      </c>
      <c r="C112" s="32">
        <v>0.0</v>
      </c>
      <c r="D112" s="74">
        <v>0.0</v>
      </c>
      <c r="E112" s="74">
        <v>0.0</v>
      </c>
      <c r="F112" s="26">
        <v>0.0</v>
      </c>
      <c r="G112" s="74"/>
      <c r="H112" s="55"/>
      <c r="I112" s="61">
        <f t="shared" si="10"/>
        <v>0</v>
      </c>
      <c r="J112" s="62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30"/>
      <c r="B113" s="25" t="s">
        <v>41</v>
      </c>
      <c r="C113" s="32"/>
      <c r="D113" s="74">
        <v>95.0</v>
      </c>
      <c r="E113" s="74">
        <v>34.0</v>
      </c>
      <c r="F113" s="74">
        <f>SUM(F96:F112)</f>
        <v>0</v>
      </c>
      <c r="G113" s="74"/>
      <c r="H113" s="29">
        <f>I113*10/E113</f>
        <v>15.88235294</v>
      </c>
      <c r="I113" s="61">
        <f>SUM(I96:I112)</f>
        <v>54</v>
      </c>
      <c r="J113" s="62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1"/>
      <c r="B114" s="6"/>
      <c r="C114" s="42"/>
      <c r="D114" s="42"/>
      <c r="E114" s="43"/>
      <c r="F114" s="42"/>
      <c r="G114" s="59"/>
      <c r="H114" s="104"/>
      <c r="I114" s="6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1" t="s">
        <v>0</v>
      </c>
      <c r="B115" s="2"/>
      <c r="C115" s="2"/>
      <c r="D115" s="2"/>
      <c r="E115" s="2"/>
      <c r="F115" s="2"/>
      <c r="G115" s="2"/>
      <c r="H115" s="2"/>
      <c r="I115" s="2"/>
      <c r="J115" s="3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1" t="s">
        <v>1</v>
      </c>
      <c r="B116" s="2"/>
      <c r="C116" s="2"/>
      <c r="D116" s="2"/>
      <c r="E116" s="2"/>
      <c r="F116" s="2"/>
      <c r="G116" s="2"/>
      <c r="H116" s="2"/>
      <c r="I116" s="2"/>
      <c r="J116" s="3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1" t="s">
        <v>64</v>
      </c>
      <c r="B117" s="2"/>
      <c r="C117" s="2"/>
      <c r="D117" s="2"/>
      <c r="E117" s="2"/>
      <c r="F117" s="2"/>
      <c r="G117" s="2"/>
      <c r="H117" s="2"/>
      <c r="I117" s="2"/>
      <c r="J117" s="3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1" t="s">
        <v>47</v>
      </c>
      <c r="B118" s="2"/>
      <c r="C118" s="2"/>
      <c r="D118" s="2"/>
      <c r="E118" s="2"/>
      <c r="F118" s="2"/>
      <c r="G118" s="2"/>
      <c r="H118" s="2"/>
      <c r="I118" s="2"/>
      <c r="J118" s="3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5"/>
      <c r="B119" s="6"/>
      <c r="C119" s="49"/>
      <c r="D119" s="49"/>
      <c r="E119" s="50"/>
      <c r="F119" s="49"/>
      <c r="G119" s="49"/>
      <c r="H119" s="51"/>
      <c r="I119" s="49"/>
      <c r="J119" s="6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10"/>
      <c r="B120" s="11"/>
      <c r="C120" s="12" t="s">
        <v>4</v>
      </c>
      <c r="D120" s="12"/>
      <c r="E120" s="105"/>
      <c r="F120" s="15"/>
      <c r="G120" s="12" t="s">
        <v>4</v>
      </c>
      <c r="H120" s="16"/>
      <c r="I120" s="15"/>
      <c r="J120" s="11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17" t="s">
        <v>6</v>
      </c>
      <c r="B121" s="18" t="s">
        <v>7</v>
      </c>
      <c r="C121" s="19" t="s">
        <v>8</v>
      </c>
      <c r="D121" s="19" t="s">
        <v>9</v>
      </c>
      <c r="E121" s="20" t="s">
        <v>65</v>
      </c>
      <c r="F121" s="19" t="s">
        <v>12</v>
      </c>
      <c r="G121" s="19" t="s">
        <v>13</v>
      </c>
      <c r="H121" s="22" t="s">
        <v>14</v>
      </c>
      <c r="I121" s="19" t="s">
        <v>15</v>
      </c>
      <c r="J121" s="18" t="s">
        <v>16</v>
      </c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17"/>
      <c r="B122" s="18"/>
      <c r="C122" s="23" t="s">
        <v>66</v>
      </c>
      <c r="D122" s="19" t="s">
        <v>18</v>
      </c>
      <c r="E122" s="20" t="s">
        <v>18</v>
      </c>
      <c r="F122" s="19" t="s">
        <v>18</v>
      </c>
      <c r="G122" s="23" t="s">
        <v>66</v>
      </c>
      <c r="H122" s="22" t="s">
        <v>19</v>
      </c>
      <c r="I122" s="19" t="s">
        <v>20</v>
      </c>
      <c r="J122" s="18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24"/>
      <c r="B123" s="25"/>
      <c r="C123" s="26" t="s">
        <v>18</v>
      </c>
      <c r="D123" s="27"/>
      <c r="E123" s="28"/>
      <c r="F123" s="27"/>
      <c r="G123" s="26" t="s">
        <v>18</v>
      </c>
      <c r="H123" s="29"/>
      <c r="I123" s="27"/>
      <c r="J123" s="25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30">
        <v>1.0</v>
      </c>
      <c r="B124" s="31" t="s">
        <v>21</v>
      </c>
      <c r="C124" s="32">
        <v>0.0</v>
      </c>
      <c r="D124" s="74">
        <v>8.0</v>
      </c>
      <c r="E124" s="74">
        <v>8.0</v>
      </c>
      <c r="F124" s="34">
        <v>0.0</v>
      </c>
      <c r="G124" s="32">
        <v>0.0</v>
      </c>
      <c r="H124" s="29">
        <v>10.404689000000001</v>
      </c>
      <c r="I124" s="34">
        <v>11.693265152422574</v>
      </c>
      <c r="J124" s="62" t="s">
        <v>46</v>
      </c>
      <c r="K124" s="4"/>
      <c r="L124" s="42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30">
        <v>2.0</v>
      </c>
      <c r="B125" s="31" t="s">
        <v>23</v>
      </c>
      <c r="C125" s="32">
        <v>0.0</v>
      </c>
      <c r="D125" s="74">
        <v>0.0</v>
      </c>
      <c r="E125" s="74">
        <v>0.0</v>
      </c>
      <c r="F125" s="34">
        <v>0.0</v>
      </c>
      <c r="G125" s="32">
        <v>0.0</v>
      </c>
      <c r="H125" s="29"/>
      <c r="I125" s="34">
        <v>0.0</v>
      </c>
      <c r="J125" s="62"/>
      <c r="K125" s="4"/>
      <c r="L125" s="42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30">
        <v>3.0</v>
      </c>
      <c r="B126" s="31" t="s">
        <v>25</v>
      </c>
      <c r="C126" s="32">
        <v>2.0</v>
      </c>
      <c r="D126" s="74">
        <v>338.0</v>
      </c>
      <c r="E126" s="74">
        <v>334.0</v>
      </c>
      <c r="F126" s="34"/>
      <c r="G126" s="32">
        <v>6.0</v>
      </c>
      <c r="H126" s="29">
        <v>10.624429</v>
      </c>
      <c r="I126" s="34">
        <v>221.5573971840395</v>
      </c>
      <c r="J126" s="62"/>
      <c r="K126" s="4"/>
      <c r="L126" s="42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30">
        <v>4.0</v>
      </c>
      <c r="B127" s="31" t="s">
        <v>27</v>
      </c>
      <c r="C127" s="32">
        <v>0.0</v>
      </c>
      <c r="D127" s="74">
        <v>27.0</v>
      </c>
      <c r="E127" s="74">
        <v>28.0</v>
      </c>
      <c r="F127" s="34"/>
      <c r="G127" s="32">
        <v>0.0</v>
      </c>
      <c r="H127" s="29">
        <v>10.481597999999998</v>
      </c>
      <c r="I127" s="34">
        <v>70.67819401527645</v>
      </c>
      <c r="J127" s="62"/>
      <c r="K127" s="4"/>
      <c r="L127" s="42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30">
        <v>5.0</v>
      </c>
      <c r="B128" s="31" t="s">
        <v>28</v>
      </c>
      <c r="C128" s="32">
        <v>1.0</v>
      </c>
      <c r="D128" s="74">
        <v>4.0</v>
      </c>
      <c r="E128" s="74">
        <v>4.0</v>
      </c>
      <c r="F128" s="34"/>
      <c r="G128" s="32">
        <v>0.0</v>
      </c>
      <c r="H128" s="29">
        <v>10.668377000000001</v>
      </c>
      <c r="I128" s="34">
        <v>30.64011388584457</v>
      </c>
      <c r="J128" s="62"/>
      <c r="K128" s="4"/>
      <c r="L128" s="42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30">
        <v>6.0</v>
      </c>
      <c r="B129" s="31" t="s">
        <v>29</v>
      </c>
      <c r="C129" s="32">
        <v>0.0</v>
      </c>
      <c r="D129" s="74">
        <v>542.0</v>
      </c>
      <c r="E129" s="74">
        <v>542.0</v>
      </c>
      <c r="F129" s="34"/>
      <c r="G129" s="32">
        <v>0.0</v>
      </c>
      <c r="H129" s="29">
        <v>11.842869</v>
      </c>
      <c r="I129" s="34">
        <v>875.4731210384952</v>
      </c>
      <c r="J129" s="62"/>
      <c r="K129" s="4"/>
      <c r="L129" s="42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30">
        <v>7.0</v>
      </c>
      <c r="B130" s="31" t="s">
        <v>30</v>
      </c>
      <c r="C130" s="32">
        <v>8.0</v>
      </c>
      <c r="D130" s="74">
        <v>123.0</v>
      </c>
      <c r="E130" s="74">
        <v>131.0</v>
      </c>
      <c r="F130" s="34">
        <v>0.0</v>
      </c>
      <c r="G130" s="32">
        <v>0.0</v>
      </c>
      <c r="H130" s="29">
        <v>10.733312</v>
      </c>
      <c r="I130" s="34">
        <v>211.76541100725822</v>
      </c>
      <c r="J130" s="62"/>
      <c r="K130" s="4"/>
      <c r="L130" s="42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30">
        <v>8.0</v>
      </c>
      <c r="B131" s="31" t="s">
        <v>31</v>
      </c>
      <c r="C131" s="32">
        <v>0.0</v>
      </c>
      <c r="D131" s="74">
        <v>270.0</v>
      </c>
      <c r="E131" s="74">
        <v>262.0</v>
      </c>
      <c r="F131" s="34">
        <v>0.0</v>
      </c>
      <c r="G131" s="32">
        <v>8.0</v>
      </c>
      <c r="H131" s="29">
        <v>11.323519</v>
      </c>
      <c r="I131" s="34">
        <v>315.3192325966939</v>
      </c>
      <c r="J131" s="62"/>
      <c r="K131" s="4"/>
      <c r="L131" s="42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30">
        <v>9.0</v>
      </c>
      <c r="B132" s="31" t="s">
        <v>32</v>
      </c>
      <c r="C132" s="32">
        <v>155.0</v>
      </c>
      <c r="D132" s="74">
        <v>487.0</v>
      </c>
      <c r="E132" s="74">
        <v>505.0</v>
      </c>
      <c r="F132" s="34">
        <v>0.0</v>
      </c>
      <c r="G132" s="32">
        <v>137.0</v>
      </c>
      <c r="H132" s="29">
        <v>10.844169</v>
      </c>
      <c r="I132" s="34">
        <v>648.6284226101465</v>
      </c>
      <c r="J132" s="62"/>
      <c r="K132" s="4"/>
      <c r="L132" s="42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30">
        <v>10.0</v>
      </c>
      <c r="B133" s="31" t="s">
        <v>33</v>
      </c>
      <c r="C133" s="32">
        <v>115.0</v>
      </c>
      <c r="D133" s="74">
        <v>623.0</v>
      </c>
      <c r="E133" s="74">
        <v>713.0</v>
      </c>
      <c r="F133" s="34">
        <v>0.0</v>
      </c>
      <c r="G133" s="32">
        <v>30.0</v>
      </c>
      <c r="H133" s="29">
        <v>11.180818</v>
      </c>
      <c r="I133" s="34">
        <v>1163.008166470986</v>
      </c>
      <c r="J133" s="62"/>
      <c r="K133" s="4"/>
      <c r="L133" s="42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30">
        <v>11.0</v>
      </c>
      <c r="B134" s="31" t="s">
        <v>34</v>
      </c>
      <c r="C134" s="32">
        <v>1.0</v>
      </c>
      <c r="D134" s="74">
        <v>801.0</v>
      </c>
      <c r="E134" s="74">
        <v>803.0</v>
      </c>
      <c r="F134" s="34">
        <v>0.0</v>
      </c>
      <c r="G134" s="32">
        <v>0.0</v>
      </c>
      <c r="H134" s="29">
        <v>11.816427</v>
      </c>
      <c r="I134" s="34">
        <v>417.57721799452787</v>
      </c>
      <c r="J134" s="62"/>
      <c r="K134" s="4"/>
      <c r="L134" s="42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30">
        <v>12.0</v>
      </c>
      <c r="B135" s="31" t="s">
        <v>35</v>
      </c>
      <c r="C135" s="32">
        <v>4.0</v>
      </c>
      <c r="D135" s="74">
        <v>907.0</v>
      </c>
      <c r="E135" s="74">
        <v>907.0</v>
      </c>
      <c r="F135" s="34">
        <v>14.0</v>
      </c>
      <c r="G135" s="32">
        <v>3.0</v>
      </c>
      <c r="H135" s="29">
        <v>11.602272000000001</v>
      </c>
      <c r="I135" s="34">
        <v>1145.9976075041611</v>
      </c>
      <c r="J135" s="62"/>
      <c r="K135" s="4"/>
      <c r="L135" s="42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30">
        <v>13.0</v>
      </c>
      <c r="B136" s="31" t="s">
        <v>36</v>
      </c>
      <c r="C136" s="32">
        <v>7.0</v>
      </c>
      <c r="D136" s="74">
        <v>581.0</v>
      </c>
      <c r="E136" s="74">
        <v>589.0</v>
      </c>
      <c r="F136" s="34">
        <v>0.0</v>
      </c>
      <c r="G136" s="32">
        <v>0.0</v>
      </c>
      <c r="H136" s="29">
        <v>11.778064</v>
      </c>
      <c r="I136" s="34">
        <v>804.498837632073</v>
      </c>
      <c r="J136" s="62"/>
      <c r="K136" s="4"/>
      <c r="L136" s="42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30">
        <v>14.0</v>
      </c>
      <c r="B137" s="31" t="s">
        <v>37</v>
      </c>
      <c r="C137" s="32">
        <v>0.0</v>
      </c>
      <c r="D137" s="74">
        <v>643.0</v>
      </c>
      <c r="E137" s="74">
        <v>641.0</v>
      </c>
      <c r="F137" s="34">
        <v>0.0</v>
      </c>
      <c r="G137" s="32">
        <v>2.0</v>
      </c>
      <c r="H137" s="29">
        <v>10.756272999999998</v>
      </c>
      <c r="I137" s="34">
        <v>318.32763820961424</v>
      </c>
      <c r="J137" s="62"/>
      <c r="K137" s="4"/>
      <c r="L137" s="42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30">
        <v>15.0</v>
      </c>
      <c r="B138" s="31" t="s">
        <v>38</v>
      </c>
      <c r="C138" s="32">
        <v>0.0</v>
      </c>
      <c r="D138" s="74">
        <v>26.0</v>
      </c>
      <c r="E138" s="74">
        <v>26.0</v>
      </c>
      <c r="F138" s="34">
        <v>0.0</v>
      </c>
      <c r="G138" s="32">
        <v>0.0</v>
      </c>
      <c r="H138" s="29">
        <v>10.393702000000001</v>
      </c>
      <c r="I138" s="34">
        <v>36.34063209637089</v>
      </c>
      <c r="J138" s="62"/>
      <c r="K138" s="4"/>
      <c r="L138" s="42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30">
        <v>16.0</v>
      </c>
      <c r="B139" s="31" t="s">
        <v>39</v>
      </c>
      <c r="C139" s="32">
        <v>0.0</v>
      </c>
      <c r="D139" s="74">
        <v>360.0</v>
      </c>
      <c r="E139" s="74">
        <v>360.0</v>
      </c>
      <c r="F139" s="34">
        <v>0.0</v>
      </c>
      <c r="G139" s="32">
        <v>0.0</v>
      </c>
      <c r="H139" s="29">
        <v>11.129831000000001</v>
      </c>
      <c r="I139" s="34">
        <v>247.38465478046746</v>
      </c>
      <c r="J139" s="62"/>
      <c r="K139" s="4"/>
      <c r="L139" s="42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30">
        <v>17.0</v>
      </c>
      <c r="B140" s="31" t="s">
        <v>40</v>
      </c>
      <c r="C140" s="32">
        <v>0.0</v>
      </c>
      <c r="D140" s="74">
        <v>32.0</v>
      </c>
      <c r="E140" s="74">
        <v>32.0</v>
      </c>
      <c r="F140" s="34">
        <v>0.0</v>
      </c>
      <c r="G140" s="32">
        <v>0.0</v>
      </c>
      <c r="H140" s="29">
        <v>10.459624</v>
      </c>
      <c r="I140" s="34">
        <v>53.550572032072964</v>
      </c>
      <c r="J140" s="62"/>
      <c r="K140" s="4"/>
      <c r="L140" s="42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30"/>
      <c r="B141" s="25" t="s">
        <v>41</v>
      </c>
      <c r="C141" s="32">
        <v>293.0</v>
      </c>
      <c r="D141" s="32">
        <v>5772.0</v>
      </c>
      <c r="E141" s="32">
        <v>5885.0</v>
      </c>
      <c r="F141" s="32">
        <f>SUM(F124:F140)</f>
        <v>14</v>
      </c>
      <c r="G141" s="32">
        <v>186.0</v>
      </c>
      <c r="H141" s="29">
        <f>I141/E141*10</f>
        <v>11.16812317</v>
      </c>
      <c r="I141" s="32">
        <v>6572.440484210451</v>
      </c>
      <c r="J141" s="62"/>
      <c r="K141" s="4"/>
      <c r="L141" s="42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8.0" customHeight="1">
      <c r="A142" s="41"/>
      <c r="B142" s="6"/>
      <c r="C142" s="42"/>
      <c r="D142" s="42"/>
      <c r="E142" s="43"/>
      <c r="F142" s="42"/>
      <c r="G142" s="42"/>
      <c r="H142" s="59"/>
      <c r="I142" s="42"/>
      <c r="J142" s="6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8.25" customHeight="1">
      <c r="A143" s="41"/>
      <c r="B143" s="6"/>
      <c r="C143" s="42"/>
      <c r="D143" s="42"/>
      <c r="E143" s="43"/>
      <c r="F143" s="42"/>
      <c r="G143" s="42"/>
      <c r="H143" s="59"/>
      <c r="I143" s="42"/>
      <c r="J143" s="6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8.25" customHeight="1">
      <c r="A144" s="41"/>
      <c r="B144" s="6"/>
      <c r="C144" s="42"/>
      <c r="D144" s="42"/>
      <c r="E144" s="43"/>
      <c r="F144" s="42"/>
      <c r="G144" s="42"/>
      <c r="H144" s="59"/>
      <c r="I144" s="42"/>
      <c r="J144" s="6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8.25" customHeight="1">
      <c r="A145" s="41"/>
      <c r="B145" s="6"/>
      <c r="C145" s="42"/>
      <c r="D145" s="42"/>
      <c r="E145" s="43"/>
      <c r="F145" s="42"/>
      <c r="G145" s="42"/>
      <c r="H145" s="59"/>
      <c r="I145" s="42"/>
      <c r="J145" s="6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8.25" customHeight="1">
      <c r="A146" s="41"/>
      <c r="B146" s="6"/>
      <c r="C146" s="42"/>
      <c r="D146" s="42"/>
      <c r="E146" s="43"/>
      <c r="F146" s="42"/>
      <c r="G146" s="42"/>
      <c r="H146" s="59"/>
      <c r="I146" s="42"/>
      <c r="J146" s="6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1" t="s">
        <v>0</v>
      </c>
      <c r="B147" s="2"/>
      <c r="C147" s="2"/>
      <c r="D147" s="2"/>
      <c r="E147" s="2"/>
      <c r="F147" s="2"/>
      <c r="G147" s="2"/>
      <c r="H147" s="2"/>
      <c r="I147" s="2"/>
      <c r="J147" s="3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1" t="s">
        <v>1</v>
      </c>
      <c r="B148" s="2"/>
      <c r="C148" s="2"/>
      <c r="D148" s="2"/>
      <c r="E148" s="2"/>
      <c r="F148" s="2"/>
      <c r="G148" s="2"/>
      <c r="H148" s="2"/>
      <c r="I148" s="2"/>
      <c r="J148" s="3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1" t="s">
        <v>64</v>
      </c>
      <c r="B149" s="2"/>
      <c r="C149" s="2"/>
      <c r="D149" s="2"/>
      <c r="E149" s="2"/>
      <c r="F149" s="2"/>
      <c r="G149" s="2"/>
      <c r="H149" s="2"/>
      <c r="I149" s="2"/>
      <c r="J149" s="3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1" t="s">
        <v>48</v>
      </c>
      <c r="B150" s="2"/>
      <c r="C150" s="2"/>
      <c r="D150" s="2"/>
      <c r="E150" s="2"/>
      <c r="F150" s="2"/>
      <c r="G150" s="2"/>
      <c r="H150" s="2"/>
      <c r="I150" s="2"/>
      <c r="J150" s="3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5"/>
      <c r="B151" s="6"/>
      <c r="C151" s="49"/>
      <c r="D151" s="49"/>
      <c r="E151" s="50"/>
      <c r="F151" s="49"/>
      <c r="G151" s="49"/>
      <c r="H151" s="51"/>
      <c r="I151" s="49"/>
      <c r="J151" s="6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10"/>
      <c r="B152" s="75"/>
      <c r="C152" s="76" t="s">
        <v>4</v>
      </c>
      <c r="D152" s="12"/>
      <c r="E152" s="53"/>
      <c r="F152" s="15"/>
      <c r="G152" s="12" t="s">
        <v>4</v>
      </c>
      <c r="H152" s="16"/>
      <c r="I152" s="15"/>
      <c r="J152" s="11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17" t="s">
        <v>6</v>
      </c>
      <c r="B153" s="18" t="s">
        <v>7</v>
      </c>
      <c r="C153" s="19" t="s">
        <v>8</v>
      </c>
      <c r="D153" s="19" t="s">
        <v>9</v>
      </c>
      <c r="E153" s="85" t="s">
        <v>65</v>
      </c>
      <c r="F153" s="19" t="s">
        <v>12</v>
      </c>
      <c r="G153" s="19" t="s">
        <v>13</v>
      </c>
      <c r="H153" s="22" t="s">
        <v>14</v>
      </c>
      <c r="I153" s="19" t="s">
        <v>15</v>
      </c>
      <c r="J153" s="18" t="s">
        <v>16</v>
      </c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17"/>
      <c r="B154" s="18"/>
      <c r="C154" s="23" t="s">
        <v>66</v>
      </c>
      <c r="D154" s="19" t="s">
        <v>18</v>
      </c>
      <c r="E154" s="20" t="s">
        <v>18</v>
      </c>
      <c r="F154" s="19" t="s">
        <v>18</v>
      </c>
      <c r="G154" s="23" t="s">
        <v>66</v>
      </c>
      <c r="H154" s="22" t="s">
        <v>19</v>
      </c>
      <c r="I154" s="19" t="s">
        <v>20</v>
      </c>
      <c r="J154" s="18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24"/>
      <c r="B155" s="25"/>
      <c r="C155" s="26" t="s">
        <v>18</v>
      </c>
      <c r="D155" s="27"/>
      <c r="E155" s="28"/>
      <c r="F155" s="27"/>
      <c r="G155" s="26" t="s">
        <v>18</v>
      </c>
      <c r="H155" s="29"/>
      <c r="I155" s="27"/>
      <c r="J155" s="25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30">
        <v>1.0</v>
      </c>
      <c r="B156" s="31" t="s">
        <v>21</v>
      </c>
      <c r="C156" s="32"/>
      <c r="D156" s="74">
        <v>0.0</v>
      </c>
      <c r="E156" s="74">
        <v>0.0</v>
      </c>
      <c r="F156" s="34" t="s">
        <v>49</v>
      </c>
      <c r="G156" s="34">
        <v>0.0</v>
      </c>
      <c r="H156" s="56">
        <v>0.0</v>
      </c>
      <c r="I156" s="77">
        <f t="shared" ref="I156:I157" si="11">H156*E156/10</f>
        <v>0</v>
      </c>
      <c r="J156" s="62" t="s">
        <v>46</v>
      </c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30">
        <v>2.0</v>
      </c>
      <c r="B157" s="31" t="s">
        <v>23</v>
      </c>
      <c r="C157" s="32" t="str">
        <f t="shared" ref="C157:C173" si="12">'[3]2010'!H124</f>
        <v>#REF!</v>
      </c>
      <c r="D157" s="74">
        <v>0.0</v>
      </c>
      <c r="E157" s="74">
        <v>0.0</v>
      </c>
      <c r="F157" s="34" t="s">
        <v>49</v>
      </c>
      <c r="G157" s="34" t="s">
        <v>49</v>
      </c>
      <c r="H157" s="56">
        <v>0.0</v>
      </c>
      <c r="I157" s="77">
        <f t="shared" si="11"/>
        <v>0</v>
      </c>
      <c r="J157" s="62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30">
        <v>3.0</v>
      </c>
      <c r="B158" s="31" t="s">
        <v>25</v>
      </c>
      <c r="C158" s="32" t="str">
        <f t="shared" si="12"/>
        <v>#REF!</v>
      </c>
      <c r="D158" s="74">
        <v>0.0</v>
      </c>
      <c r="E158" s="74">
        <v>0.0</v>
      </c>
      <c r="F158" s="34" t="s">
        <v>49</v>
      </c>
      <c r="G158" s="34" t="s">
        <v>49</v>
      </c>
      <c r="H158" s="56" t="s">
        <v>49</v>
      </c>
      <c r="I158" s="77">
        <v>0.0</v>
      </c>
      <c r="J158" s="62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30">
        <v>4.0</v>
      </c>
      <c r="B159" s="31" t="s">
        <v>27</v>
      </c>
      <c r="C159" s="32" t="str">
        <f t="shared" si="12"/>
        <v>#REF!</v>
      </c>
      <c r="D159" s="74">
        <v>0.0</v>
      </c>
      <c r="E159" s="74">
        <v>0.0</v>
      </c>
      <c r="F159" s="34" t="s">
        <v>49</v>
      </c>
      <c r="G159" s="34" t="s">
        <v>49</v>
      </c>
      <c r="H159" s="56"/>
      <c r="I159" s="77">
        <f t="shared" ref="I159:I160" si="13">H159*E159/10</f>
        <v>0</v>
      </c>
      <c r="J159" s="62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30">
        <v>5.0</v>
      </c>
      <c r="B160" s="31" t="s">
        <v>28</v>
      </c>
      <c r="C160" s="32" t="str">
        <f t="shared" si="12"/>
        <v>#REF!</v>
      </c>
      <c r="D160" s="74">
        <v>0.0</v>
      </c>
      <c r="E160" s="74">
        <v>0.0</v>
      </c>
      <c r="F160" s="34" t="s">
        <v>49</v>
      </c>
      <c r="G160" s="34" t="s">
        <v>49</v>
      </c>
      <c r="H160" s="56">
        <v>0.0</v>
      </c>
      <c r="I160" s="77">
        <f t="shared" si="13"/>
        <v>0</v>
      </c>
      <c r="J160" s="27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30">
        <v>6.0</v>
      </c>
      <c r="B161" s="31" t="s">
        <v>29</v>
      </c>
      <c r="C161" s="32" t="str">
        <f t="shared" si="12"/>
        <v>#REF!</v>
      </c>
      <c r="D161" s="74">
        <v>0.0</v>
      </c>
      <c r="E161" s="74">
        <v>0.0</v>
      </c>
      <c r="F161" s="34" t="s">
        <v>49</v>
      </c>
      <c r="G161" s="34" t="s">
        <v>49</v>
      </c>
      <c r="H161" s="56" t="s">
        <v>49</v>
      </c>
      <c r="I161" s="77">
        <v>0.0</v>
      </c>
      <c r="J161" s="27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30">
        <v>7.0</v>
      </c>
      <c r="B162" s="31" t="s">
        <v>30</v>
      </c>
      <c r="C162" s="32" t="str">
        <f t="shared" si="12"/>
        <v>#REF!</v>
      </c>
      <c r="D162" s="74">
        <v>0.0</v>
      </c>
      <c r="E162" s="74">
        <v>0.0</v>
      </c>
      <c r="F162" s="34" t="s">
        <v>49</v>
      </c>
      <c r="G162" s="34" t="s">
        <v>49</v>
      </c>
      <c r="H162" s="56" t="s">
        <v>49</v>
      </c>
      <c r="I162" s="77">
        <v>0.0</v>
      </c>
      <c r="J162" s="62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30">
        <v>8.0</v>
      </c>
      <c r="B163" s="31" t="s">
        <v>31</v>
      </c>
      <c r="C163" s="32" t="str">
        <f t="shared" si="12"/>
        <v>#REF!</v>
      </c>
      <c r="D163" s="74">
        <v>2.0</v>
      </c>
      <c r="E163" s="74">
        <v>2.0</v>
      </c>
      <c r="F163" s="34" t="s">
        <v>49</v>
      </c>
      <c r="G163" s="34" t="s">
        <v>49</v>
      </c>
      <c r="H163" s="29">
        <f t="shared" ref="H163:H164" si="14">I163/E163*10</f>
        <v>7.682926829</v>
      </c>
      <c r="I163" s="77">
        <v>1.5365853658536586</v>
      </c>
      <c r="J163" s="62"/>
      <c r="K163" s="4"/>
      <c r="L163" s="59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30">
        <v>9.0</v>
      </c>
      <c r="B164" s="31" t="s">
        <v>32</v>
      </c>
      <c r="C164" s="32" t="str">
        <f t="shared" si="12"/>
        <v>#REF!</v>
      </c>
      <c r="D164" s="74">
        <v>7.0</v>
      </c>
      <c r="E164" s="74">
        <v>7.0</v>
      </c>
      <c r="F164" s="34" t="s">
        <v>49</v>
      </c>
      <c r="G164" s="34" t="s">
        <v>49</v>
      </c>
      <c r="H164" s="29">
        <f t="shared" si="14"/>
        <v>7.81097561</v>
      </c>
      <c r="I164" s="77">
        <v>5.467682926829269</v>
      </c>
      <c r="J164" s="62"/>
      <c r="K164" s="4"/>
      <c r="L164" s="59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30">
        <v>10.0</v>
      </c>
      <c r="B165" s="31" t="s">
        <v>33</v>
      </c>
      <c r="C165" s="32" t="str">
        <f t="shared" si="12"/>
        <v>#REF!</v>
      </c>
      <c r="D165" s="74">
        <v>0.0</v>
      </c>
      <c r="E165" s="74">
        <v>0.0</v>
      </c>
      <c r="F165" s="34" t="s">
        <v>49</v>
      </c>
      <c r="G165" s="34" t="s">
        <v>49</v>
      </c>
      <c r="H165" s="56">
        <v>0.0</v>
      </c>
      <c r="I165" s="77">
        <f t="shared" ref="I165:I167" si="15">H165*E165/10</f>
        <v>0</v>
      </c>
      <c r="J165" s="62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30">
        <v>11.0</v>
      </c>
      <c r="B166" s="31" t="s">
        <v>34</v>
      </c>
      <c r="C166" s="32" t="str">
        <f t="shared" si="12"/>
        <v>#REF!</v>
      </c>
      <c r="D166" s="74">
        <v>0.0</v>
      </c>
      <c r="E166" s="74">
        <v>0.0</v>
      </c>
      <c r="F166" s="34" t="s">
        <v>49</v>
      </c>
      <c r="G166" s="34" t="s">
        <v>49</v>
      </c>
      <c r="H166" s="56">
        <v>0.0</v>
      </c>
      <c r="I166" s="77">
        <f t="shared" si="15"/>
        <v>0</v>
      </c>
      <c r="J166" s="62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30">
        <v>12.0</v>
      </c>
      <c r="B167" s="31" t="s">
        <v>35</v>
      </c>
      <c r="C167" s="32" t="str">
        <f t="shared" si="12"/>
        <v>#REF!</v>
      </c>
      <c r="D167" s="74">
        <v>0.0</v>
      </c>
      <c r="E167" s="74">
        <v>0.0</v>
      </c>
      <c r="F167" s="34" t="s">
        <v>49</v>
      </c>
      <c r="G167" s="34" t="s">
        <v>49</v>
      </c>
      <c r="H167" s="56">
        <v>0.0</v>
      </c>
      <c r="I167" s="77">
        <f t="shared" si="15"/>
        <v>0</v>
      </c>
      <c r="J167" s="62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30">
        <v>13.0</v>
      </c>
      <c r="B168" s="31" t="s">
        <v>36</v>
      </c>
      <c r="C168" s="32" t="str">
        <f t="shared" si="12"/>
        <v>#REF!</v>
      </c>
      <c r="D168" s="74">
        <v>0.0</v>
      </c>
      <c r="E168" s="74">
        <v>0.0</v>
      </c>
      <c r="F168" s="34" t="s">
        <v>49</v>
      </c>
      <c r="G168" s="34" t="s">
        <v>49</v>
      </c>
      <c r="H168" s="56" t="s">
        <v>49</v>
      </c>
      <c r="I168" s="77">
        <v>0.0</v>
      </c>
      <c r="J168" s="62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30">
        <v>14.0</v>
      </c>
      <c r="B169" s="31" t="s">
        <v>37</v>
      </c>
      <c r="C169" s="32" t="str">
        <f t="shared" si="12"/>
        <v>#REF!</v>
      </c>
      <c r="D169" s="74">
        <v>0.0</v>
      </c>
      <c r="E169" s="74">
        <v>0.0</v>
      </c>
      <c r="F169" s="34" t="s">
        <v>49</v>
      </c>
      <c r="G169" s="34" t="s">
        <v>49</v>
      </c>
      <c r="H169" s="56">
        <v>0.0</v>
      </c>
      <c r="I169" s="77">
        <f>H169*E169/10</f>
        <v>0</v>
      </c>
      <c r="J169" s="62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30">
        <v>15.0</v>
      </c>
      <c r="B170" s="31" t="s">
        <v>38</v>
      </c>
      <c r="C170" s="32" t="str">
        <f t="shared" si="12"/>
        <v>#REF!</v>
      </c>
      <c r="D170" s="74">
        <v>0.0</v>
      </c>
      <c r="E170" s="74">
        <v>0.0</v>
      </c>
      <c r="F170" s="34" t="s">
        <v>49</v>
      </c>
      <c r="G170" s="34" t="s">
        <v>49</v>
      </c>
      <c r="H170" s="56" t="s">
        <v>49</v>
      </c>
      <c r="I170" s="77">
        <v>0.0</v>
      </c>
      <c r="J170" s="62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30">
        <v>16.0</v>
      </c>
      <c r="B171" s="31" t="s">
        <v>39</v>
      </c>
      <c r="C171" s="32" t="str">
        <f t="shared" si="12"/>
        <v>#REF!</v>
      </c>
      <c r="D171" s="74">
        <v>0.0</v>
      </c>
      <c r="E171" s="74">
        <v>0.0</v>
      </c>
      <c r="F171" s="34" t="s">
        <v>49</v>
      </c>
      <c r="G171" s="34" t="s">
        <v>49</v>
      </c>
      <c r="H171" s="56" t="s">
        <v>49</v>
      </c>
      <c r="I171" s="77">
        <v>0.0</v>
      </c>
      <c r="J171" s="62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30">
        <v>17.0</v>
      </c>
      <c r="B172" s="31" t="s">
        <v>40</v>
      </c>
      <c r="C172" s="32" t="str">
        <f t="shared" si="12"/>
        <v>#REF!</v>
      </c>
      <c r="D172" s="74">
        <v>0.0</v>
      </c>
      <c r="E172" s="74">
        <v>0.0</v>
      </c>
      <c r="F172" s="34" t="s">
        <v>49</v>
      </c>
      <c r="G172" s="34" t="s">
        <v>49</v>
      </c>
      <c r="H172" s="56" t="s">
        <v>49</v>
      </c>
      <c r="I172" s="77">
        <v>0.0</v>
      </c>
      <c r="J172" s="62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30"/>
      <c r="B173" s="25" t="s">
        <v>41</v>
      </c>
      <c r="C173" s="32" t="str">
        <f t="shared" si="12"/>
        <v>#REF!</v>
      </c>
      <c r="D173" s="74">
        <v>9.0</v>
      </c>
      <c r="E173" s="74">
        <v>9.0</v>
      </c>
      <c r="F173" s="34" t="s">
        <v>49</v>
      </c>
      <c r="G173" s="34" t="s">
        <v>49</v>
      </c>
      <c r="H173" s="29">
        <f>I173/E173*10</f>
        <v>7.782520325</v>
      </c>
      <c r="I173" s="77">
        <f>SUM(I156:I172)</f>
        <v>7.004268293</v>
      </c>
      <c r="J173" s="62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1"/>
      <c r="B174" s="6"/>
      <c r="C174" s="44"/>
      <c r="D174" s="42"/>
      <c r="E174" s="43"/>
      <c r="F174" s="44"/>
      <c r="G174" s="44"/>
      <c r="H174" s="59"/>
      <c r="I174" s="42"/>
      <c r="J174" s="6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1"/>
      <c r="B175" s="6"/>
      <c r="C175" s="44"/>
      <c r="D175" s="42"/>
      <c r="E175" s="43"/>
      <c r="F175" s="44"/>
      <c r="G175" s="44"/>
      <c r="H175" s="59"/>
      <c r="I175" s="42"/>
      <c r="J175" s="6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1" t="s">
        <v>0</v>
      </c>
      <c r="B176" s="2"/>
      <c r="C176" s="2"/>
      <c r="D176" s="2"/>
      <c r="E176" s="2"/>
      <c r="F176" s="2"/>
      <c r="G176" s="2"/>
      <c r="H176" s="2"/>
      <c r="I176" s="2"/>
      <c r="J176" s="3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1" t="s">
        <v>1</v>
      </c>
      <c r="B177" s="2"/>
      <c r="C177" s="2"/>
      <c r="D177" s="2"/>
      <c r="E177" s="2"/>
      <c r="F177" s="2"/>
      <c r="G177" s="2"/>
      <c r="H177" s="2"/>
      <c r="I177" s="2"/>
      <c r="J177" s="3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1" t="s">
        <v>64</v>
      </c>
      <c r="B178" s="2"/>
      <c r="C178" s="2"/>
      <c r="D178" s="2"/>
      <c r="E178" s="2"/>
      <c r="F178" s="2"/>
      <c r="G178" s="2"/>
      <c r="H178" s="2"/>
      <c r="I178" s="2"/>
      <c r="J178" s="3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1" t="s">
        <v>50</v>
      </c>
      <c r="B179" s="2"/>
      <c r="C179" s="2"/>
      <c r="D179" s="2"/>
      <c r="E179" s="2"/>
      <c r="F179" s="2"/>
      <c r="G179" s="2"/>
      <c r="H179" s="2"/>
      <c r="I179" s="2"/>
      <c r="J179" s="3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5"/>
      <c r="B180" s="6"/>
      <c r="C180" s="49"/>
      <c r="D180" s="49"/>
      <c r="E180" s="50"/>
      <c r="F180" s="49"/>
      <c r="G180" s="49"/>
      <c r="H180" s="51"/>
      <c r="I180" s="49"/>
      <c r="J180" s="6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10"/>
      <c r="B181" s="11"/>
      <c r="C181" s="12" t="s">
        <v>4</v>
      </c>
      <c r="D181" s="12"/>
      <c r="E181" s="53"/>
      <c r="F181" s="15"/>
      <c r="G181" s="12" t="s">
        <v>4</v>
      </c>
      <c r="H181" s="16"/>
      <c r="I181" s="15"/>
      <c r="J181" s="11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17" t="s">
        <v>6</v>
      </c>
      <c r="B182" s="18" t="s">
        <v>7</v>
      </c>
      <c r="C182" s="19" t="s">
        <v>8</v>
      </c>
      <c r="D182" s="19" t="s">
        <v>9</v>
      </c>
      <c r="E182" s="85" t="s">
        <v>65</v>
      </c>
      <c r="F182" s="19" t="s">
        <v>12</v>
      </c>
      <c r="G182" s="19" t="s">
        <v>13</v>
      </c>
      <c r="H182" s="22" t="s">
        <v>14</v>
      </c>
      <c r="I182" s="19" t="s">
        <v>15</v>
      </c>
      <c r="J182" s="18" t="s">
        <v>16</v>
      </c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17"/>
      <c r="B183" s="18"/>
      <c r="C183" s="84">
        <v>2013.0</v>
      </c>
      <c r="D183" s="19" t="s">
        <v>18</v>
      </c>
      <c r="E183" s="20" t="s">
        <v>18</v>
      </c>
      <c r="F183" s="19" t="s">
        <v>18</v>
      </c>
      <c r="G183" s="84">
        <v>2013.0</v>
      </c>
      <c r="H183" s="22" t="s">
        <v>19</v>
      </c>
      <c r="I183" s="19" t="s">
        <v>20</v>
      </c>
      <c r="J183" s="18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24"/>
      <c r="B184" s="25"/>
      <c r="C184" s="26" t="s">
        <v>18</v>
      </c>
      <c r="D184" s="27"/>
      <c r="E184" s="28"/>
      <c r="F184" s="27"/>
      <c r="G184" s="26" t="s">
        <v>18</v>
      </c>
      <c r="H184" s="29"/>
      <c r="I184" s="27"/>
      <c r="J184" s="25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30">
        <v>1.0</v>
      </c>
      <c r="B185" s="31" t="s">
        <v>21</v>
      </c>
      <c r="C185" s="32"/>
      <c r="D185" s="74">
        <v>22.0</v>
      </c>
      <c r="E185" s="74">
        <v>9.0</v>
      </c>
      <c r="F185" s="34">
        <v>0.0</v>
      </c>
      <c r="G185" s="74">
        <v>13.0</v>
      </c>
      <c r="H185" s="29">
        <f t="shared" ref="H185:H202" si="16">I185/E185*10</f>
        <v>180</v>
      </c>
      <c r="I185" s="27">
        <v>162.0</v>
      </c>
      <c r="J185" s="62" t="s">
        <v>51</v>
      </c>
      <c r="K185" s="42"/>
      <c r="L185" s="42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30">
        <v>2.0</v>
      </c>
      <c r="B186" s="31" t="s">
        <v>23</v>
      </c>
      <c r="C186" s="32">
        <v>8.0</v>
      </c>
      <c r="D186" s="74">
        <v>5.0</v>
      </c>
      <c r="E186" s="74">
        <v>6.0</v>
      </c>
      <c r="F186" s="34">
        <v>0.0</v>
      </c>
      <c r="G186" s="74">
        <v>3.0</v>
      </c>
      <c r="H186" s="29">
        <f t="shared" si="16"/>
        <v>178.3333333</v>
      </c>
      <c r="I186" s="27">
        <v>107.0</v>
      </c>
      <c r="J186" s="62"/>
      <c r="K186" s="42"/>
      <c r="L186" s="42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30">
        <v>3.0</v>
      </c>
      <c r="B187" s="31" t="s">
        <v>25</v>
      </c>
      <c r="C187" s="32">
        <v>0.0</v>
      </c>
      <c r="D187" s="74">
        <v>2.0</v>
      </c>
      <c r="E187" s="74">
        <v>6.0</v>
      </c>
      <c r="F187" s="34">
        <v>0.0</v>
      </c>
      <c r="G187" s="74">
        <v>0.0</v>
      </c>
      <c r="H187" s="29">
        <f t="shared" si="16"/>
        <v>180</v>
      </c>
      <c r="I187" s="27">
        <v>108.0</v>
      </c>
      <c r="J187" s="62"/>
      <c r="K187" s="42"/>
      <c r="L187" s="42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30">
        <v>4.0</v>
      </c>
      <c r="B188" s="31" t="s">
        <v>27</v>
      </c>
      <c r="C188" s="32">
        <v>4.0</v>
      </c>
      <c r="D188" s="74">
        <v>3.0</v>
      </c>
      <c r="E188" s="74">
        <v>2.0</v>
      </c>
      <c r="F188" s="34">
        <v>0.0</v>
      </c>
      <c r="G188" s="74">
        <v>4.0</v>
      </c>
      <c r="H188" s="29">
        <f t="shared" si="16"/>
        <v>180</v>
      </c>
      <c r="I188" s="27">
        <v>36.0</v>
      </c>
      <c r="J188" s="62"/>
      <c r="K188" s="42"/>
      <c r="L188" s="42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30">
        <v>5.0</v>
      </c>
      <c r="B189" s="31" t="s">
        <v>28</v>
      </c>
      <c r="C189" s="32">
        <v>11.0</v>
      </c>
      <c r="D189" s="74">
        <v>18.0</v>
      </c>
      <c r="E189" s="74">
        <v>12.0</v>
      </c>
      <c r="F189" s="34">
        <v>0.0</v>
      </c>
      <c r="G189" s="74">
        <v>17.0</v>
      </c>
      <c r="H189" s="29">
        <f t="shared" si="16"/>
        <v>181.6666667</v>
      </c>
      <c r="I189" s="27">
        <v>218.0</v>
      </c>
      <c r="J189" s="62"/>
      <c r="K189" s="42"/>
      <c r="L189" s="42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30">
        <v>6.0</v>
      </c>
      <c r="B190" s="31" t="s">
        <v>29</v>
      </c>
      <c r="C190" s="32">
        <v>3.0</v>
      </c>
      <c r="D190" s="74">
        <v>2.0</v>
      </c>
      <c r="E190" s="74">
        <v>5.0</v>
      </c>
      <c r="F190" s="34">
        <v>0.0</v>
      </c>
      <c r="G190" s="74">
        <v>0.0</v>
      </c>
      <c r="H190" s="29">
        <f t="shared" si="16"/>
        <v>182</v>
      </c>
      <c r="I190" s="27">
        <v>91.0</v>
      </c>
      <c r="J190" s="62"/>
      <c r="K190" s="42"/>
      <c r="L190" s="42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30">
        <v>7.0</v>
      </c>
      <c r="B191" s="31" t="s">
        <v>30</v>
      </c>
      <c r="C191" s="32">
        <v>13.0</v>
      </c>
      <c r="D191" s="74">
        <v>19.0</v>
      </c>
      <c r="E191" s="74">
        <v>22.0</v>
      </c>
      <c r="F191" s="34">
        <v>0.0</v>
      </c>
      <c r="G191" s="74">
        <v>9.0</v>
      </c>
      <c r="H191" s="29">
        <f t="shared" si="16"/>
        <v>183.12</v>
      </c>
      <c r="I191" s="27">
        <v>402.86400000000003</v>
      </c>
      <c r="J191" s="62"/>
      <c r="K191" s="42"/>
      <c r="L191" s="42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30">
        <v>8.0</v>
      </c>
      <c r="B192" s="31" t="s">
        <v>31</v>
      </c>
      <c r="C192" s="32">
        <v>7.0</v>
      </c>
      <c r="D192" s="74">
        <v>11.0</v>
      </c>
      <c r="E192" s="74">
        <v>3.0</v>
      </c>
      <c r="F192" s="34">
        <v>0.0</v>
      </c>
      <c r="G192" s="74">
        <v>8.0</v>
      </c>
      <c r="H192" s="29">
        <f t="shared" si="16"/>
        <v>180</v>
      </c>
      <c r="I192" s="27">
        <v>54.0</v>
      </c>
      <c r="J192" s="62"/>
      <c r="K192" s="42"/>
      <c r="L192" s="42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30">
        <v>9.0</v>
      </c>
      <c r="B193" s="31" t="s">
        <v>32</v>
      </c>
      <c r="C193" s="32">
        <v>390.0</v>
      </c>
      <c r="D193" s="74">
        <v>382.0</v>
      </c>
      <c r="E193" s="74">
        <v>390.0</v>
      </c>
      <c r="F193" s="34">
        <v>0.0</v>
      </c>
      <c r="G193" s="74">
        <v>382.0</v>
      </c>
      <c r="H193" s="29">
        <f t="shared" si="16"/>
        <v>183.1025641</v>
      </c>
      <c r="I193" s="27">
        <v>7141.0</v>
      </c>
      <c r="J193" s="62"/>
      <c r="K193" s="42"/>
      <c r="L193" s="42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30">
        <v>10.0</v>
      </c>
      <c r="B194" s="31" t="s">
        <v>33</v>
      </c>
      <c r="C194" s="32">
        <v>11.0</v>
      </c>
      <c r="D194" s="74">
        <v>30.0</v>
      </c>
      <c r="E194" s="74">
        <v>32.0</v>
      </c>
      <c r="F194" s="34">
        <v>0.0</v>
      </c>
      <c r="G194" s="74">
        <v>9.0</v>
      </c>
      <c r="H194" s="29">
        <f t="shared" si="16"/>
        <v>184.0625</v>
      </c>
      <c r="I194" s="27">
        <v>589.0</v>
      </c>
      <c r="J194" s="62"/>
      <c r="K194" s="42"/>
      <c r="L194" s="42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30">
        <v>11.0</v>
      </c>
      <c r="B195" s="31" t="s">
        <v>34</v>
      </c>
      <c r="C195" s="32">
        <v>22.0</v>
      </c>
      <c r="D195" s="74">
        <v>39.0</v>
      </c>
      <c r="E195" s="74">
        <v>27.0</v>
      </c>
      <c r="F195" s="34">
        <v>0.0</v>
      </c>
      <c r="G195" s="74">
        <v>33.0</v>
      </c>
      <c r="H195" s="29">
        <f t="shared" si="16"/>
        <v>182.5925926</v>
      </c>
      <c r="I195" s="27">
        <v>493.0</v>
      </c>
      <c r="J195" s="62"/>
      <c r="K195" s="42"/>
      <c r="L195" s="42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30">
        <v>12.0</v>
      </c>
      <c r="B196" s="31" t="s">
        <v>35</v>
      </c>
      <c r="C196" s="32">
        <v>4.0</v>
      </c>
      <c r="D196" s="74">
        <v>0.0</v>
      </c>
      <c r="E196" s="74">
        <v>4.0</v>
      </c>
      <c r="F196" s="34">
        <v>0.0</v>
      </c>
      <c r="G196" s="74">
        <v>0.0</v>
      </c>
      <c r="H196" s="29">
        <f t="shared" si="16"/>
        <v>185</v>
      </c>
      <c r="I196" s="27">
        <v>74.0</v>
      </c>
      <c r="J196" s="62"/>
      <c r="K196" s="42"/>
      <c r="L196" s="42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30">
        <v>13.0</v>
      </c>
      <c r="B197" s="31" t="s">
        <v>36</v>
      </c>
      <c r="C197" s="32">
        <v>3.0</v>
      </c>
      <c r="D197" s="74">
        <v>21.0</v>
      </c>
      <c r="E197" s="74">
        <v>15.0</v>
      </c>
      <c r="F197" s="34">
        <v>0.0</v>
      </c>
      <c r="G197" s="74">
        <v>10.0</v>
      </c>
      <c r="H197" s="29">
        <f t="shared" si="16"/>
        <v>184</v>
      </c>
      <c r="I197" s="27">
        <v>276.0</v>
      </c>
      <c r="J197" s="62"/>
      <c r="K197" s="42"/>
      <c r="L197" s="42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30">
        <v>14.0</v>
      </c>
      <c r="B198" s="31" t="s">
        <v>37</v>
      </c>
      <c r="C198" s="32">
        <v>7.0</v>
      </c>
      <c r="D198" s="74">
        <v>44.0</v>
      </c>
      <c r="E198" s="74">
        <v>39.0</v>
      </c>
      <c r="F198" s="34">
        <v>0.0</v>
      </c>
      <c r="G198" s="74">
        <v>13.0</v>
      </c>
      <c r="H198" s="29">
        <f t="shared" si="16"/>
        <v>183.5897436</v>
      </c>
      <c r="I198" s="27">
        <v>716.0</v>
      </c>
      <c r="J198" s="62"/>
      <c r="K198" s="42"/>
      <c r="L198" s="42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30">
        <v>15.0</v>
      </c>
      <c r="B199" s="31" t="s">
        <v>38</v>
      </c>
      <c r="C199" s="32">
        <v>18.0</v>
      </c>
      <c r="D199" s="74">
        <v>51.0</v>
      </c>
      <c r="E199" s="74">
        <v>29.0</v>
      </c>
      <c r="F199" s="34">
        <v>0.0</v>
      </c>
      <c r="G199" s="74">
        <v>24.0</v>
      </c>
      <c r="H199" s="29">
        <f t="shared" si="16"/>
        <v>184.4827586</v>
      </c>
      <c r="I199" s="27">
        <v>535.0</v>
      </c>
      <c r="J199" s="62"/>
      <c r="K199" s="42"/>
      <c r="L199" s="42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30">
        <v>16.0</v>
      </c>
      <c r="B200" s="31" t="s">
        <v>39</v>
      </c>
      <c r="C200" s="32">
        <v>6.0</v>
      </c>
      <c r="D200" s="74">
        <v>30.0</v>
      </c>
      <c r="E200" s="74">
        <v>14.0</v>
      </c>
      <c r="F200" s="34">
        <v>0.0</v>
      </c>
      <c r="G200" s="74">
        <v>22.0</v>
      </c>
      <c r="H200" s="29">
        <f t="shared" si="16"/>
        <v>184.2857143</v>
      </c>
      <c r="I200" s="27">
        <v>258.0</v>
      </c>
      <c r="J200" s="62"/>
      <c r="K200" s="42"/>
      <c r="L200" s="42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30">
        <v>17.0</v>
      </c>
      <c r="B201" s="31" t="s">
        <v>40</v>
      </c>
      <c r="C201" s="32">
        <v>36.0</v>
      </c>
      <c r="D201" s="74">
        <v>18.0</v>
      </c>
      <c r="E201" s="74">
        <v>12.0</v>
      </c>
      <c r="F201" s="34">
        <v>0.0</v>
      </c>
      <c r="G201" s="74">
        <v>42.0</v>
      </c>
      <c r="H201" s="29">
        <f t="shared" si="16"/>
        <v>184.1666667</v>
      </c>
      <c r="I201" s="27">
        <v>221.0</v>
      </c>
      <c r="J201" s="62"/>
      <c r="K201" s="42"/>
      <c r="L201" s="42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30"/>
      <c r="B202" s="25" t="s">
        <v>41</v>
      </c>
      <c r="C202" s="32">
        <v>571.0</v>
      </c>
      <c r="D202" s="32">
        <v>697.0</v>
      </c>
      <c r="E202" s="32">
        <v>627.0</v>
      </c>
      <c r="F202" s="32">
        <f>SUM(F185:F201)</f>
        <v>0</v>
      </c>
      <c r="G202" s="32">
        <v>589.0</v>
      </c>
      <c r="H202" s="29">
        <f t="shared" si="16"/>
        <v>183.1238278</v>
      </c>
      <c r="I202" s="27">
        <f>SUM(I185:I201)</f>
        <v>11481.864</v>
      </c>
      <c r="J202" s="62"/>
      <c r="K202" s="42"/>
      <c r="L202" s="42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1" t="s">
        <v>0</v>
      </c>
      <c r="B203" s="2"/>
      <c r="C203" s="2"/>
      <c r="D203" s="2"/>
      <c r="E203" s="2"/>
      <c r="F203" s="2"/>
      <c r="G203" s="2"/>
      <c r="H203" s="2"/>
      <c r="I203" s="2"/>
      <c r="J203" s="3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1" t="s">
        <v>1</v>
      </c>
      <c r="B204" s="2"/>
      <c r="C204" s="2"/>
      <c r="D204" s="2"/>
      <c r="E204" s="2"/>
      <c r="F204" s="2"/>
      <c r="G204" s="2"/>
      <c r="H204" s="2"/>
      <c r="I204" s="2"/>
      <c r="J204" s="3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1" t="s">
        <v>64</v>
      </c>
      <c r="B205" s="2"/>
      <c r="C205" s="2"/>
      <c r="D205" s="2"/>
      <c r="E205" s="2"/>
      <c r="F205" s="2"/>
      <c r="G205" s="2"/>
      <c r="H205" s="2"/>
      <c r="I205" s="2"/>
      <c r="J205" s="3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1" t="s">
        <v>52</v>
      </c>
      <c r="B206" s="2"/>
      <c r="C206" s="2"/>
      <c r="D206" s="2"/>
      <c r="E206" s="2"/>
      <c r="F206" s="2"/>
      <c r="G206" s="2"/>
      <c r="H206" s="2"/>
      <c r="I206" s="2"/>
      <c r="J206" s="3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5"/>
      <c r="B207" s="6"/>
      <c r="C207" s="49"/>
      <c r="D207" s="49"/>
      <c r="E207" s="50"/>
      <c r="F207" s="49"/>
      <c r="G207" s="49"/>
      <c r="H207" s="51"/>
      <c r="I207" s="49"/>
      <c r="J207" s="6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10"/>
      <c r="B208" s="11"/>
      <c r="C208" s="12" t="s">
        <v>4</v>
      </c>
      <c r="D208" s="12"/>
      <c r="E208" s="53"/>
      <c r="F208" s="15"/>
      <c r="G208" s="12" t="s">
        <v>4</v>
      </c>
      <c r="H208" s="16"/>
      <c r="I208" s="15"/>
      <c r="J208" s="11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17" t="s">
        <v>6</v>
      </c>
      <c r="B209" s="18" t="s">
        <v>7</v>
      </c>
      <c r="C209" s="19" t="s">
        <v>8</v>
      </c>
      <c r="D209" s="19" t="s">
        <v>9</v>
      </c>
      <c r="E209" s="85" t="s">
        <v>65</v>
      </c>
      <c r="F209" s="19" t="s">
        <v>12</v>
      </c>
      <c r="G209" s="19" t="s">
        <v>13</v>
      </c>
      <c r="H209" s="22" t="s">
        <v>14</v>
      </c>
      <c r="I209" s="19" t="s">
        <v>15</v>
      </c>
      <c r="J209" s="18" t="s">
        <v>16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17"/>
      <c r="B210" s="18"/>
      <c r="C210" s="84">
        <v>2013.0</v>
      </c>
      <c r="D210" s="19" t="s">
        <v>18</v>
      </c>
      <c r="E210" s="20" t="s">
        <v>18</v>
      </c>
      <c r="F210" s="19" t="s">
        <v>18</v>
      </c>
      <c r="G210" s="84">
        <v>2013.0</v>
      </c>
      <c r="H210" s="22" t="s">
        <v>19</v>
      </c>
      <c r="I210" s="19" t="s">
        <v>20</v>
      </c>
      <c r="J210" s="18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24"/>
      <c r="B211" s="25"/>
      <c r="C211" s="26" t="s">
        <v>18</v>
      </c>
      <c r="D211" s="27"/>
      <c r="E211" s="28"/>
      <c r="F211" s="27"/>
      <c r="G211" s="26" t="s">
        <v>18</v>
      </c>
      <c r="H211" s="29"/>
      <c r="I211" s="27"/>
      <c r="J211" s="25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30">
        <v>1.0</v>
      </c>
      <c r="B212" s="31" t="s">
        <v>21</v>
      </c>
      <c r="C212" s="32">
        <v>0.0</v>
      </c>
      <c r="D212" s="74">
        <v>0.0</v>
      </c>
      <c r="E212" s="74">
        <v>0.0</v>
      </c>
      <c r="F212" s="34">
        <v>0.0</v>
      </c>
      <c r="G212" s="74">
        <v>0.0</v>
      </c>
      <c r="H212" s="29">
        <v>0.0</v>
      </c>
      <c r="I212" s="27">
        <f>(H212*E212)/10</f>
        <v>0</v>
      </c>
      <c r="J212" s="62" t="s">
        <v>53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30">
        <v>2.0</v>
      </c>
      <c r="B213" s="31" t="s">
        <v>23</v>
      </c>
      <c r="C213" s="32">
        <v>1.0</v>
      </c>
      <c r="D213" s="74">
        <v>4.0</v>
      </c>
      <c r="E213" s="74">
        <v>5.0</v>
      </c>
      <c r="F213" s="34">
        <v>0.0</v>
      </c>
      <c r="G213" s="74">
        <v>0.0</v>
      </c>
      <c r="H213" s="29">
        <f t="shared" ref="H213:H215" si="17">I213/E213*10</f>
        <v>120</v>
      </c>
      <c r="I213" s="27">
        <v>60.0</v>
      </c>
      <c r="J213" s="62"/>
      <c r="K213" s="42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30">
        <v>3.0</v>
      </c>
      <c r="B214" s="31" t="s">
        <v>25</v>
      </c>
      <c r="C214" s="32">
        <v>0.0</v>
      </c>
      <c r="D214" s="74">
        <v>2.0</v>
      </c>
      <c r="E214" s="74">
        <v>2.0</v>
      </c>
      <c r="F214" s="34">
        <v>0.0</v>
      </c>
      <c r="G214" s="74">
        <v>0.0</v>
      </c>
      <c r="H214" s="29">
        <f t="shared" si="17"/>
        <v>120</v>
      </c>
      <c r="I214" s="27">
        <v>24.0</v>
      </c>
      <c r="J214" s="62"/>
      <c r="K214" s="42"/>
      <c r="L214" s="42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30">
        <v>4.0</v>
      </c>
      <c r="B215" s="31" t="s">
        <v>27</v>
      </c>
      <c r="C215" s="32">
        <v>0.0</v>
      </c>
      <c r="D215" s="74">
        <v>2.0</v>
      </c>
      <c r="E215" s="74">
        <v>2.0</v>
      </c>
      <c r="F215" s="34">
        <v>0.0</v>
      </c>
      <c r="G215" s="74">
        <v>0.0</v>
      </c>
      <c r="H215" s="29">
        <f t="shared" si="17"/>
        <v>120</v>
      </c>
      <c r="I215" s="27">
        <v>24.0</v>
      </c>
      <c r="J215" s="62"/>
      <c r="K215" s="42"/>
      <c r="L215" s="42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30">
        <v>5.0</v>
      </c>
      <c r="B216" s="31" t="s">
        <v>28</v>
      </c>
      <c r="C216" s="32">
        <v>0.0</v>
      </c>
      <c r="D216" s="74">
        <v>0.0</v>
      </c>
      <c r="E216" s="74">
        <v>0.0</v>
      </c>
      <c r="F216" s="34">
        <v>0.0</v>
      </c>
      <c r="G216" s="74">
        <v>0.0</v>
      </c>
      <c r="H216" s="29"/>
      <c r="I216" s="27">
        <v>0.0</v>
      </c>
      <c r="J216" s="62"/>
      <c r="K216" s="42"/>
      <c r="L216" s="42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30">
        <v>6.0</v>
      </c>
      <c r="B217" s="31" t="s">
        <v>29</v>
      </c>
      <c r="C217" s="32">
        <v>0.0</v>
      </c>
      <c r="D217" s="74">
        <v>10.0</v>
      </c>
      <c r="E217" s="74">
        <v>10.0</v>
      </c>
      <c r="F217" s="34">
        <v>0.0</v>
      </c>
      <c r="G217" s="74">
        <v>0.0</v>
      </c>
      <c r="H217" s="29">
        <f t="shared" ref="H217:H229" si="18">I217/E217*10</f>
        <v>124</v>
      </c>
      <c r="I217" s="27">
        <v>124.0</v>
      </c>
      <c r="J217" s="62"/>
      <c r="K217" s="42"/>
      <c r="L217" s="42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30">
        <v>7.0</v>
      </c>
      <c r="B218" s="31" t="s">
        <v>30</v>
      </c>
      <c r="C218" s="32">
        <v>12.0</v>
      </c>
      <c r="D218" s="74">
        <v>20.0</v>
      </c>
      <c r="E218" s="74">
        <v>24.0</v>
      </c>
      <c r="F218" s="34">
        <v>0.0</v>
      </c>
      <c r="G218" s="74">
        <v>7.0</v>
      </c>
      <c r="H218" s="29">
        <f t="shared" si="18"/>
        <v>124.1666667</v>
      </c>
      <c r="I218" s="27">
        <v>298.0</v>
      </c>
      <c r="J218" s="62"/>
      <c r="K218" s="42"/>
      <c r="L218" s="42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30">
        <v>8.0</v>
      </c>
      <c r="B219" s="31" t="s">
        <v>31</v>
      </c>
      <c r="C219" s="32">
        <v>0.0</v>
      </c>
      <c r="D219" s="74">
        <v>15.0</v>
      </c>
      <c r="E219" s="74">
        <v>15.0</v>
      </c>
      <c r="F219" s="34">
        <v>0.0</v>
      </c>
      <c r="G219" s="74">
        <v>0.0</v>
      </c>
      <c r="H219" s="29">
        <f t="shared" si="18"/>
        <v>124.6666667</v>
      </c>
      <c r="I219" s="27">
        <v>187.0</v>
      </c>
      <c r="J219" s="62"/>
      <c r="K219" s="42"/>
      <c r="L219" s="42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30">
        <v>9.0</v>
      </c>
      <c r="B220" s="31" t="s">
        <v>32</v>
      </c>
      <c r="C220" s="32">
        <v>0.0</v>
      </c>
      <c r="D220" s="74">
        <v>14.0</v>
      </c>
      <c r="E220" s="74">
        <v>14.0</v>
      </c>
      <c r="F220" s="34">
        <v>0.0</v>
      </c>
      <c r="G220" s="74">
        <v>0.0</v>
      </c>
      <c r="H220" s="29">
        <f t="shared" si="18"/>
        <v>124.2857143</v>
      </c>
      <c r="I220" s="27">
        <v>174.0</v>
      </c>
      <c r="J220" s="62"/>
      <c r="K220" s="42"/>
      <c r="L220" s="42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30">
        <v>10.0</v>
      </c>
      <c r="B221" s="31" t="s">
        <v>33</v>
      </c>
      <c r="C221" s="32">
        <v>5.0</v>
      </c>
      <c r="D221" s="74">
        <v>17.0</v>
      </c>
      <c r="E221" s="74">
        <v>18.0</v>
      </c>
      <c r="F221" s="34">
        <v>0.0</v>
      </c>
      <c r="G221" s="74">
        <v>4.0</v>
      </c>
      <c r="H221" s="29">
        <f t="shared" si="18"/>
        <v>123.8888889</v>
      </c>
      <c r="I221" s="27">
        <v>223.0</v>
      </c>
      <c r="J221" s="62"/>
      <c r="K221" s="42"/>
      <c r="L221" s="42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30">
        <v>11.0</v>
      </c>
      <c r="B222" s="31" t="s">
        <v>34</v>
      </c>
      <c r="C222" s="32">
        <v>0.0</v>
      </c>
      <c r="D222" s="74">
        <v>29.0</v>
      </c>
      <c r="E222" s="74">
        <v>25.0</v>
      </c>
      <c r="F222" s="34">
        <v>0.0</v>
      </c>
      <c r="G222" s="74">
        <v>4.0</v>
      </c>
      <c r="H222" s="29">
        <f t="shared" si="18"/>
        <v>123.6</v>
      </c>
      <c r="I222" s="27">
        <v>309.0</v>
      </c>
      <c r="J222" s="62"/>
      <c r="K222" s="42"/>
      <c r="L222" s="42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30">
        <v>12.0</v>
      </c>
      <c r="B223" s="31" t="s">
        <v>35</v>
      </c>
      <c r="C223" s="32">
        <v>2.0</v>
      </c>
      <c r="D223" s="74">
        <v>18.0</v>
      </c>
      <c r="E223" s="74">
        <v>18.0</v>
      </c>
      <c r="F223" s="34">
        <v>0.0</v>
      </c>
      <c r="G223" s="74">
        <v>2.0</v>
      </c>
      <c r="H223" s="29">
        <f t="shared" si="18"/>
        <v>124.4444444</v>
      </c>
      <c r="I223" s="27">
        <v>224.0</v>
      </c>
      <c r="J223" s="62"/>
      <c r="K223" s="42"/>
      <c r="L223" s="42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30">
        <v>13.0</v>
      </c>
      <c r="B224" s="31" t="s">
        <v>36</v>
      </c>
      <c r="C224" s="32">
        <v>2.0</v>
      </c>
      <c r="D224" s="74">
        <v>21.0</v>
      </c>
      <c r="E224" s="74">
        <v>14.0</v>
      </c>
      <c r="F224" s="34">
        <v>0.0</v>
      </c>
      <c r="G224" s="74">
        <v>9.0</v>
      </c>
      <c r="H224" s="29">
        <f t="shared" si="18"/>
        <v>122.8571429</v>
      </c>
      <c r="I224" s="27">
        <v>172.0</v>
      </c>
      <c r="J224" s="62"/>
      <c r="K224" s="42"/>
      <c r="L224" s="42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30">
        <v>14.0</v>
      </c>
      <c r="B225" s="31" t="s">
        <v>37</v>
      </c>
      <c r="C225" s="32">
        <v>2.0</v>
      </c>
      <c r="D225" s="74">
        <v>27.0</v>
      </c>
      <c r="E225" s="74">
        <v>26.0</v>
      </c>
      <c r="F225" s="34">
        <v>0.0</v>
      </c>
      <c r="G225" s="74">
        <v>3.0</v>
      </c>
      <c r="H225" s="29">
        <f t="shared" si="18"/>
        <v>123.4615385</v>
      </c>
      <c r="I225" s="27">
        <v>321.0</v>
      </c>
      <c r="J225" s="62"/>
      <c r="K225" s="42"/>
      <c r="L225" s="42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30">
        <v>15.0</v>
      </c>
      <c r="B226" s="31" t="s">
        <v>38</v>
      </c>
      <c r="C226" s="32">
        <v>4.0</v>
      </c>
      <c r="D226" s="74">
        <v>14.0</v>
      </c>
      <c r="E226" s="74">
        <v>18.0</v>
      </c>
      <c r="F226" s="34">
        <v>0.0</v>
      </c>
      <c r="G226" s="74">
        <v>0.0</v>
      </c>
      <c r="H226" s="29">
        <f t="shared" si="18"/>
        <v>123.3333333</v>
      </c>
      <c r="I226" s="27">
        <v>222.0</v>
      </c>
      <c r="J226" s="62"/>
      <c r="K226" s="42"/>
      <c r="L226" s="42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30">
        <v>16.0</v>
      </c>
      <c r="B227" s="31" t="s">
        <v>39</v>
      </c>
      <c r="C227" s="32">
        <v>0.0</v>
      </c>
      <c r="D227" s="74">
        <v>52.0</v>
      </c>
      <c r="E227" s="74">
        <v>46.0</v>
      </c>
      <c r="F227" s="34">
        <v>0.0</v>
      </c>
      <c r="G227" s="74">
        <v>6.0</v>
      </c>
      <c r="H227" s="29">
        <f t="shared" si="18"/>
        <v>123.9130435</v>
      </c>
      <c r="I227" s="27">
        <v>570.0</v>
      </c>
      <c r="J227" s="62"/>
      <c r="K227" s="42"/>
      <c r="L227" s="42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30">
        <v>17.0</v>
      </c>
      <c r="B228" s="31" t="s">
        <v>40</v>
      </c>
      <c r="C228" s="32">
        <v>8.0</v>
      </c>
      <c r="D228" s="74">
        <v>23.0</v>
      </c>
      <c r="E228" s="74">
        <v>24.0</v>
      </c>
      <c r="F228" s="34">
        <v>0.0</v>
      </c>
      <c r="G228" s="74">
        <v>7.0</v>
      </c>
      <c r="H228" s="29">
        <f t="shared" si="18"/>
        <v>123.3333333</v>
      </c>
      <c r="I228" s="27">
        <v>296.0</v>
      </c>
      <c r="J228" s="62"/>
      <c r="K228" s="42"/>
      <c r="L228" s="42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30"/>
      <c r="B229" s="25" t="s">
        <v>41</v>
      </c>
      <c r="C229" s="32">
        <v>36.0</v>
      </c>
      <c r="D229" s="32">
        <v>268.0</v>
      </c>
      <c r="E229" s="32">
        <v>261.0</v>
      </c>
      <c r="F229" s="32">
        <f>SUM(F212:F228)</f>
        <v>0</v>
      </c>
      <c r="G229" s="32">
        <v>42.0</v>
      </c>
      <c r="H229" s="29">
        <f t="shared" si="18"/>
        <v>123.6781609</v>
      </c>
      <c r="I229" s="27">
        <f>SUM(I212:I228)</f>
        <v>3228</v>
      </c>
      <c r="J229" s="62"/>
      <c r="K229" s="42"/>
      <c r="L229" s="42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1"/>
      <c r="B230" s="6"/>
      <c r="C230" s="44"/>
      <c r="D230" s="44"/>
      <c r="E230" s="58"/>
      <c r="F230" s="44"/>
      <c r="G230" s="44"/>
      <c r="H230" s="59"/>
      <c r="I230" s="42"/>
      <c r="J230" s="6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1"/>
      <c r="B231" s="6"/>
      <c r="C231" s="42"/>
      <c r="D231" s="42"/>
      <c r="E231" s="43"/>
      <c r="F231" s="42"/>
      <c r="G231" s="42"/>
      <c r="H231" s="59"/>
      <c r="I231" s="42"/>
      <c r="J231" s="6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1" t="s">
        <v>0</v>
      </c>
      <c r="B232" s="2"/>
      <c r="C232" s="2"/>
      <c r="D232" s="2"/>
      <c r="E232" s="2"/>
      <c r="F232" s="2"/>
      <c r="G232" s="2"/>
      <c r="H232" s="2"/>
      <c r="I232" s="3"/>
      <c r="J232" s="6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1" t="s">
        <v>1</v>
      </c>
      <c r="B233" s="2"/>
      <c r="C233" s="2"/>
      <c r="D233" s="2"/>
      <c r="E233" s="2"/>
      <c r="F233" s="2"/>
      <c r="G233" s="2"/>
      <c r="H233" s="2"/>
      <c r="I233" s="3"/>
      <c r="J233" s="6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1" t="s">
        <v>64</v>
      </c>
      <c r="B234" s="2"/>
      <c r="C234" s="2"/>
      <c r="D234" s="2"/>
      <c r="E234" s="2"/>
      <c r="F234" s="2"/>
      <c r="G234" s="2"/>
      <c r="H234" s="2"/>
      <c r="I234" s="3"/>
      <c r="J234" s="6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1" t="s">
        <v>56</v>
      </c>
      <c r="B235" s="2"/>
      <c r="C235" s="2"/>
      <c r="D235" s="2"/>
      <c r="E235" s="2"/>
      <c r="F235" s="2"/>
      <c r="G235" s="2"/>
      <c r="H235" s="2"/>
      <c r="I235" s="3"/>
      <c r="J235" s="6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5"/>
      <c r="B236" s="6"/>
      <c r="C236" s="49"/>
      <c r="D236" s="49"/>
      <c r="E236" s="50"/>
      <c r="F236" s="49"/>
      <c r="G236" s="49"/>
      <c r="H236" s="51"/>
      <c r="I236" s="49"/>
      <c r="J236" s="6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10"/>
      <c r="B237" s="11"/>
      <c r="C237" s="12" t="s">
        <v>4</v>
      </c>
      <c r="D237" s="12"/>
      <c r="E237" s="53"/>
      <c r="F237" s="15"/>
      <c r="G237" s="12" t="s">
        <v>4</v>
      </c>
      <c r="H237" s="16"/>
      <c r="I237" s="15"/>
      <c r="J237" s="11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17" t="s">
        <v>6</v>
      </c>
      <c r="B238" s="18" t="s">
        <v>7</v>
      </c>
      <c r="C238" s="19" t="s">
        <v>8</v>
      </c>
      <c r="D238" s="19" t="s">
        <v>9</v>
      </c>
      <c r="E238" s="85" t="s">
        <v>65</v>
      </c>
      <c r="F238" s="19" t="s">
        <v>12</v>
      </c>
      <c r="G238" s="19" t="s">
        <v>13</v>
      </c>
      <c r="H238" s="22" t="s">
        <v>14</v>
      </c>
      <c r="I238" s="19" t="s">
        <v>15</v>
      </c>
      <c r="J238" s="18" t="s">
        <v>16</v>
      </c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17"/>
      <c r="B239" s="18"/>
      <c r="C239" s="23" t="s">
        <v>66</v>
      </c>
      <c r="D239" s="19" t="s">
        <v>18</v>
      </c>
      <c r="E239" s="20" t="s">
        <v>18</v>
      </c>
      <c r="F239" s="19" t="s">
        <v>18</v>
      </c>
      <c r="G239" s="23" t="s">
        <v>66</v>
      </c>
      <c r="H239" s="22" t="s">
        <v>19</v>
      </c>
      <c r="I239" s="19" t="s">
        <v>20</v>
      </c>
      <c r="J239" s="18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24"/>
      <c r="B240" s="25"/>
      <c r="C240" s="26" t="s">
        <v>18</v>
      </c>
      <c r="D240" s="27"/>
      <c r="E240" s="28"/>
      <c r="F240" s="27"/>
      <c r="G240" s="26" t="s">
        <v>18</v>
      </c>
      <c r="H240" s="29"/>
      <c r="I240" s="27"/>
      <c r="J240" s="25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30">
        <v>1.0</v>
      </c>
      <c r="B241" s="31" t="s">
        <v>21</v>
      </c>
      <c r="C241" s="26" t="s">
        <v>49</v>
      </c>
      <c r="D241" s="26" t="str">
        <f>[1]TANAM!AG184</f>
        <v>#ERROR!</v>
      </c>
      <c r="E241" s="28"/>
      <c r="F241" s="26" t="s">
        <v>49</v>
      </c>
      <c r="G241" s="26" t="s">
        <v>49</v>
      </c>
      <c r="H241" s="55" t="s">
        <v>49</v>
      </c>
      <c r="I241" s="34" t="s">
        <v>49</v>
      </c>
      <c r="J241" s="62" t="s">
        <v>53</v>
      </c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30">
        <v>2.0</v>
      </c>
      <c r="B242" s="31" t="s">
        <v>23</v>
      </c>
      <c r="C242" s="26">
        <v>1.0</v>
      </c>
      <c r="D242" s="26">
        <v>1.0</v>
      </c>
      <c r="E242" s="28">
        <v>1.0</v>
      </c>
      <c r="F242" s="26" t="s">
        <v>49</v>
      </c>
      <c r="G242" s="26">
        <f t="shared" ref="G242:G258" si="19">C242+D242-E242</f>
        <v>1</v>
      </c>
      <c r="H242" s="55">
        <v>118.32</v>
      </c>
      <c r="I242" s="67">
        <f>H242*E242/10</f>
        <v>11.832</v>
      </c>
      <c r="J242" s="62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30">
        <v>3.0</v>
      </c>
      <c r="B243" s="31" t="s">
        <v>25</v>
      </c>
      <c r="C243" s="26">
        <v>0.0</v>
      </c>
      <c r="D243" s="26">
        <v>2.0</v>
      </c>
      <c r="E243" s="28">
        <v>1.0</v>
      </c>
      <c r="F243" s="26" t="s">
        <v>49</v>
      </c>
      <c r="G243" s="26">
        <f t="shared" si="19"/>
        <v>1</v>
      </c>
      <c r="H243" s="55" t="s">
        <v>49</v>
      </c>
      <c r="I243" s="34" t="s">
        <v>49</v>
      </c>
      <c r="J243" s="62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30">
        <v>4.0</v>
      </c>
      <c r="B244" s="31" t="s">
        <v>27</v>
      </c>
      <c r="C244" s="26">
        <v>0.0</v>
      </c>
      <c r="D244" s="26" t="str">
        <f>[1]TANAM!AG187</f>
        <v>#ERROR!</v>
      </c>
      <c r="E244" s="28"/>
      <c r="F244" s="26" t="s">
        <v>49</v>
      </c>
      <c r="G244" s="26" t="str">
        <f t="shared" si="19"/>
        <v>#ERROR!</v>
      </c>
      <c r="H244" s="55" t="s">
        <v>49</v>
      </c>
      <c r="I244" s="34" t="s">
        <v>49</v>
      </c>
      <c r="J244" s="62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30">
        <v>5.0</v>
      </c>
      <c r="B245" s="31" t="s">
        <v>28</v>
      </c>
      <c r="C245" s="26">
        <v>2.0</v>
      </c>
      <c r="D245" s="26" t="str">
        <f>[1]TANAM!AG188</f>
        <v>#ERROR!</v>
      </c>
      <c r="E245" s="28">
        <v>6.0</v>
      </c>
      <c r="F245" s="26" t="s">
        <v>49</v>
      </c>
      <c r="G245" s="26" t="str">
        <f t="shared" si="19"/>
        <v>#ERROR!</v>
      </c>
      <c r="H245" s="55">
        <v>122.36</v>
      </c>
      <c r="I245" s="67">
        <f>H245*E245/10</f>
        <v>73.416</v>
      </c>
      <c r="J245" s="62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30">
        <v>6.0</v>
      </c>
      <c r="B246" s="31" t="s">
        <v>29</v>
      </c>
      <c r="C246" s="26">
        <v>0.0</v>
      </c>
      <c r="D246" s="26" t="str">
        <f>[1]TANAM!AG189</f>
        <v>#ERROR!</v>
      </c>
      <c r="E246" s="28"/>
      <c r="F246" s="26" t="s">
        <v>49</v>
      </c>
      <c r="G246" s="26" t="str">
        <f t="shared" si="19"/>
        <v>#ERROR!</v>
      </c>
      <c r="H246" s="55" t="s">
        <v>49</v>
      </c>
      <c r="I246" s="34" t="s">
        <v>49</v>
      </c>
      <c r="J246" s="62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30">
        <v>7.0</v>
      </c>
      <c r="B247" s="31" t="s">
        <v>30</v>
      </c>
      <c r="C247" s="26">
        <v>0.0</v>
      </c>
      <c r="D247" s="26" t="str">
        <f>[1]TANAM!AG190</f>
        <v>#ERROR!</v>
      </c>
      <c r="E247" s="28"/>
      <c r="F247" s="26" t="s">
        <v>49</v>
      </c>
      <c r="G247" s="26" t="str">
        <f t="shared" si="19"/>
        <v>#ERROR!</v>
      </c>
      <c r="H247" s="55" t="s">
        <v>49</v>
      </c>
      <c r="I247" s="34" t="s">
        <v>49</v>
      </c>
      <c r="J247" s="62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30">
        <v>8.0</v>
      </c>
      <c r="B248" s="31" t="s">
        <v>31</v>
      </c>
      <c r="C248" s="26">
        <v>0.0</v>
      </c>
      <c r="D248" s="26" t="str">
        <f>[1]TANAM!AG191</f>
        <v>#ERROR!</v>
      </c>
      <c r="E248" s="28"/>
      <c r="F248" s="26" t="s">
        <v>49</v>
      </c>
      <c r="G248" s="26" t="str">
        <f t="shared" si="19"/>
        <v>#ERROR!</v>
      </c>
      <c r="H248" s="55" t="s">
        <v>49</v>
      </c>
      <c r="I248" s="34" t="s">
        <v>49</v>
      </c>
      <c r="J248" s="62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30">
        <v>9.0</v>
      </c>
      <c r="B249" s="31" t="s">
        <v>32</v>
      </c>
      <c r="C249" s="26">
        <v>2.0</v>
      </c>
      <c r="D249" s="26">
        <v>3.0</v>
      </c>
      <c r="E249" s="28">
        <v>3.0</v>
      </c>
      <c r="F249" s="26" t="s">
        <v>49</v>
      </c>
      <c r="G249" s="26">
        <f t="shared" si="19"/>
        <v>2</v>
      </c>
      <c r="H249" s="55">
        <v>122.36</v>
      </c>
      <c r="I249" s="67">
        <f>H249*E249/10</f>
        <v>36.708</v>
      </c>
      <c r="J249" s="62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30">
        <v>10.0</v>
      </c>
      <c r="B250" s="31" t="s">
        <v>33</v>
      </c>
      <c r="C250" s="26">
        <v>0.0</v>
      </c>
      <c r="D250" s="26" t="str">
        <f>[1]TANAM!AG193</f>
        <v>#ERROR!</v>
      </c>
      <c r="E250" s="28"/>
      <c r="F250" s="26" t="s">
        <v>49</v>
      </c>
      <c r="G250" s="26" t="str">
        <f t="shared" si="19"/>
        <v>#ERROR!</v>
      </c>
      <c r="H250" s="55" t="s">
        <v>49</v>
      </c>
      <c r="I250" s="67">
        <v>0.0</v>
      </c>
      <c r="J250" s="62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30">
        <v>11.0</v>
      </c>
      <c r="B251" s="31" t="s">
        <v>34</v>
      </c>
      <c r="C251" s="26">
        <v>3.0</v>
      </c>
      <c r="D251" s="26" t="str">
        <f>[1]TANAM!AG194</f>
        <v>#ERROR!</v>
      </c>
      <c r="E251" s="28">
        <v>4.0</v>
      </c>
      <c r="F251" s="26" t="s">
        <v>49</v>
      </c>
      <c r="G251" s="26" t="str">
        <f t="shared" si="19"/>
        <v>#ERROR!</v>
      </c>
      <c r="H251" s="55">
        <v>121.41</v>
      </c>
      <c r="I251" s="67">
        <f t="shared" ref="I251:I257" si="20">H251*E251/10</f>
        <v>48.564</v>
      </c>
      <c r="J251" s="62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30">
        <v>12.0</v>
      </c>
      <c r="B252" s="31" t="s">
        <v>35</v>
      </c>
      <c r="C252" s="26">
        <v>0.0</v>
      </c>
      <c r="D252" s="26">
        <v>2.0</v>
      </c>
      <c r="E252" s="28">
        <v>1.0</v>
      </c>
      <c r="F252" s="26" t="s">
        <v>49</v>
      </c>
      <c r="G252" s="26">
        <f t="shared" si="19"/>
        <v>1</v>
      </c>
      <c r="H252" s="55">
        <v>118.32</v>
      </c>
      <c r="I252" s="67">
        <f t="shared" si="20"/>
        <v>11.832</v>
      </c>
      <c r="J252" s="62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30">
        <v>13.0</v>
      </c>
      <c r="B253" s="31" t="s">
        <v>36</v>
      </c>
      <c r="C253" s="26"/>
      <c r="D253" s="26" t="str">
        <f>[1]TANAM!AG196</f>
        <v>#ERROR!</v>
      </c>
      <c r="E253" s="28">
        <v>1.0</v>
      </c>
      <c r="F253" s="26" t="s">
        <v>49</v>
      </c>
      <c r="G253" s="26" t="str">
        <f t="shared" si="19"/>
        <v>#ERROR!</v>
      </c>
      <c r="H253" s="55">
        <v>122.23</v>
      </c>
      <c r="I253" s="67">
        <f t="shared" si="20"/>
        <v>12.223</v>
      </c>
      <c r="J253" s="62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30">
        <v>14.0</v>
      </c>
      <c r="B254" s="31" t="s">
        <v>37</v>
      </c>
      <c r="C254" s="26">
        <v>1.0</v>
      </c>
      <c r="D254" s="26">
        <v>2.0</v>
      </c>
      <c r="E254" s="28">
        <v>2.0</v>
      </c>
      <c r="F254" s="26" t="s">
        <v>49</v>
      </c>
      <c r="G254" s="26">
        <f t="shared" si="19"/>
        <v>1</v>
      </c>
      <c r="H254" s="55">
        <v>122.61</v>
      </c>
      <c r="I254" s="67">
        <f t="shared" si="20"/>
        <v>24.522</v>
      </c>
      <c r="J254" s="62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30">
        <v>15.0</v>
      </c>
      <c r="B255" s="31" t="s">
        <v>38</v>
      </c>
      <c r="C255" s="26">
        <v>2.0</v>
      </c>
      <c r="D255" s="26">
        <v>1.0</v>
      </c>
      <c r="E255" s="28">
        <v>2.0</v>
      </c>
      <c r="F255" s="26" t="s">
        <v>49</v>
      </c>
      <c r="G255" s="26">
        <f t="shared" si="19"/>
        <v>1</v>
      </c>
      <c r="H255" s="55">
        <v>118.32</v>
      </c>
      <c r="I255" s="67">
        <f t="shared" si="20"/>
        <v>23.664</v>
      </c>
      <c r="J255" s="62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30">
        <v>16.0</v>
      </c>
      <c r="B256" s="31" t="s">
        <v>39</v>
      </c>
      <c r="C256" s="26">
        <v>3.0</v>
      </c>
      <c r="D256" s="26">
        <v>7.0</v>
      </c>
      <c r="E256" s="28">
        <v>6.0</v>
      </c>
      <c r="F256" s="26" t="s">
        <v>49</v>
      </c>
      <c r="G256" s="26">
        <f t="shared" si="19"/>
        <v>4</v>
      </c>
      <c r="H256" s="55">
        <v>120.65</v>
      </c>
      <c r="I256" s="67">
        <f t="shared" si="20"/>
        <v>72.39</v>
      </c>
      <c r="J256" s="62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30">
        <v>17.0</v>
      </c>
      <c r="B257" s="31" t="s">
        <v>40</v>
      </c>
      <c r="C257" s="26">
        <v>6.0</v>
      </c>
      <c r="D257" s="26">
        <v>11.0</v>
      </c>
      <c r="E257" s="28">
        <v>10.0</v>
      </c>
      <c r="F257" s="26" t="s">
        <v>49</v>
      </c>
      <c r="G257" s="26">
        <f t="shared" si="19"/>
        <v>7</v>
      </c>
      <c r="H257" s="55">
        <v>122.63</v>
      </c>
      <c r="I257" s="67">
        <f t="shared" si="20"/>
        <v>122.63</v>
      </c>
      <c r="J257" s="62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63"/>
      <c r="B258" s="25" t="s">
        <v>41</v>
      </c>
      <c r="C258" s="36">
        <f t="shared" ref="C258:F258" si="21">SUM(C241:C257)</f>
        <v>20</v>
      </c>
      <c r="D258" s="36" t="str">
        <f t="shared" si="21"/>
        <v>#ERROR!</v>
      </c>
      <c r="E258" s="36">
        <f t="shared" si="21"/>
        <v>37</v>
      </c>
      <c r="F258" s="36">
        <f t="shared" si="21"/>
        <v>0</v>
      </c>
      <c r="G258" s="26" t="str">
        <f t="shared" si="19"/>
        <v>#ERROR!</v>
      </c>
      <c r="H258" s="65">
        <f>I258*10/E258</f>
        <v>118.3191892</v>
      </c>
      <c r="I258" s="67">
        <f>SUM(I241:I257)</f>
        <v>437.781</v>
      </c>
      <c r="J258" s="62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1"/>
      <c r="B259" s="6"/>
      <c r="C259" s="42"/>
      <c r="D259" s="42"/>
      <c r="E259" s="42"/>
      <c r="F259" s="42"/>
      <c r="G259" s="42"/>
      <c r="H259" s="59"/>
      <c r="I259" s="44"/>
      <c r="J259" s="6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1"/>
      <c r="B260" s="6"/>
      <c r="C260" s="42"/>
      <c r="D260" s="42"/>
      <c r="E260" s="42"/>
      <c r="F260" s="42"/>
      <c r="G260" s="42"/>
      <c r="H260" s="59"/>
      <c r="I260" s="44"/>
      <c r="J260" s="6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1" t="s">
        <v>0</v>
      </c>
      <c r="B261" s="2"/>
      <c r="C261" s="2"/>
      <c r="D261" s="2"/>
      <c r="E261" s="2"/>
      <c r="F261" s="2"/>
      <c r="G261" s="2"/>
      <c r="H261" s="2"/>
      <c r="I261" s="3"/>
      <c r="J261" s="41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1" t="s">
        <v>1</v>
      </c>
      <c r="B262" s="2"/>
      <c r="C262" s="2"/>
      <c r="D262" s="2"/>
      <c r="E262" s="2"/>
      <c r="F262" s="2"/>
      <c r="G262" s="2"/>
      <c r="H262" s="2"/>
      <c r="I262" s="3"/>
      <c r="J262" s="6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1" t="s">
        <v>64</v>
      </c>
      <c r="B263" s="2"/>
      <c r="C263" s="2"/>
      <c r="D263" s="2"/>
      <c r="E263" s="2"/>
      <c r="F263" s="2"/>
      <c r="G263" s="2"/>
      <c r="H263" s="2"/>
      <c r="I263" s="3"/>
      <c r="J263" s="6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1" t="s">
        <v>57</v>
      </c>
      <c r="B264" s="2"/>
      <c r="C264" s="2"/>
      <c r="D264" s="2"/>
      <c r="E264" s="2"/>
      <c r="F264" s="2"/>
      <c r="G264" s="2"/>
      <c r="H264" s="2"/>
      <c r="I264" s="3"/>
      <c r="J264" s="6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5"/>
      <c r="B265" s="6"/>
      <c r="C265" s="49"/>
      <c r="D265" s="49"/>
      <c r="E265" s="50"/>
      <c r="F265" s="49"/>
      <c r="G265" s="49"/>
      <c r="H265" s="51"/>
      <c r="I265" s="49"/>
      <c r="J265" s="6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10"/>
      <c r="B266" s="11"/>
      <c r="C266" s="12" t="s">
        <v>4</v>
      </c>
      <c r="D266" s="12"/>
      <c r="E266" s="53"/>
      <c r="F266" s="15"/>
      <c r="G266" s="12" t="s">
        <v>4</v>
      </c>
      <c r="H266" s="16"/>
      <c r="I266" s="15"/>
      <c r="J266" s="11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17" t="s">
        <v>6</v>
      </c>
      <c r="B267" s="18" t="s">
        <v>7</v>
      </c>
      <c r="C267" s="19" t="s">
        <v>8</v>
      </c>
      <c r="D267" s="19" t="s">
        <v>9</v>
      </c>
      <c r="E267" s="85" t="s">
        <v>65</v>
      </c>
      <c r="F267" s="19" t="s">
        <v>12</v>
      </c>
      <c r="G267" s="19" t="s">
        <v>13</v>
      </c>
      <c r="H267" s="22" t="s">
        <v>14</v>
      </c>
      <c r="I267" s="19" t="s">
        <v>15</v>
      </c>
      <c r="J267" s="18" t="s">
        <v>16</v>
      </c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17"/>
      <c r="B268" s="18"/>
      <c r="C268" s="23" t="s">
        <v>66</v>
      </c>
      <c r="D268" s="19" t="s">
        <v>18</v>
      </c>
      <c r="E268" s="20" t="s">
        <v>18</v>
      </c>
      <c r="F268" s="19" t="s">
        <v>18</v>
      </c>
      <c r="G268" s="23" t="s">
        <v>66</v>
      </c>
      <c r="H268" s="22" t="s">
        <v>19</v>
      </c>
      <c r="I268" s="19" t="s">
        <v>20</v>
      </c>
      <c r="J268" s="18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24"/>
      <c r="B269" s="25"/>
      <c r="C269" s="26" t="s">
        <v>18</v>
      </c>
      <c r="D269" s="27"/>
      <c r="E269" s="28"/>
      <c r="F269" s="27"/>
      <c r="G269" s="26" t="s">
        <v>18</v>
      </c>
      <c r="H269" s="29"/>
      <c r="I269" s="27"/>
      <c r="J269" s="25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30">
        <v>1.0</v>
      </c>
      <c r="B270" s="31" t="s">
        <v>21</v>
      </c>
      <c r="C270" s="26" t="s">
        <v>49</v>
      </c>
      <c r="D270" s="26" t="str">
        <f>[1]TANAM!AG206</f>
        <v>#ERROR!</v>
      </c>
      <c r="E270" s="28"/>
      <c r="F270" s="26" t="s">
        <v>49</v>
      </c>
      <c r="G270" s="26" t="s">
        <v>49</v>
      </c>
      <c r="H270" s="55" t="s">
        <v>49</v>
      </c>
      <c r="I270" s="26" t="s">
        <v>49</v>
      </c>
      <c r="J270" s="62" t="s">
        <v>53</v>
      </c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30">
        <v>2.0</v>
      </c>
      <c r="B271" s="31" t="s">
        <v>23</v>
      </c>
      <c r="C271" s="26">
        <v>0.0</v>
      </c>
      <c r="D271" s="26" t="str">
        <f>[1]TANAM!AG207</f>
        <v>#ERROR!</v>
      </c>
      <c r="E271" s="28"/>
      <c r="F271" s="26" t="s">
        <v>49</v>
      </c>
      <c r="G271" s="26" t="str">
        <f t="shared" ref="G271:G287" si="22">C271+D271-E271</f>
        <v>#ERROR!</v>
      </c>
      <c r="H271" s="55" t="s">
        <v>49</v>
      </c>
      <c r="I271" s="26" t="s">
        <v>49</v>
      </c>
      <c r="J271" s="62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30">
        <v>3.0</v>
      </c>
      <c r="B272" s="31" t="s">
        <v>25</v>
      </c>
      <c r="C272" s="26">
        <v>0.0</v>
      </c>
      <c r="D272" s="26">
        <v>2.0</v>
      </c>
      <c r="E272" s="28">
        <v>1.0</v>
      </c>
      <c r="F272" s="26" t="s">
        <v>49</v>
      </c>
      <c r="G272" s="26">
        <f t="shared" si="22"/>
        <v>1</v>
      </c>
      <c r="H272" s="29">
        <v>152.34</v>
      </c>
      <c r="I272" s="67">
        <v>13.0</v>
      </c>
      <c r="J272" s="62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30">
        <v>4.0</v>
      </c>
      <c r="B273" s="31" t="s">
        <v>27</v>
      </c>
      <c r="C273" s="26">
        <v>0.0</v>
      </c>
      <c r="D273" s="26" t="str">
        <f>[1]TANAM!AG209</f>
        <v>#ERROR!</v>
      </c>
      <c r="E273" s="28"/>
      <c r="F273" s="26" t="s">
        <v>49</v>
      </c>
      <c r="G273" s="26" t="str">
        <f t="shared" si="22"/>
        <v>#ERROR!</v>
      </c>
      <c r="H273" s="55" t="s">
        <v>49</v>
      </c>
      <c r="I273" s="26" t="s">
        <v>49</v>
      </c>
      <c r="J273" s="62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30">
        <v>5.0</v>
      </c>
      <c r="B274" s="31" t="s">
        <v>28</v>
      </c>
      <c r="C274" s="26">
        <v>7.0</v>
      </c>
      <c r="D274" s="26">
        <v>2.0</v>
      </c>
      <c r="E274" s="28">
        <v>8.0</v>
      </c>
      <c r="F274" s="26" t="s">
        <v>49</v>
      </c>
      <c r="G274" s="26">
        <f t="shared" si="22"/>
        <v>1</v>
      </c>
      <c r="H274" s="29">
        <v>156.47</v>
      </c>
      <c r="I274" s="67">
        <v>63.0</v>
      </c>
      <c r="J274" s="62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30">
        <v>6.0</v>
      </c>
      <c r="B275" s="31" t="s">
        <v>29</v>
      </c>
      <c r="C275" s="26">
        <v>0.0</v>
      </c>
      <c r="D275" s="26" t="str">
        <f>[1]TANAM!AG211</f>
        <v>#ERROR!</v>
      </c>
      <c r="E275" s="28"/>
      <c r="F275" s="26" t="s">
        <v>49</v>
      </c>
      <c r="G275" s="26" t="str">
        <f t="shared" si="22"/>
        <v>#ERROR!</v>
      </c>
      <c r="H275" s="55" t="s">
        <v>49</v>
      </c>
      <c r="I275" s="26" t="s">
        <v>49</v>
      </c>
      <c r="J275" s="62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30">
        <v>7.0</v>
      </c>
      <c r="B276" s="31" t="s">
        <v>30</v>
      </c>
      <c r="C276" s="26">
        <v>0.0</v>
      </c>
      <c r="D276" s="26" t="str">
        <f>[1]TANAM!AG212</f>
        <v>#ERROR!</v>
      </c>
      <c r="E276" s="28"/>
      <c r="F276" s="26" t="s">
        <v>49</v>
      </c>
      <c r="G276" s="26" t="str">
        <f t="shared" si="22"/>
        <v>#ERROR!</v>
      </c>
      <c r="H276" s="55" t="s">
        <v>49</v>
      </c>
      <c r="I276" s="26" t="s">
        <v>49</v>
      </c>
      <c r="J276" s="62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30">
        <v>8.0</v>
      </c>
      <c r="B277" s="31" t="s">
        <v>31</v>
      </c>
      <c r="C277" s="26">
        <v>0.0</v>
      </c>
      <c r="D277" s="26" t="str">
        <f>[1]TANAM!AG213</f>
        <v>#ERROR!</v>
      </c>
      <c r="E277" s="28"/>
      <c r="F277" s="26" t="s">
        <v>49</v>
      </c>
      <c r="G277" s="26" t="str">
        <f t="shared" si="22"/>
        <v>#ERROR!</v>
      </c>
      <c r="H277" s="55" t="s">
        <v>49</v>
      </c>
      <c r="I277" s="26" t="s">
        <v>49</v>
      </c>
      <c r="J277" s="62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30">
        <v>9.0</v>
      </c>
      <c r="B278" s="31" t="s">
        <v>32</v>
      </c>
      <c r="C278" s="26">
        <v>0.0</v>
      </c>
      <c r="D278" s="26" t="str">
        <f>[1]TANAM!AG214</f>
        <v>#ERROR!</v>
      </c>
      <c r="E278" s="28"/>
      <c r="F278" s="26" t="s">
        <v>49</v>
      </c>
      <c r="G278" s="26" t="str">
        <f t="shared" si="22"/>
        <v>#ERROR!</v>
      </c>
      <c r="H278" s="55" t="s">
        <v>49</v>
      </c>
      <c r="I278" s="26" t="s">
        <v>49</v>
      </c>
      <c r="J278" s="62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30">
        <v>10.0</v>
      </c>
      <c r="B279" s="31" t="s">
        <v>33</v>
      </c>
      <c r="C279" s="26">
        <v>0.0</v>
      </c>
      <c r="D279" s="26" t="str">
        <f>[1]TANAM!AG215</f>
        <v>#ERROR!</v>
      </c>
      <c r="E279" s="28"/>
      <c r="F279" s="26" t="s">
        <v>49</v>
      </c>
      <c r="G279" s="26" t="str">
        <f t="shared" si="22"/>
        <v>#ERROR!</v>
      </c>
      <c r="H279" s="55" t="s">
        <v>49</v>
      </c>
      <c r="I279" s="26" t="s">
        <v>49</v>
      </c>
      <c r="J279" s="62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30">
        <v>11.0</v>
      </c>
      <c r="B280" s="31" t="s">
        <v>34</v>
      </c>
      <c r="C280" s="26">
        <v>0.0</v>
      </c>
      <c r="D280" s="26" t="str">
        <f>[1]TANAM!AG216</f>
        <v>#ERROR!</v>
      </c>
      <c r="E280" s="28"/>
      <c r="F280" s="26" t="s">
        <v>49</v>
      </c>
      <c r="G280" s="26" t="str">
        <f t="shared" si="22"/>
        <v>#ERROR!</v>
      </c>
      <c r="H280" s="55" t="s">
        <v>49</v>
      </c>
      <c r="I280" s="26" t="s">
        <v>49</v>
      </c>
      <c r="J280" s="62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30">
        <v>12.0</v>
      </c>
      <c r="B281" s="31" t="s">
        <v>35</v>
      </c>
      <c r="C281" s="26">
        <v>0.0</v>
      </c>
      <c r="D281" s="26">
        <v>2.0</v>
      </c>
      <c r="E281" s="28">
        <v>1.0</v>
      </c>
      <c r="F281" s="26" t="s">
        <v>49</v>
      </c>
      <c r="G281" s="26">
        <f t="shared" si="22"/>
        <v>1</v>
      </c>
      <c r="H281" s="29">
        <v>151.32</v>
      </c>
      <c r="I281" s="67">
        <v>13.0</v>
      </c>
      <c r="J281" s="62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30">
        <v>13.0</v>
      </c>
      <c r="B282" s="31" t="s">
        <v>36</v>
      </c>
      <c r="C282" s="26">
        <v>0.0</v>
      </c>
      <c r="D282" s="26" t="str">
        <f>[1]TANAM!AG218</f>
        <v>#ERROR!</v>
      </c>
      <c r="E282" s="28"/>
      <c r="F282" s="26" t="s">
        <v>49</v>
      </c>
      <c r="G282" s="26" t="str">
        <f t="shared" si="22"/>
        <v>#ERROR!</v>
      </c>
      <c r="H282" s="55" t="s">
        <v>49</v>
      </c>
      <c r="I282" s="26" t="s">
        <v>49</v>
      </c>
      <c r="J282" s="62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30">
        <v>14.0</v>
      </c>
      <c r="B283" s="31" t="s">
        <v>37</v>
      </c>
      <c r="C283" s="26">
        <v>0.0</v>
      </c>
      <c r="D283" s="26" t="str">
        <f>[1]TANAM!AG219</f>
        <v>#ERROR!</v>
      </c>
      <c r="E283" s="28"/>
      <c r="F283" s="26" t="s">
        <v>49</v>
      </c>
      <c r="G283" s="26" t="str">
        <f t="shared" si="22"/>
        <v>#ERROR!</v>
      </c>
      <c r="H283" s="55" t="s">
        <v>49</v>
      </c>
      <c r="I283" s="26" t="s">
        <v>49</v>
      </c>
      <c r="J283" s="62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30">
        <v>15.0</v>
      </c>
      <c r="B284" s="31" t="s">
        <v>38</v>
      </c>
      <c r="C284" s="26">
        <v>0.0</v>
      </c>
      <c r="D284" s="26" t="str">
        <f>[1]TANAM!AG220</f>
        <v>#ERROR!</v>
      </c>
      <c r="E284" s="28"/>
      <c r="F284" s="26" t="s">
        <v>49</v>
      </c>
      <c r="G284" s="26" t="str">
        <f t="shared" si="22"/>
        <v>#ERROR!</v>
      </c>
      <c r="H284" s="55" t="s">
        <v>49</v>
      </c>
      <c r="I284" s="26" t="s">
        <v>49</v>
      </c>
      <c r="J284" s="62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30">
        <v>16.0</v>
      </c>
      <c r="B285" s="31" t="s">
        <v>39</v>
      </c>
      <c r="C285" s="26">
        <v>0.0</v>
      </c>
      <c r="D285" s="26">
        <v>1.0</v>
      </c>
      <c r="E285" s="28">
        <v>1.0</v>
      </c>
      <c r="F285" s="26" t="s">
        <v>49</v>
      </c>
      <c r="G285" s="26">
        <f t="shared" si="22"/>
        <v>0</v>
      </c>
      <c r="H285" s="29">
        <v>151.0</v>
      </c>
      <c r="I285" s="67">
        <v>26.0</v>
      </c>
      <c r="J285" s="62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30">
        <v>17.0</v>
      </c>
      <c r="B286" s="31" t="s">
        <v>40</v>
      </c>
      <c r="C286" s="26">
        <v>5.0</v>
      </c>
      <c r="D286" s="26" t="str">
        <f>[1]TANAM!AG222</f>
        <v>#ERROR!</v>
      </c>
      <c r="E286" s="28">
        <v>5.0</v>
      </c>
      <c r="F286" s="26" t="s">
        <v>49</v>
      </c>
      <c r="G286" s="26" t="str">
        <f t="shared" si="22"/>
        <v>#ERROR!</v>
      </c>
      <c r="H286" s="29">
        <v>149.37</v>
      </c>
      <c r="I286" s="67">
        <v>69.0</v>
      </c>
      <c r="J286" s="62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63"/>
      <c r="B287" s="25" t="s">
        <v>41</v>
      </c>
      <c r="C287" s="36">
        <f t="shared" ref="C287:F287" si="23">SUM(C270:C286)</f>
        <v>12</v>
      </c>
      <c r="D287" s="36" t="str">
        <f t="shared" si="23"/>
        <v>#ERROR!</v>
      </c>
      <c r="E287" s="64">
        <f t="shared" si="23"/>
        <v>16</v>
      </c>
      <c r="F287" s="36">
        <f t="shared" si="23"/>
        <v>0</v>
      </c>
      <c r="G287" s="26" t="str">
        <f t="shared" si="22"/>
        <v>#ERROR!</v>
      </c>
      <c r="H287" s="65">
        <v>152.31</v>
      </c>
      <c r="I287" s="67">
        <f>H287*E287/10</f>
        <v>243.696</v>
      </c>
      <c r="J287" s="62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1"/>
      <c r="B288" s="6"/>
      <c r="C288" s="42"/>
      <c r="D288" s="42"/>
      <c r="E288" s="43"/>
      <c r="F288" s="42"/>
      <c r="G288" s="42"/>
      <c r="H288" s="59"/>
      <c r="I288" s="44"/>
      <c r="J288" s="6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1"/>
      <c r="B289" s="6"/>
      <c r="C289" s="42"/>
      <c r="D289" s="42"/>
      <c r="E289" s="43"/>
      <c r="F289" s="42"/>
      <c r="G289" s="42"/>
      <c r="H289" s="59"/>
      <c r="I289" s="44"/>
      <c r="J289" s="6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1"/>
      <c r="B290" s="6"/>
      <c r="C290" s="42"/>
      <c r="D290" s="42"/>
      <c r="E290" s="43"/>
      <c r="F290" s="42"/>
      <c r="G290" s="42"/>
      <c r="H290" s="59"/>
      <c r="I290" s="44"/>
      <c r="J290" s="6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1"/>
      <c r="B291" s="6"/>
      <c r="C291" s="42"/>
      <c r="D291" s="42"/>
      <c r="E291" s="43"/>
      <c r="F291" s="42"/>
      <c r="G291" s="42"/>
      <c r="H291" s="59"/>
      <c r="I291" s="44"/>
      <c r="J291" s="6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1"/>
      <c r="B292" s="6"/>
      <c r="C292" s="42"/>
      <c r="D292" s="42"/>
      <c r="E292" s="43"/>
      <c r="F292" s="42"/>
      <c r="G292" s="42"/>
      <c r="H292" s="59"/>
      <c r="I292" s="44"/>
      <c r="J292" s="6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1" t="s">
        <v>0</v>
      </c>
      <c r="B293" s="2"/>
      <c r="C293" s="2"/>
      <c r="D293" s="2"/>
      <c r="E293" s="2"/>
      <c r="F293" s="2"/>
      <c r="G293" s="2"/>
      <c r="H293" s="2"/>
      <c r="I293" s="3"/>
      <c r="J293" s="6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1" t="s">
        <v>1</v>
      </c>
      <c r="B294" s="2"/>
      <c r="C294" s="2"/>
      <c r="D294" s="2"/>
      <c r="E294" s="2"/>
      <c r="F294" s="2"/>
      <c r="G294" s="2"/>
      <c r="H294" s="2"/>
      <c r="I294" s="3"/>
      <c r="J294" s="6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1" t="s">
        <v>64</v>
      </c>
      <c r="B295" s="2"/>
      <c r="C295" s="2"/>
      <c r="D295" s="2"/>
      <c r="E295" s="2"/>
      <c r="F295" s="2"/>
      <c r="G295" s="2"/>
      <c r="H295" s="2"/>
      <c r="I295" s="3"/>
      <c r="J295" s="6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1" t="s">
        <v>58</v>
      </c>
      <c r="B296" s="2"/>
      <c r="C296" s="2"/>
      <c r="D296" s="2"/>
      <c r="E296" s="2"/>
      <c r="F296" s="2"/>
      <c r="G296" s="2"/>
      <c r="H296" s="2"/>
      <c r="I296" s="3"/>
      <c r="J296" s="6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5"/>
      <c r="B297" s="6"/>
      <c r="C297" s="49"/>
      <c r="D297" s="49"/>
      <c r="E297" s="50"/>
      <c r="F297" s="49"/>
      <c r="G297" s="49"/>
      <c r="H297" s="51"/>
      <c r="I297" s="49"/>
      <c r="J297" s="6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10"/>
      <c r="B298" s="11"/>
      <c r="C298" s="12" t="s">
        <v>4</v>
      </c>
      <c r="D298" s="12"/>
      <c r="E298" s="53"/>
      <c r="F298" s="15"/>
      <c r="G298" s="12" t="s">
        <v>4</v>
      </c>
      <c r="H298" s="16"/>
      <c r="I298" s="15"/>
      <c r="J298" s="11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17" t="s">
        <v>6</v>
      </c>
      <c r="B299" s="18" t="s">
        <v>7</v>
      </c>
      <c r="C299" s="19" t="s">
        <v>8</v>
      </c>
      <c r="D299" s="19" t="s">
        <v>9</v>
      </c>
      <c r="E299" s="85" t="s">
        <v>65</v>
      </c>
      <c r="F299" s="19" t="s">
        <v>12</v>
      </c>
      <c r="G299" s="19" t="s">
        <v>13</v>
      </c>
      <c r="H299" s="22" t="s">
        <v>14</v>
      </c>
      <c r="I299" s="19" t="s">
        <v>15</v>
      </c>
      <c r="J299" s="18" t="s">
        <v>16</v>
      </c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17"/>
      <c r="B300" s="18"/>
      <c r="C300" s="23" t="s">
        <v>66</v>
      </c>
      <c r="D300" s="19" t="s">
        <v>18</v>
      </c>
      <c r="E300" s="20" t="s">
        <v>18</v>
      </c>
      <c r="F300" s="19" t="s">
        <v>18</v>
      </c>
      <c r="G300" s="23" t="s">
        <v>66</v>
      </c>
      <c r="H300" s="22" t="s">
        <v>19</v>
      </c>
      <c r="I300" s="19" t="s">
        <v>20</v>
      </c>
      <c r="J300" s="18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24"/>
      <c r="B301" s="25"/>
      <c r="C301" s="26" t="s">
        <v>18</v>
      </c>
      <c r="D301" s="27"/>
      <c r="E301" s="28"/>
      <c r="F301" s="27"/>
      <c r="G301" s="26" t="s">
        <v>18</v>
      </c>
      <c r="H301" s="29"/>
      <c r="I301" s="27"/>
      <c r="J301" s="25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30">
        <v>1.0</v>
      </c>
      <c r="B302" s="31" t="s">
        <v>21</v>
      </c>
      <c r="C302" s="26">
        <v>0.0</v>
      </c>
      <c r="D302" s="26" t="str">
        <f>[1]TANAM!AG228</f>
        <v>#ERROR!</v>
      </c>
      <c r="E302" s="28"/>
      <c r="F302" s="26" t="s">
        <v>49</v>
      </c>
      <c r="G302" s="26" t="str">
        <f t="shared" ref="G302:G319" si="24">C302+D302-E302</f>
        <v>#ERROR!</v>
      </c>
      <c r="H302" s="55" t="s">
        <v>49</v>
      </c>
      <c r="I302" s="26" t="s">
        <v>49</v>
      </c>
      <c r="J302" s="62" t="s">
        <v>53</v>
      </c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30">
        <v>2.0</v>
      </c>
      <c r="B303" s="31" t="s">
        <v>23</v>
      </c>
      <c r="C303" s="26">
        <v>0.0</v>
      </c>
      <c r="D303" s="26" t="str">
        <f>[1]TANAM!AG229</f>
        <v>#ERROR!</v>
      </c>
      <c r="E303" s="28"/>
      <c r="F303" s="26" t="s">
        <v>49</v>
      </c>
      <c r="G303" s="26" t="str">
        <f t="shared" si="24"/>
        <v>#ERROR!</v>
      </c>
      <c r="H303" s="55" t="s">
        <v>49</v>
      </c>
      <c r="I303" s="26" t="s">
        <v>49</v>
      </c>
      <c r="J303" s="62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30">
        <v>3.0</v>
      </c>
      <c r="B304" s="31" t="s">
        <v>25</v>
      </c>
      <c r="C304" s="26">
        <v>0.0</v>
      </c>
      <c r="D304" s="26">
        <v>2.0</v>
      </c>
      <c r="E304" s="28">
        <v>1.0</v>
      </c>
      <c r="F304" s="26" t="s">
        <v>49</v>
      </c>
      <c r="G304" s="26">
        <f t="shared" si="24"/>
        <v>1</v>
      </c>
      <c r="H304" s="55">
        <v>110.39</v>
      </c>
      <c r="I304" s="26">
        <v>10.0</v>
      </c>
      <c r="J304" s="62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30">
        <v>4.0</v>
      </c>
      <c r="B305" s="31" t="s">
        <v>27</v>
      </c>
      <c r="C305" s="26">
        <v>0.0</v>
      </c>
      <c r="D305" s="26" t="str">
        <f>[1]TANAM!AG231</f>
        <v>#ERROR!</v>
      </c>
      <c r="E305" s="28"/>
      <c r="F305" s="26" t="s">
        <v>49</v>
      </c>
      <c r="G305" s="26" t="str">
        <f t="shared" si="24"/>
        <v>#ERROR!</v>
      </c>
      <c r="H305" s="55" t="s">
        <v>49</v>
      </c>
      <c r="I305" s="26" t="s">
        <v>49</v>
      </c>
      <c r="J305" s="62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30">
        <v>5.0</v>
      </c>
      <c r="B306" s="31" t="s">
        <v>28</v>
      </c>
      <c r="C306" s="26">
        <v>12.0</v>
      </c>
      <c r="D306" s="26">
        <v>12.0</v>
      </c>
      <c r="E306" s="28">
        <v>16.0</v>
      </c>
      <c r="F306" s="26" t="s">
        <v>49</v>
      </c>
      <c r="G306" s="26">
        <f t="shared" si="24"/>
        <v>8</v>
      </c>
      <c r="H306" s="55">
        <v>113.98</v>
      </c>
      <c r="I306" s="26">
        <v>91.0</v>
      </c>
      <c r="J306" s="62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30">
        <v>6.0</v>
      </c>
      <c r="B307" s="31" t="s">
        <v>29</v>
      </c>
      <c r="C307" s="26">
        <v>0.0</v>
      </c>
      <c r="D307" s="26" t="str">
        <f>[1]TANAM!AG233</f>
        <v>#ERROR!</v>
      </c>
      <c r="E307" s="28"/>
      <c r="F307" s="26" t="s">
        <v>49</v>
      </c>
      <c r="G307" s="26" t="str">
        <f t="shared" si="24"/>
        <v>#ERROR!</v>
      </c>
      <c r="H307" s="55" t="s">
        <v>49</v>
      </c>
      <c r="I307" s="26" t="s">
        <v>49</v>
      </c>
      <c r="J307" s="62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30">
        <v>7.0</v>
      </c>
      <c r="B308" s="31" t="s">
        <v>30</v>
      </c>
      <c r="C308" s="26">
        <v>0.0</v>
      </c>
      <c r="D308" s="26" t="str">
        <f>[1]TANAM!AG234</f>
        <v>#ERROR!</v>
      </c>
      <c r="E308" s="28"/>
      <c r="F308" s="26" t="s">
        <v>49</v>
      </c>
      <c r="G308" s="26" t="str">
        <f t="shared" si="24"/>
        <v>#ERROR!</v>
      </c>
      <c r="H308" s="55" t="s">
        <v>49</v>
      </c>
      <c r="I308" s="26" t="s">
        <v>49</v>
      </c>
      <c r="J308" s="62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30">
        <v>8.0</v>
      </c>
      <c r="B309" s="31" t="s">
        <v>31</v>
      </c>
      <c r="C309" s="26">
        <v>0.0</v>
      </c>
      <c r="D309" s="26" t="str">
        <f>[1]TANAM!AG235</f>
        <v>#ERROR!</v>
      </c>
      <c r="E309" s="28"/>
      <c r="F309" s="26" t="s">
        <v>49</v>
      </c>
      <c r="G309" s="26" t="str">
        <f t="shared" si="24"/>
        <v>#ERROR!</v>
      </c>
      <c r="H309" s="55" t="s">
        <v>49</v>
      </c>
      <c r="I309" s="26" t="s">
        <v>49</v>
      </c>
      <c r="J309" s="62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30">
        <v>9.0</v>
      </c>
      <c r="B310" s="31" t="s">
        <v>32</v>
      </c>
      <c r="C310" s="26">
        <v>13.0</v>
      </c>
      <c r="D310" s="26">
        <v>17.0</v>
      </c>
      <c r="E310" s="28">
        <v>13.0</v>
      </c>
      <c r="F310" s="26" t="s">
        <v>49</v>
      </c>
      <c r="G310" s="26">
        <f t="shared" si="24"/>
        <v>17</v>
      </c>
      <c r="H310" s="55">
        <v>110.54</v>
      </c>
      <c r="I310" s="26">
        <v>33.0</v>
      </c>
      <c r="J310" s="62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30">
        <v>10.0</v>
      </c>
      <c r="B311" s="31" t="s">
        <v>33</v>
      </c>
      <c r="C311" s="26">
        <v>0.0</v>
      </c>
      <c r="D311" s="26" t="str">
        <f>[1]TANAM!AG237</f>
        <v>#ERROR!</v>
      </c>
      <c r="E311" s="28"/>
      <c r="F311" s="26" t="s">
        <v>49</v>
      </c>
      <c r="G311" s="26" t="str">
        <f t="shared" si="24"/>
        <v>#ERROR!</v>
      </c>
      <c r="H311" s="55" t="s">
        <v>49</v>
      </c>
      <c r="I311" s="26" t="s">
        <v>49</v>
      </c>
      <c r="J311" s="62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30">
        <v>11.0</v>
      </c>
      <c r="B312" s="31" t="s">
        <v>34</v>
      </c>
      <c r="C312" s="26">
        <v>0.0</v>
      </c>
      <c r="D312" s="26" t="str">
        <f>[1]TANAM!AG238</f>
        <v>#ERROR!</v>
      </c>
      <c r="E312" s="28"/>
      <c r="F312" s="26" t="s">
        <v>49</v>
      </c>
      <c r="G312" s="26" t="str">
        <f t="shared" si="24"/>
        <v>#ERROR!</v>
      </c>
      <c r="H312" s="55" t="s">
        <v>49</v>
      </c>
      <c r="I312" s="26" t="s">
        <v>49</v>
      </c>
      <c r="J312" s="62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30">
        <v>12.0</v>
      </c>
      <c r="B313" s="31" t="s">
        <v>35</v>
      </c>
      <c r="C313" s="26">
        <v>0.0</v>
      </c>
      <c r="D313" s="26" t="str">
        <f>[1]TANAM!AG239</f>
        <v>#ERROR!</v>
      </c>
      <c r="E313" s="28"/>
      <c r="F313" s="26" t="s">
        <v>49</v>
      </c>
      <c r="G313" s="26" t="str">
        <f t="shared" si="24"/>
        <v>#ERROR!</v>
      </c>
      <c r="H313" s="55" t="s">
        <v>49</v>
      </c>
      <c r="I313" s="26" t="s">
        <v>49</v>
      </c>
      <c r="J313" s="62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30">
        <v>13.0</v>
      </c>
      <c r="B314" s="31" t="s">
        <v>36</v>
      </c>
      <c r="C314" s="26">
        <v>0.0</v>
      </c>
      <c r="D314" s="26" t="str">
        <f>[1]TANAM!AG240</f>
        <v>#ERROR!</v>
      </c>
      <c r="E314" s="28"/>
      <c r="F314" s="26" t="s">
        <v>49</v>
      </c>
      <c r="G314" s="26" t="str">
        <f t="shared" si="24"/>
        <v>#ERROR!</v>
      </c>
      <c r="H314" s="55" t="s">
        <v>49</v>
      </c>
      <c r="I314" s="26" t="s">
        <v>49</v>
      </c>
      <c r="J314" s="62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30">
        <v>14.0</v>
      </c>
      <c r="B315" s="31" t="s">
        <v>37</v>
      </c>
      <c r="C315" s="26">
        <v>0.0</v>
      </c>
      <c r="D315" s="26" t="str">
        <f>[1]TANAM!AG241</f>
        <v>#ERROR!</v>
      </c>
      <c r="E315" s="28"/>
      <c r="F315" s="26" t="s">
        <v>49</v>
      </c>
      <c r="G315" s="26" t="str">
        <f t="shared" si="24"/>
        <v>#ERROR!</v>
      </c>
      <c r="H315" s="55" t="s">
        <v>49</v>
      </c>
      <c r="I315" s="26" t="s">
        <v>49</v>
      </c>
      <c r="J315" s="62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30">
        <v>15.0</v>
      </c>
      <c r="B316" s="31" t="s">
        <v>38</v>
      </c>
      <c r="C316" s="26">
        <v>0.0</v>
      </c>
      <c r="D316" s="26" t="str">
        <f>[1]TANAM!AG242</f>
        <v>#ERROR!</v>
      </c>
      <c r="E316" s="28"/>
      <c r="F316" s="26" t="s">
        <v>49</v>
      </c>
      <c r="G316" s="26" t="str">
        <f t="shared" si="24"/>
        <v>#ERROR!</v>
      </c>
      <c r="H316" s="55" t="s">
        <v>49</v>
      </c>
      <c r="I316" s="26" t="s">
        <v>49</v>
      </c>
      <c r="J316" s="62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30">
        <v>16.0</v>
      </c>
      <c r="B317" s="31" t="s">
        <v>39</v>
      </c>
      <c r="C317" s="26">
        <v>0.0</v>
      </c>
      <c r="D317" s="26" t="str">
        <f>[1]TANAM!AG243</f>
        <v>#ERROR!</v>
      </c>
      <c r="E317" s="28"/>
      <c r="F317" s="26" t="s">
        <v>49</v>
      </c>
      <c r="G317" s="26" t="str">
        <f t="shared" si="24"/>
        <v>#ERROR!</v>
      </c>
      <c r="H317" s="55" t="s">
        <v>49</v>
      </c>
      <c r="I317" s="26" t="s">
        <v>49</v>
      </c>
      <c r="J317" s="62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30">
        <v>17.0</v>
      </c>
      <c r="B318" s="31" t="s">
        <v>40</v>
      </c>
      <c r="C318" s="26">
        <v>1.0</v>
      </c>
      <c r="D318" s="26">
        <v>2.0</v>
      </c>
      <c r="E318" s="28">
        <v>1.0</v>
      </c>
      <c r="F318" s="26" t="s">
        <v>49</v>
      </c>
      <c r="G318" s="26">
        <f t="shared" si="24"/>
        <v>2</v>
      </c>
      <c r="H318" s="55">
        <v>111.24</v>
      </c>
      <c r="I318" s="26">
        <v>64.0</v>
      </c>
      <c r="J318" s="62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63"/>
      <c r="B319" s="25" t="s">
        <v>41</v>
      </c>
      <c r="C319" s="36">
        <f t="shared" ref="C319:F319" si="25">SUM(C302:C318)</f>
        <v>26</v>
      </c>
      <c r="D319" s="36" t="str">
        <f t="shared" si="25"/>
        <v>#ERROR!</v>
      </c>
      <c r="E319" s="64">
        <f t="shared" si="25"/>
        <v>31</v>
      </c>
      <c r="F319" s="36">
        <f t="shared" si="25"/>
        <v>0</v>
      </c>
      <c r="G319" s="26" t="str">
        <f t="shared" si="24"/>
        <v>#ERROR!</v>
      </c>
      <c r="H319" s="65">
        <v>112.62</v>
      </c>
      <c r="I319" s="26">
        <v>198.0</v>
      </c>
      <c r="J319" s="62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2"/>
      <c r="D320" s="42"/>
      <c r="E320" s="43"/>
      <c r="F320" s="42"/>
      <c r="G320" s="42"/>
      <c r="H320" s="59"/>
      <c r="I320" s="42"/>
      <c r="J320" s="6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2"/>
      <c r="D321" s="42"/>
      <c r="E321" s="43"/>
      <c r="F321" s="42"/>
      <c r="G321" s="42"/>
      <c r="H321" s="59"/>
      <c r="I321" s="42"/>
      <c r="J321" s="6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2"/>
      <c r="D322" s="42"/>
      <c r="E322" s="43"/>
      <c r="F322" s="42"/>
      <c r="G322" s="42"/>
      <c r="H322" s="59"/>
      <c r="I322" s="42"/>
      <c r="J322" s="6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2"/>
      <c r="D323" s="42"/>
      <c r="E323" s="43"/>
      <c r="F323" s="42"/>
      <c r="G323" s="42"/>
      <c r="H323" s="59"/>
      <c r="I323" s="42"/>
      <c r="J323" s="6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2"/>
      <c r="D324" s="42"/>
      <c r="E324" s="43"/>
      <c r="F324" s="42"/>
      <c r="G324" s="42"/>
      <c r="H324" s="59"/>
      <c r="I324" s="42"/>
      <c r="J324" s="6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2"/>
      <c r="D325" s="42"/>
      <c r="E325" s="43"/>
      <c r="F325" s="42"/>
      <c r="G325" s="42"/>
      <c r="H325" s="59"/>
      <c r="I325" s="42"/>
      <c r="J325" s="6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2"/>
      <c r="D326" s="42"/>
      <c r="E326" s="43"/>
      <c r="F326" s="42"/>
      <c r="G326" s="42"/>
      <c r="H326" s="59"/>
      <c r="I326" s="42"/>
      <c r="J326" s="6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2"/>
      <c r="D327" s="42"/>
      <c r="E327" s="43"/>
      <c r="F327" s="42"/>
      <c r="G327" s="42"/>
      <c r="H327" s="59"/>
      <c r="I327" s="42"/>
      <c r="J327" s="6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2"/>
      <c r="D328" s="42"/>
      <c r="E328" s="43"/>
      <c r="F328" s="42"/>
      <c r="G328" s="42"/>
      <c r="H328" s="59"/>
      <c r="I328" s="42"/>
      <c r="J328" s="6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2"/>
      <c r="D329" s="42"/>
      <c r="E329" s="43"/>
      <c r="F329" s="42"/>
      <c r="G329" s="42"/>
      <c r="H329" s="59"/>
      <c r="I329" s="42"/>
      <c r="J329" s="6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2"/>
      <c r="D330" s="42"/>
      <c r="E330" s="43"/>
      <c r="F330" s="42"/>
      <c r="G330" s="42"/>
      <c r="H330" s="59"/>
      <c r="I330" s="42"/>
      <c r="J330" s="6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2"/>
      <c r="D331" s="42"/>
      <c r="E331" s="43"/>
      <c r="F331" s="42"/>
      <c r="G331" s="42"/>
      <c r="H331" s="59"/>
      <c r="I331" s="42"/>
      <c r="J331" s="6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2"/>
      <c r="D332" s="42"/>
      <c r="E332" s="43"/>
      <c r="F332" s="42"/>
      <c r="G332" s="42"/>
      <c r="H332" s="59"/>
      <c r="I332" s="42"/>
      <c r="J332" s="6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2"/>
      <c r="D333" s="42"/>
      <c r="E333" s="43"/>
      <c r="F333" s="42"/>
      <c r="G333" s="42"/>
      <c r="H333" s="59"/>
      <c r="I333" s="42"/>
      <c r="J333" s="6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2"/>
      <c r="D334" s="42"/>
      <c r="E334" s="43"/>
      <c r="F334" s="42"/>
      <c r="G334" s="42"/>
      <c r="H334" s="59"/>
      <c r="I334" s="42"/>
      <c r="J334" s="6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2"/>
      <c r="D335" s="42"/>
      <c r="E335" s="43"/>
      <c r="F335" s="42"/>
      <c r="G335" s="42"/>
      <c r="H335" s="59"/>
      <c r="I335" s="42"/>
      <c r="J335" s="6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2"/>
      <c r="D336" s="42"/>
      <c r="E336" s="43"/>
      <c r="F336" s="42"/>
      <c r="G336" s="42"/>
      <c r="H336" s="59"/>
      <c r="I336" s="42"/>
      <c r="J336" s="6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2"/>
      <c r="D337" s="42"/>
      <c r="E337" s="43"/>
      <c r="F337" s="42"/>
      <c r="G337" s="42"/>
      <c r="H337" s="59"/>
      <c r="I337" s="42"/>
      <c r="J337" s="6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2"/>
      <c r="D338" s="42"/>
      <c r="E338" s="43"/>
      <c r="F338" s="42"/>
      <c r="G338" s="42"/>
      <c r="H338" s="59"/>
      <c r="I338" s="42"/>
      <c r="J338" s="6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2"/>
      <c r="D339" s="42"/>
      <c r="E339" s="43"/>
      <c r="F339" s="42"/>
      <c r="G339" s="42"/>
      <c r="H339" s="59"/>
      <c r="I339" s="42"/>
      <c r="J339" s="6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2"/>
      <c r="D340" s="42"/>
      <c r="E340" s="43"/>
      <c r="F340" s="42"/>
      <c r="G340" s="42"/>
      <c r="H340" s="59"/>
      <c r="I340" s="42"/>
      <c r="J340" s="6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2"/>
      <c r="D341" s="42"/>
      <c r="E341" s="43"/>
      <c r="F341" s="42"/>
      <c r="G341" s="42"/>
      <c r="H341" s="59"/>
      <c r="I341" s="42"/>
      <c r="J341" s="6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2"/>
      <c r="D342" s="42"/>
      <c r="E342" s="43"/>
      <c r="F342" s="42"/>
      <c r="G342" s="42"/>
      <c r="H342" s="59"/>
      <c r="I342" s="42"/>
      <c r="J342" s="6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2"/>
      <c r="D343" s="42"/>
      <c r="E343" s="43"/>
      <c r="F343" s="42"/>
      <c r="G343" s="42"/>
      <c r="H343" s="59"/>
      <c r="I343" s="42"/>
      <c r="J343" s="6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2"/>
      <c r="D344" s="42"/>
      <c r="E344" s="43"/>
      <c r="F344" s="42"/>
      <c r="G344" s="42"/>
      <c r="H344" s="59"/>
      <c r="I344" s="42"/>
      <c r="J344" s="6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2"/>
      <c r="D345" s="42"/>
      <c r="E345" s="43"/>
      <c r="F345" s="42"/>
      <c r="G345" s="42"/>
      <c r="H345" s="59"/>
      <c r="I345" s="42"/>
      <c r="J345" s="6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2"/>
      <c r="D346" s="42"/>
      <c r="E346" s="43"/>
      <c r="F346" s="42"/>
      <c r="G346" s="42"/>
      <c r="H346" s="59"/>
      <c r="I346" s="42"/>
      <c r="J346" s="6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2"/>
      <c r="D347" s="42"/>
      <c r="E347" s="43"/>
      <c r="F347" s="42"/>
      <c r="G347" s="42"/>
      <c r="H347" s="59"/>
      <c r="I347" s="42"/>
      <c r="J347" s="6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2"/>
      <c r="D348" s="42"/>
      <c r="E348" s="43"/>
      <c r="F348" s="42"/>
      <c r="G348" s="42"/>
      <c r="H348" s="59"/>
      <c r="I348" s="42"/>
      <c r="J348" s="6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2"/>
      <c r="D349" s="42"/>
      <c r="E349" s="43"/>
      <c r="F349" s="42"/>
      <c r="G349" s="42"/>
      <c r="H349" s="59"/>
      <c r="I349" s="42"/>
      <c r="J349" s="6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2"/>
      <c r="D350" s="42"/>
      <c r="E350" s="43"/>
      <c r="F350" s="42"/>
      <c r="G350" s="42"/>
      <c r="H350" s="59"/>
      <c r="I350" s="42"/>
      <c r="J350" s="6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2"/>
      <c r="D351" s="42"/>
      <c r="E351" s="43"/>
      <c r="F351" s="42"/>
      <c r="G351" s="42"/>
      <c r="H351" s="59"/>
      <c r="I351" s="42"/>
      <c r="J351" s="6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2"/>
      <c r="D352" s="42"/>
      <c r="E352" s="43"/>
      <c r="F352" s="42"/>
      <c r="G352" s="42"/>
      <c r="H352" s="59"/>
      <c r="I352" s="42"/>
      <c r="J352" s="6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2"/>
      <c r="D353" s="42"/>
      <c r="E353" s="43"/>
      <c r="F353" s="42"/>
      <c r="G353" s="42"/>
      <c r="H353" s="59"/>
      <c r="I353" s="42"/>
      <c r="J353" s="6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2"/>
      <c r="D354" s="42"/>
      <c r="E354" s="43"/>
      <c r="F354" s="42"/>
      <c r="G354" s="42"/>
      <c r="H354" s="59"/>
      <c r="I354" s="42"/>
      <c r="J354" s="6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2"/>
      <c r="D355" s="42"/>
      <c r="E355" s="43"/>
      <c r="F355" s="42"/>
      <c r="G355" s="42"/>
      <c r="H355" s="59"/>
      <c r="I355" s="42"/>
      <c r="J355" s="6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2"/>
      <c r="D356" s="42"/>
      <c r="E356" s="43"/>
      <c r="F356" s="42"/>
      <c r="G356" s="42"/>
      <c r="H356" s="59"/>
      <c r="I356" s="42"/>
      <c r="J356" s="6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2"/>
      <c r="D357" s="42"/>
      <c r="E357" s="43"/>
      <c r="F357" s="42"/>
      <c r="G357" s="42"/>
      <c r="H357" s="59"/>
      <c r="I357" s="42"/>
      <c r="J357" s="6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2"/>
      <c r="D358" s="42"/>
      <c r="E358" s="43"/>
      <c r="F358" s="42"/>
      <c r="G358" s="42"/>
      <c r="H358" s="59"/>
      <c r="I358" s="42"/>
      <c r="J358" s="6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2"/>
      <c r="D359" s="42"/>
      <c r="E359" s="43"/>
      <c r="F359" s="42"/>
      <c r="G359" s="42"/>
      <c r="H359" s="59"/>
      <c r="I359" s="42"/>
      <c r="J359" s="6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2"/>
      <c r="D360" s="42"/>
      <c r="E360" s="43"/>
      <c r="F360" s="42"/>
      <c r="G360" s="42"/>
      <c r="H360" s="59"/>
      <c r="I360" s="42"/>
      <c r="J360" s="6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2"/>
      <c r="D361" s="42"/>
      <c r="E361" s="43"/>
      <c r="F361" s="42"/>
      <c r="G361" s="42"/>
      <c r="H361" s="59"/>
      <c r="I361" s="42"/>
      <c r="J361" s="6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2"/>
      <c r="D362" s="42"/>
      <c r="E362" s="43"/>
      <c r="F362" s="42"/>
      <c r="G362" s="42"/>
      <c r="H362" s="59"/>
      <c r="I362" s="42"/>
      <c r="J362" s="6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2"/>
      <c r="D363" s="42"/>
      <c r="E363" s="43"/>
      <c r="F363" s="42"/>
      <c r="G363" s="42"/>
      <c r="H363" s="59"/>
      <c r="I363" s="42"/>
      <c r="J363" s="6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2"/>
      <c r="D364" s="42"/>
      <c r="E364" s="43"/>
      <c r="F364" s="42"/>
      <c r="G364" s="42"/>
      <c r="H364" s="59"/>
      <c r="I364" s="42"/>
      <c r="J364" s="6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2"/>
      <c r="D365" s="42"/>
      <c r="E365" s="43"/>
      <c r="F365" s="42"/>
      <c r="G365" s="42"/>
      <c r="H365" s="59"/>
      <c r="I365" s="42"/>
      <c r="J365" s="6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2"/>
      <c r="D366" s="42"/>
      <c r="E366" s="43"/>
      <c r="F366" s="42"/>
      <c r="G366" s="42"/>
      <c r="H366" s="59"/>
      <c r="I366" s="42"/>
      <c r="J366" s="6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2"/>
      <c r="D367" s="42"/>
      <c r="E367" s="43"/>
      <c r="F367" s="42"/>
      <c r="G367" s="42"/>
      <c r="H367" s="59"/>
      <c r="I367" s="42"/>
      <c r="J367" s="6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2"/>
      <c r="D368" s="42"/>
      <c r="E368" s="43"/>
      <c r="F368" s="42"/>
      <c r="G368" s="42"/>
      <c r="H368" s="59"/>
      <c r="I368" s="42"/>
      <c r="J368" s="6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2"/>
      <c r="D369" s="42"/>
      <c r="E369" s="43"/>
      <c r="F369" s="42"/>
      <c r="G369" s="42"/>
      <c r="H369" s="59"/>
      <c r="I369" s="42"/>
      <c r="J369" s="6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2"/>
      <c r="D370" s="42"/>
      <c r="E370" s="43"/>
      <c r="F370" s="42"/>
      <c r="G370" s="42"/>
      <c r="H370" s="59"/>
      <c r="I370" s="42"/>
      <c r="J370" s="6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2"/>
      <c r="D371" s="42"/>
      <c r="E371" s="43"/>
      <c r="F371" s="42"/>
      <c r="G371" s="42"/>
      <c r="H371" s="59"/>
      <c r="I371" s="42"/>
      <c r="J371" s="6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2"/>
      <c r="D372" s="42"/>
      <c r="E372" s="43"/>
      <c r="F372" s="42"/>
      <c r="G372" s="42"/>
      <c r="H372" s="59"/>
      <c r="I372" s="42"/>
      <c r="J372" s="6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2"/>
      <c r="D373" s="42"/>
      <c r="E373" s="43"/>
      <c r="F373" s="42"/>
      <c r="G373" s="42"/>
      <c r="H373" s="59"/>
      <c r="I373" s="42"/>
      <c r="J373" s="6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2"/>
      <c r="D374" s="42"/>
      <c r="E374" s="43"/>
      <c r="F374" s="42"/>
      <c r="G374" s="42"/>
      <c r="H374" s="59"/>
      <c r="I374" s="42"/>
      <c r="J374" s="6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2"/>
      <c r="D375" s="42"/>
      <c r="E375" s="43"/>
      <c r="F375" s="42"/>
      <c r="G375" s="42"/>
      <c r="H375" s="59"/>
      <c r="I375" s="42"/>
      <c r="J375" s="6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2"/>
      <c r="D376" s="42"/>
      <c r="E376" s="43"/>
      <c r="F376" s="42"/>
      <c r="G376" s="42"/>
      <c r="H376" s="59"/>
      <c r="I376" s="42"/>
      <c r="J376" s="6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2"/>
      <c r="D377" s="42"/>
      <c r="E377" s="43"/>
      <c r="F377" s="42"/>
      <c r="G377" s="42"/>
      <c r="H377" s="59"/>
      <c r="I377" s="42"/>
      <c r="J377" s="6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2"/>
      <c r="D378" s="42"/>
      <c r="E378" s="43"/>
      <c r="F378" s="42"/>
      <c r="G378" s="42"/>
      <c r="H378" s="59"/>
      <c r="I378" s="42"/>
      <c r="J378" s="6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2"/>
      <c r="D379" s="42"/>
      <c r="E379" s="43"/>
      <c r="F379" s="42"/>
      <c r="G379" s="42"/>
      <c r="H379" s="59"/>
      <c r="I379" s="42"/>
      <c r="J379" s="6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2"/>
      <c r="D380" s="42"/>
      <c r="E380" s="43"/>
      <c r="F380" s="42"/>
      <c r="G380" s="42"/>
      <c r="H380" s="59"/>
      <c r="I380" s="42"/>
      <c r="J380" s="6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2"/>
      <c r="D381" s="42"/>
      <c r="E381" s="43"/>
      <c r="F381" s="42"/>
      <c r="G381" s="42"/>
      <c r="H381" s="59"/>
      <c r="I381" s="42"/>
      <c r="J381" s="6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2"/>
      <c r="D382" s="42"/>
      <c r="E382" s="43"/>
      <c r="F382" s="42"/>
      <c r="G382" s="42"/>
      <c r="H382" s="59"/>
      <c r="I382" s="42"/>
      <c r="J382" s="6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2"/>
      <c r="D383" s="42"/>
      <c r="E383" s="43"/>
      <c r="F383" s="42"/>
      <c r="G383" s="42"/>
      <c r="H383" s="59"/>
      <c r="I383" s="42"/>
      <c r="J383" s="6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2"/>
      <c r="D384" s="42"/>
      <c r="E384" s="43"/>
      <c r="F384" s="42"/>
      <c r="G384" s="42"/>
      <c r="H384" s="59"/>
      <c r="I384" s="42"/>
      <c r="J384" s="6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2"/>
      <c r="D385" s="42"/>
      <c r="E385" s="43"/>
      <c r="F385" s="42"/>
      <c r="G385" s="42"/>
      <c r="H385" s="59"/>
      <c r="I385" s="42"/>
      <c r="J385" s="6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2"/>
      <c r="D386" s="42"/>
      <c r="E386" s="43"/>
      <c r="F386" s="42"/>
      <c r="G386" s="42"/>
      <c r="H386" s="59"/>
      <c r="I386" s="42"/>
      <c r="J386" s="6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2"/>
      <c r="D387" s="42"/>
      <c r="E387" s="43"/>
      <c r="F387" s="42"/>
      <c r="G387" s="42"/>
      <c r="H387" s="59"/>
      <c r="I387" s="42"/>
      <c r="J387" s="6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2"/>
      <c r="D388" s="42"/>
      <c r="E388" s="43"/>
      <c r="F388" s="42"/>
      <c r="G388" s="42"/>
      <c r="H388" s="59"/>
      <c r="I388" s="42"/>
      <c r="J388" s="6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2"/>
      <c r="D389" s="42"/>
      <c r="E389" s="43"/>
      <c r="F389" s="42"/>
      <c r="G389" s="42"/>
      <c r="H389" s="59"/>
      <c r="I389" s="42"/>
      <c r="J389" s="6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2"/>
      <c r="D390" s="42"/>
      <c r="E390" s="43"/>
      <c r="F390" s="42"/>
      <c r="G390" s="42"/>
      <c r="H390" s="59"/>
      <c r="I390" s="42"/>
      <c r="J390" s="6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2"/>
      <c r="D391" s="42"/>
      <c r="E391" s="43"/>
      <c r="F391" s="42"/>
      <c r="G391" s="42"/>
      <c r="H391" s="59"/>
      <c r="I391" s="42"/>
      <c r="J391" s="6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2"/>
      <c r="D392" s="42"/>
      <c r="E392" s="43"/>
      <c r="F392" s="42"/>
      <c r="G392" s="42"/>
      <c r="H392" s="59"/>
      <c r="I392" s="42"/>
      <c r="J392" s="6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2"/>
      <c r="D393" s="42"/>
      <c r="E393" s="43"/>
      <c r="F393" s="42"/>
      <c r="G393" s="42"/>
      <c r="H393" s="59"/>
      <c r="I393" s="42"/>
      <c r="J393" s="6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2"/>
      <c r="D394" s="42"/>
      <c r="E394" s="43"/>
      <c r="F394" s="42"/>
      <c r="G394" s="42"/>
      <c r="H394" s="59"/>
      <c r="I394" s="42"/>
      <c r="J394" s="6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2"/>
      <c r="D395" s="42"/>
      <c r="E395" s="43"/>
      <c r="F395" s="42"/>
      <c r="G395" s="42"/>
      <c r="H395" s="59"/>
      <c r="I395" s="42"/>
      <c r="J395" s="6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2"/>
      <c r="D396" s="42"/>
      <c r="E396" s="43"/>
      <c r="F396" s="42"/>
      <c r="G396" s="42"/>
      <c r="H396" s="59"/>
      <c r="I396" s="42"/>
      <c r="J396" s="6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2"/>
      <c r="D397" s="42"/>
      <c r="E397" s="43"/>
      <c r="F397" s="42"/>
      <c r="G397" s="42"/>
      <c r="H397" s="59"/>
      <c r="I397" s="42"/>
      <c r="J397" s="6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2"/>
      <c r="D398" s="42"/>
      <c r="E398" s="43"/>
      <c r="F398" s="42"/>
      <c r="G398" s="42"/>
      <c r="H398" s="59"/>
      <c r="I398" s="42"/>
      <c r="J398" s="6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2"/>
      <c r="D399" s="42"/>
      <c r="E399" s="43"/>
      <c r="F399" s="42"/>
      <c r="G399" s="42"/>
      <c r="H399" s="59"/>
      <c r="I399" s="42"/>
      <c r="J399" s="6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2"/>
      <c r="D400" s="42"/>
      <c r="E400" s="43"/>
      <c r="F400" s="42"/>
      <c r="G400" s="42"/>
      <c r="H400" s="59"/>
      <c r="I400" s="42"/>
      <c r="J400" s="6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2"/>
      <c r="D401" s="42"/>
      <c r="E401" s="43"/>
      <c r="F401" s="42"/>
      <c r="G401" s="42"/>
      <c r="H401" s="59"/>
      <c r="I401" s="42"/>
      <c r="J401" s="6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2"/>
      <c r="D402" s="42"/>
      <c r="E402" s="43"/>
      <c r="F402" s="42"/>
      <c r="G402" s="42"/>
      <c r="H402" s="59"/>
      <c r="I402" s="42"/>
      <c r="J402" s="6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2"/>
      <c r="D403" s="42"/>
      <c r="E403" s="43"/>
      <c r="F403" s="42"/>
      <c r="G403" s="42"/>
      <c r="H403" s="59"/>
      <c r="I403" s="42"/>
      <c r="J403" s="6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2"/>
      <c r="D404" s="42"/>
      <c r="E404" s="43"/>
      <c r="F404" s="42"/>
      <c r="G404" s="42"/>
      <c r="H404" s="59"/>
      <c r="I404" s="42"/>
      <c r="J404" s="6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2"/>
      <c r="D405" s="42"/>
      <c r="E405" s="43"/>
      <c r="F405" s="42"/>
      <c r="G405" s="42"/>
      <c r="H405" s="59"/>
      <c r="I405" s="42"/>
      <c r="J405" s="6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2"/>
      <c r="D406" s="42"/>
      <c r="E406" s="43"/>
      <c r="F406" s="42"/>
      <c r="G406" s="42"/>
      <c r="H406" s="59"/>
      <c r="I406" s="42"/>
      <c r="J406" s="6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2"/>
      <c r="D407" s="42"/>
      <c r="E407" s="43"/>
      <c r="F407" s="42"/>
      <c r="G407" s="42"/>
      <c r="H407" s="59"/>
      <c r="I407" s="42"/>
      <c r="J407" s="6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2"/>
      <c r="D408" s="42"/>
      <c r="E408" s="43"/>
      <c r="F408" s="42"/>
      <c r="G408" s="42"/>
      <c r="H408" s="59"/>
      <c r="I408" s="42"/>
      <c r="J408" s="6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2"/>
      <c r="D409" s="42"/>
      <c r="E409" s="43"/>
      <c r="F409" s="42"/>
      <c r="G409" s="42"/>
      <c r="H409" s="59"/>
      <c r="I409" s="42"/>
      <c r="J409" s="6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2"/>
      <c r="D410" s="42"/>
      <c r="E410" s="43"/>
      <c r="F410" s="42"/>
      <c r="G410" s="42"/>
      <c r="H410" s="59"/>
      <c r="I410" s="42"/>
      <c r="J410" s="6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2"/>
      <c r="D411" s="42"/>
      <c r="E411" s="43"/>
      <c r="F411" s="42"/>
      <c r="G411" s="42"/>
      <c r="H411" s="59"/>
      <c r="I411" s="42"/>
      <c r="J411" s="6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2"/>
      <c r="D412" s="42"/>
      <c r="E412" s="43"/>
      <c r="F412" s="42"/>
      <c r="G412" s="42"/>
      <c r="H412" s="59"/>
      <c r="I412" s="42"/>
      <c r="J412" s="6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2"/>
      <c r="D413" s="42"/>
      <c r="E413" s="43"/>
      <c r="F413" s="42"/>
      <c r="G413" s="42"/>
      <c r="H413" s="59"/>
      <c r="I413" s="42"/>
      <c r="J413" s="6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2"/>
      <c r="D414" s="42"/>
      <c r="E414" s="43"/>
      <c r="F414" s="42"/>
      <c r="G414" s="42"/>
      <c r="H414" s="59"/>
      <c r="I414" s="42"/>
      <c r="J414" s="6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2"/>
      <c r="D415" s="42"/>
      <c r="E415" s="43"/>
      <c r="F415" s="42"/>
      <c r="G415" s="42"/>
      <c r="H415" s="59"/>
      <c r="I415" s="42"/>
      <c r="J415" s="6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2"/>
      <c r="D416" s="42"/>
      <c r="E416" s="43"/>
      <c r="F416" s="42"/>
      <c r="G416" s="42"/>
      <c r="H416" s="59"/>
      <c r="I416" s="42"/>
      <c r="J416" s="6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2"/>
      <c r="D417" s="42"/>
      <c r="E417" s="43"/>
      <c r="F417" s="42"/>
      <c r="G417" s="42"/>
      <c r="H417" s="59"/>
      <c r="I417" s="42"/>
      <c r="J417" s="6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2"/>
      <c r="D418" s="42"/>
      <c r="E418" s="43"/>
      <c r="F418" s="42"/>
      <c r="G418" s="42"/>
      <c r="H418" s="59"/>
      <c r="I418" s="42"/>
      <c r="J418" s="6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2"/>
      <c r="D419" s="42"/>
      <c r="E419" s="43"/>
      <c r="F419" s="42"/>
      <c r="G419" s="42"/>
      <c r="H419" s="59"/>
      <c r="I419" s="42"/>
      <c r="J419" s="6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2"/>
      <c r="D420" s="42"/>
      <c r="E420" s="43"/>
      <c r="F420" s="42"/>
      <c r="G420" s="42"/>
      <c r="H420" s="59"/>
      <c r="I420" s="42"/>
      <c r="J420" s="6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2"/>
      <c r="D421" s="42"/>
      <c r="E421" s="43"/>
      <c r="F421" s="42"/>
      <c r="G421" s="42"/>
      <c r="H421" s="59"/>
      <c r="I421" s="42"/>
      <c r="J421" s="6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2"/>
      <c r="D422" s="42"/>
      <c r="E422" s="43"/>
      <c r="F422" s="42"/>
      <c r="G422" s="42"/>
      <c r="H422" s="59"/>
      <c r="I422" s="42"/>
      <c r="J422" s="6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2"/>
      <c r="D423" s="42"/>
      <c r="E423" s="43"/>
      <c r="F423" s="42"/>
      <c r="G423" s="42"/>
      <c r="H423" s="59"/>
      <c r="I423" s="42"/>
      <c r="J423" s="6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2"/>
      <c r="D424" s="42"/>
      <c r="E424" s="43"/>
      <c r="F424" s="42"/>
      <c r="G424" s="42"/>
      <c r="H424" s="59"/>
      <c r="I424" s="42"/>
      <c r="J424" s="6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2"/>
      <c r="D425" s="42"/>
      <c r="E425" s="43"/>
      <c r="F425" s="42"/>
      <c r="G425" s="42"/>
      <c r="H425" s="59"/>
      <c r="I425" s="42"/>
      <c r="J425" s="6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2"/>
      <c r="D426" s="42"/>
      <c r="E426" s="43"/>
      <c r="F426" s="42"/>
      <c r="G426" s="42"/>
      <c r="H426" s="59"/>
      <c r="I426" s="42"/>
      <c r="J426" s="6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2"/>
      <c r="D427" s="42"/>
      <c r="E427" s="43"/>
      <c r="F427" s="42"/>
      <c r="G427" s="42"/>
      <c r="H427" s="59"/>
      <c r="I427" s="42"/>
      <c r="J427" s="6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2"/>
      <c r="D428" s="42"/>
      <c r="E428" s="43"/>
      <c r="F428" s="42"/>
      <c r="G428" s="42"/>
      <c r="H428" s="59"/>
      <c r="I428" s="42"/>
      <c r="J428" s="6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2"/>
      <c r="D429" s="42"/>
      <c r="E429" s="43"/>
      <c r="F429" s="42"/>
      <c r="G429" s="42"/>
      <c r="H429" s="59"/>
      <c r="I429" s="42"/>
      <c r="J429" s="6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2"/>
      <c r="D430" s="42"/>
      <c r="E430" s="43"/>
      <c r="F430" s="42"/>
      <c r="G430" s="42"/>
      <c r="H430" s="59"/>
      <c r="I430" s="42"/>
      <c r="J430" s="6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2"/>
      <c r="D431" s="42"/>
      <c r="E431" s="43"/>
      <c r="F431" s="42"/>
      <c r="G431" s="42"/>
      <c r="H431" s="59"/>
      <c r="I431" s="42"/>
      <c r="J431" s="6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2"/>
      <c r="D432" s="42"/>
      <c r="E432" s="43"/>
      <c r="F432" s="42"/>
      <c r="G432" s="42"/>
      <c r="H432" s="59"/>
      <c r="I432" s="42"/>
      <c r="J432" s="6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2"/>
      <c r="D433" s="42"/>
      <c r="E433" s="43"/>
      <c r="F433" s="42"/>
      <c r="G433" s="42"/>
      <c r="H433" s="59"/>
      <c r="I433" s="42"/>
      <c r="J433" s="6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2"/>
      <c r="D434" s="42"/>
      <c r="E434" s="43"/>
      <c r="F434" s="42"/>
      <c r="G434" s="42"/>
      <c r="H434" s="59"/>
      <c r="I434" s="42"/>
      <c r="J434" s="6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2"/>
      <c r="D435" s="42"/>
      <c r="E435" s="43"/>
      <c r="F435" s="42"/>
      <c r="G435" s="42"/>
      <c r="H435" s="59"/>
      <c r="I435" s="42"/>
      <c r="J435" s="6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2"/>
      <c r="D436" s="42"/>
      <c r="E436" s="43"/>
      <c r="F436" s="42"/>
      <c r="G436" s="42"/>
      <c r="H436" s="59"/>
      <c r="I436" s="42"/>
      <c r="J436" s="6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2"/>
      <c r="D437" s="42"/>
      <c r="E437" s="43"/>
      <c r="F437" s="42"/>
      <c r="G437" s="42"/>
      <c r="H437" s="59"/>
      <c r="I437" s="42"/>
      <c r="J437" s="6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2"/>
      <c r="D438" s="42"/>
      <c r="E438" s="43"/>
      <c r="F438" s="42"/>
      <c r="G438" s="42"/>
      <c r="H438" s="59"/>
      <c r="I438" s="42"/>
      <c r="J438" s="6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2"/>
      <c r="D439" s="42"/>
      <c r="E439" s="43"/>
      <c r="F439" s="42"/>
      <c r="G439" s="42"/>
      <c r="H439" s="59"/>
      <c r="I439" s="42"/>
      <c r="J439" s="6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2"/>
      <c r="D440" s="42"/>
      <c r="E440" s="43"/>
      <c r="F440" s="42"/>
      <c r="G440" s="42"/>
      <c r="H440" s="59"/>
      <c r="I440" s="42"/>
      <c r="J440" s="6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2"/>
      <c r="D441" s="42"/>
      <c r="E441" s="43"/>
      <c r="F441" s="42"/>
      <c r="G441" s="42"/>
      <c r="H441" s="59"/>
      <c r="I441" s="42"/>
      <c r="J441" s="6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2"/>
      <c r="D442" s="42"/>
      <c r="E442" s="43"/>
      <c r="F442" s="42"/>
      <c r="G442" s="42"/>
      <c r="H442" s="59"/>
      <c r="I442" s="42"/>
      <c r="J442" s="6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2"/>
      <c r="D443" s="42"/>
      <c r="E443" s="43"/>
      <c r="F443" s="42"/>
      <c r="G443" s="42"/>
      <c r="H443" s="59"/>
      <c r="I443" s="42"/>
      <c r="J443" s="6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2"/>
      <c r="D444" s="42"/>
      <c r="E444" s="43"/>
      <c r="F444" s="42"/>
      <c r="G444" s="42"/>
      <c r="H444" s="59"/>
      <c r="I444" s="42"/>
      <c r="J444" s="6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2"/>
      <c r="D445" s="42"/>
      <c r="E445" s="43"/>
      <c r="F445" s="42"/>
      <c r="G445" s="42"/>
      <c r="H445" s="59"/>
      <c r="I445" s="42"/>
      <c r="J445" s="6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2"/>
      <c r="D446" s="42"/>
      <c r="E446" s="43"/>
      <c r="F446" s="42"/>
      <c r="G446" s="42"/>
      <c r="H446" s="59"/>
      <c r="I446" s="42"/>
      <c r="J446" s="6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2"/>
      <c r="D447" s="42"/>
      <c r="E447" s="43"/>
      <c r="F447" s="42"/>
      <c r="G447" s="42"/>
      <c r="H447" s="59"/>
      <c r="I447" s="42"/>
      <c r="J447" s="6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2"/>
      <c r="D448" s="42"/>
      <c r="E448" s="43"/>
      <c r="F448" s="42"/>
      <c r="G448" s="42"/>
      <c r="H448" s="59"/>
      <c r="I448" s="42"/>
      <c r="J448" s="6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2"/>
      <c r="D449" s="42"/>
      <c r="E449" s="43"/>
      <c r="F449" s="42"/>
      <c r="G449" s="42"/>
      <c r="H449" s="59"/>
      <c r="I449" s="42"/>
      <c r="J449" s="6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2"/>
      <c r="D450" s="42"/>
      <c r="E450" s="43"/>
      <c r="F450" s="42"/>
      <c r="G450" s="42"/>
      <c r="H450" s="59"/>
      <c r="I450" s="42"/>
      <c r="J450" s="6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2"/>
      <c r="D451" s="42"/>
      <c r="E451" s="43"/>
      <c r="F451" s="42"/>
      <c r="G451" s="42"/>
      <c r="H451" s="59"/>
      <c r="I451" s="42"/>
      <c r="J451" s="6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2"/>
      <c r="D452" s="42"/>
      <c r="E452" s="43"/>
      <c r="F452" s="42"/>
      <c r="G452" s="42"/>
      <c r="H452" s="59"/>
      <c r="I452" s="42"/>
      <c r="J452" s="6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2"/>
      <c r="D453" s="42"/>
      <c r="E453" s="43"/>
      <c r="F453" s="42"/>
      <c r="G453" s="42"/>
      <c r="H453" s="59"/>
      <c r="I453" s="42"/>
      <c r="J453" s="6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2"/>
      <c r="D454" s="42"/>
      <c r="E454" s="43"/>
      <c r="F454" s="42"/>
      <c r="G454" s="42"/>
      <c r="H454" s="59"/>
      <c r="I454" s="42"/>
      <c r="J454" s="6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2"/>
      <c r="D455" s="42"/>
      <c r="E455" s="43"/>
      <c r="F455" s="42"/>
      <c r="G455" s="42"/>
      <c r="H455" s="59"/>
      <c r="I455" s="42"/>
      <c r="J455" s="6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2"/>
      <c r="D456" s="42"/>
      <c r="E456" s="43"/>
      <c r="F456" s="42"/>
      <c r="G456" s="42"/>
      <c r="H456" s="59"/>
      <c r="I456" s="42"/>
      <c r="J456" s="6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2"/>
      <c r="D457" s="42"/>
      <c r="E457" s="43"/>
      <c r="F457" s="42"/>
      <c r="G457" s="42"/>
      <c r="H457" s="59"/>
      <c r="I457" s="42"/>
      <c r="J457" s="6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2"/>
      <c r="D458" s="42"/>
      <c r="E458" s="43"/>
      <c r="F458" s="42"/>
      <c r="G458" s="42"/>
      <c r="H458" s="59"/>
      <c r="I458" s="42"/>
      <c r="J458" s="6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2"/>
      <c r="D459" s="42"/>
      <c r="E459" s="43"/>
      <c r="F459" s="42"/>
      <c r="G459" s="42"/>
      <c r="H459" s="59"/>
      <c r="I459" s="42"/>
      <c r="J459" s="6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2"/>
      <c r="D460" s="42"/>
      <c r="E460" s="43"/>
      <c r="F460" s="42"/>
      <c r="G460" s="42"/>
      <c r="H460" s="59"/>
      <c r="I460" s="42"/>
      <c r="J460" s="6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2"/>
      <c r="D461" s="42"/>
      <c r="E461" s="43"/>
      <c r="F461" s="42"/>
      <c r="G461" s="42"/>
      <c r="H461" s="59"/>
      <c r="I461" s="42"/>
      <c r="J461" s="6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2"/>
      <c r="D462" s="42"/>
      <c r="E462" s="43"/>
      <c r="F462" s="42"/>
      <c r="G462" s="42"/>
      <c r="H462" s="59"/>
      <c r="I462" s="42"/>
      <c r="J462" s="6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2"/>
      <c r="D463" s="42"/>
      <c r="E463" s="43"/>
      <c r="F463" s="42"/>
      <c r="G463" s="42"/>
      <c r="H463" s="59"/>
      <c r="I463" s="42"/>
      <c r="J463" s="6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2"/>
      <c r="D464" s="42"/>
      <c r="E464" s="43"/>
      <c r="F464" s="42"/>
      <c r="G464" s="42"/>
      <c r="H464" s="59"/>
      <c r="I464" s="42"/>
      <c r="J464" s="6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2"/>
      <c r="D465" s="42"/>
      <c r="E465" s="43"/>
      <c r="F465" s="42"/>
      <c r="G465" s="42"/>
      <c r="H465" s="59"/>
      <c r="I465" s="42"/>
      <c r="J465" s="6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2"/>
      <c r="D466" s="42"/>
      <c r="E466" s="43"/>
      <c r="F466" s="42"/>
      <c r="G466" s="42"/>
      <c r="H466" s="59"/>
      <c r="I466" s="42"/>
      <c r="J466" s="6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2"/>
      <c r="D467" s="42"/>
      <c r="E467" s="43"/>
      <c r="F467" s="42"/>
      <c r="G467" s="42"/>
      <c r="H467" s="59"/>
      <c r="I467" s="42"/>
      <c r="J467" s="6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2"/>
      <c r="D468" s="42"/>
      <c r="E468" s="43"/>
      <c r="F468" s="42"/>
      <c r="G468" s="42"/>
      <c r="H468" s="59"/>
      <c r="I468" s="42"/>
      <c r="J468" s="6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2"/>
      <c r="D469" s="42"/>
      <c r="E469" s="43"/>
      <c r="F469" s="42"/>
      <c r="G469" s="42"/>
      <c r="H469" s="59"/>
      <c r="I469" s="42"/>
      <c r="J469" s="6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2"/>
      <c r="D470" s="42"/>
      <c r="E470" s="43"/>
      <c r="F470" s="42"/>
      <c r="G470" s="42"/>
      <c r="H470" s="59"/>
      <c r="I470" s="42"/>
      <c r="J470" s="6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2"/>
      <c r="D471" s="42"/>
      <c r="E471" s="43"/>
      <c r="F471" s="42"/>
      <c r="G471" s="42"/>
      <c r="H471" s="59"/>
      <c r="I471" s="42"/>
      <c r="J471" s="6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2"/>
      <c r="D472" s="42"/>
      <c r="E472" s="43"/>
      <c r="F472" s="42"/>
      <c r="G472" s="42"/>
      <c r="H472" s="59"/>
      <c r="I472" s="42"/>
      <c r="J472" s="6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2"/>
      <c r="D473" s="42"/>
      <c r="E473" s="43"/>
      <c r="F473" s="42"/>
      <c r="G473" s="42"/>
      <c r="H473" s="59"/>
      <c r="I473" s="42"/>
      <c r="J473" s="6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2"/>
      <c r="D474" s="42"/>
      <c r="E474" s="43"/>
      <c r="F474" s="42"/>
      <c r="G474" s="42"/>
      <c r="H474" s="59"/>
      <c r="I474" s="42"/>
      <c r="J474" s="6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2"/>
      <c r="D475" s="42"/>
      <c r="E475" s="43"/>
      <c r="F475" s="42"/>
      <c r="G475" s="42"/>
      <c r="H475" s="59"/>
      <c r="I475" s="42"/>
      <c r="J475" s="6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2"/>
      <c r="D476" s="42"/>
      <c r="E476" s="43"/>
      <c r="F476" s="42"/>
      <c r="G476" s="42"/>
      <c r="H476" s="59"/>
      <c r="I476" s="42"/>
      <c r="J476" s="6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2"/>
      <c r="D477" s="42"/>
      <c r="E477" s="43"/>
      <c r="F477" s="42"/>
      <c r="G477" s="42"/>
      <c r="H477" s="59"/>
      <c r="I477" s="42"/>
      <c r="J477" s="6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2"/>
      <c r="D478" s="42"/>
      <c r="E478" s="43"/>
      <c r="F478" s="42"/>
      <c r="G478" s="42"/>
      <c r="H478" s="59"/>
      <c r="I478" s="42"/>
      <c r="J478" s="6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2"/>
      <c r="D479" s="42"/>
      <c r="E479" s="43"/>
      <c r="F479" s="42"/>
      <c r="G479" s="42"/>
      <c r="H479" s="59"/>
      <c r="I479" s="42"/>
      <c r="J479" s="6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2"/>
      <c r="D480" s="42"/>
      <c r="E480" s="43"/>
      <c r="F480" s="42"/>
      <c r="G480" s="42"/>
      <c r="H480" s="59"/>
      <c r="I480" s="42"/>
      <c r="J480" s="6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2"/>
      <c r="D481" s="42"/>
      <c r="E481" s="43"/>
      <c r="F481" s="42"/>
      <c r="G481" s="42"/>
      <c r="H481" s="59"/>
      <c r="I481" s="42"/>
      <c r="J481" s="6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2"/>
      <c r="D482" s="42"/>
      <c r="E482" s="43"/>
      <c r="F482" s="42"/>
      <c r="G482" s="42"/>
      <c r="H482" s="59"/>
      <c r="I482" s="42"/>
      <c r="J482" s="6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2"/>
      <c r="D483" s="42"/>
      <c r="E483" s="43"/>
      <c r="F483" s="42"/>
      <c r="G483" s="42"/>
      <c r="H483" s="59"/>
      <c r="I483" s="42"/>
      <c r="J483" s="6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2"/>
      <c r="D484" s="42"/>
      <c r="E484" s="43"/>
      <c r="F484" s="42"/>
      <c r="G484" s="42"/>
      <c r="H484" s="59"/>
      <c r="I484" s="42"/>
      <c r="J484" s="6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2"/>
      <c r="D485" s="42"/>
      <c r="E485" s="43"/>
      <c r="F485" s="42"/>
      <c r="G485" s="42"/>
      <c r="H485" s="59"/>
      <c r="I485" s="42"/>
      <c r="J485" s="6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2"/>
      <c r="D486" s="42"/>
      <c r="E486" s="43"/>
      <c r="F486" s="42"/>
      <c r="G486" s="42"/>
      <c r="H486" s="59"/>
      <c r="I486" s="42"/>
      <c r="J486" s="6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2"/>
      <c r="D487" s="42"/>
      <c r="E487" s="43"/>
      <c r="F487" s="42"/>
      <c r="G487" s="42"/>
      <c r="H487" s="59"/>
      <c r="I487" s="42"/>
      <c r="J487" s="6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2"/>
      <c r="D488" s="42"/>
      <c r="E488" s="43"/>
      <c r="F488" s="42"/>
      <c r="G488" s="42"/>
      <c r="H488" s="59"/>
      <c r="I488" s="42"/>
      <c r="J488" s="6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2"/>
      <c r="D489" s="42"/>
      <c r="E489" s="43"/>
      <c r="F489" s="42"/>
      <c r="G489" s="42"/>
      <c r="H489" s="59"/>
      <c r="I489" s="42"/>
      <c r="J489" s="6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2"/>
      <c r="D490" s="42"/>
      <c r="E490" s="43"/>
      <c r="F490" s="42"/>
      <c r="G490" s="42"/>
      <c r="H490" s="59"/>
      <c r="I490" s="42"/>
      <c r="J490" s="6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2"/>
      <c r="D491" s="42"/>
      <c r="E491" s="43"/>
      <c r="F491" s="42"/>
      <c r="G491" s="42"/>
      <c r="H491" s="59"/>
      <c r="I491" s="42"/>
      <c r="J491" s="6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2"/>
      <c r="D492" s="42"/>
      <c r="E492" s="43"/>
      <c r="F492" s="42"/>
      <c r="G492" s="42"/>
      <c r="H492" s="59"/>
      <c r="I492" s="42"/>
      <c r="J492" s="6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2"/>
      <c r="D493" s="42"/>
      <c r="E493" s="43"/>
      <c r="F493" s="42"/>
      <c r="G493" s="42"/>
      <c r="H493" s="59"/>
      <c r="I493" s="42"/>
      <c r="J493" s="6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2"/>
      <c r="D494" s="42"/>
      <c r="E494" s="43"/>
      <c r="F494" s="42"/>
      <c r="G494" s="42"/>
      <c r="H494" s="59"/>
      <c r="I494" s="42"/>
      <c r="J494" s="6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2"/>
      <c r="D495" s="42"/>
      <c r="E495" s="43"/>
      <c r="F495" s="42"/>
      <c r="G495" s="42"/>
      <c r="H495" s="59"/>
      <c r="I495" s="42"/>
      <c r="J495" s="6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2"/>
      <c r="D496" s="42"/>
      <c r="E496" s="43"/>
      <c r="F496" s="42"/>
      <c r="G496" s="42"/>
      <c r="H496" s="59"/>
      <c r="I496" s="42"/>
      <c r="J496" s="6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2"/>
      <c r="D497" s="42"/>
      <c r="E497" s="43"/>
      <c r="F497" s="42"/>
      <c r="G497" s="42"/>
      <c r="H497" s="59"/>
      <c r="I497" s="42"/>
      <c r="J497" s="6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2"/>
      <c r="D498" s="42"/>
      <c r="E498" s="43"/>
      <c r="F498" s="42"/>
      <c r="G498" s="42"/>
      <c r="H498" s="59"/>
      <c r="I498" s="42"/>
      <c r="J498" s="6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2"/>
      <c r="D499" s="42"/>
      <c r="E499" s="43"/>
      <c r="F499" s="42"/>
      <c r="G499" s="42"/>
      <c r="H499" s="59"/>
      <c r="I499" s="42"/>
      <c r="J499" s="6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2"/>
      <c r="D500" s="42"/>
      <c r="E500" s="43"/>
      <c r="F500" s="42"/>
      <c r="G500" s="42"/>
      <c r="H500" s="59"/>
      <c r="I500" s="42"/>
      <c r="J500" s="6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2"/>
      <c r="D501" s="42"/>
      <c r="E501" s="43"/>
      <c r="F501" s="42"/>
      <c r="G501" s="42"/>
      <c r="H501" s="59"/>
      <c r="I501" s="42"/>
      <c r="J501" s="6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2"/>
      <c r="D502" s="42"/>
      <c r="E502" s="43"/>
      <c r="F502" s="42"/>
      <c r="G502" s="42"/>
      <c r="H502" s="59"/>
      <c r="I502" s="42"/>
      <c r="J502" s="6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2"/>
      <c r="D503" s="42"/>
      <c r="E503" s="43"/>
      <c r="F503" s="42"/>
      <c r="G503" s="42"/>
      <c r="H503" s="59"/>
      <c r="I503" s="42"/>
      <c r="J503" s="6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2"/>
      <c r="D504" s="42"/>
      <c r="E504" s="43"/>
      <c r="F504" s="42"/>
      <c r="G504" s="42"/>
      <c r="H504" s="59"/>
      <c r="I504" s="42"/>
      <c r="J504" s="6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2"/>
      <c r="D505" s="42"/>
      <c r="E505" s="43"/>
      <c r="F505" s="42"/>
      <c r="G505" s="42"/>
      <c r="H505" s="59"/>
      <c r="I505" s="42"/>
      <c r="J505" s="6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2"/>
      <c r="D506" s="42"/>
      <c r="E506" s="43"/>
      <c r="F506" s="42"/>
      <c r="G506" s="42"/>
      <c r="H506" s="59"/>
      <c r="I506" s="42"/>
      <c r="J506" s="6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2"/>
      <c r="D507" s="42"/>
      <c r="E507" s="43"/>
      <c r="F507" s="42"/>
      <c r="G507" s="42"/>
      <c r="H507" s="59"/>
      <c r="I507" s="42"/>
      <c r="J507" s="6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2"/>
      <c r="D508" s="42"/>
      <c r="E508" s="43"/>
      <c r="F508" s="42"/>
      <c r="G508" s="42"/>
      <c r="H508" s="59"/>
      <c r="I508" s="42"/>
      <c r="J508" s="6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2"/>
      <c r="D509" s="42"/>
      <c r="E509" s="43"/>
      <c r="F509" s="42"/>
      <c r="G509" s="42"/>
      <c r="H509" s="59"/>
      <c r="I509" s="42"/>
      <c r="J509" s="6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2"/>
      <c r="D510" s="42"/>
      <c r="E510" s="43"/>
      <c r="F510" s="42"/>
      <c r="G510" s="42"/>
      <c r="H510" s="59"/>
      <c r="I510" s="42"/>
      <c r="J510" s="6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2"/>
      <c r="D511" s="42"/>
      <c r="E511" s="43"/>
      <c r="F511" s="42"/>
      <c r="G511" s="42"/>
      <c r="H511" s="59"/>
      <c r="I511" s="42"/>
      <c r="J511" s="6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2"/>
      <c r="D512" s="42"/>
      <c r="E512" s="43"/>
      <c r="F512" s="42"/>
      <c r="G512" s="42"/>
      <c r="H512" s="59"/>
      <c r="I512" s="42"/>
      <c r="J512" s="6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2"/>
      <c r="D513" s="42"/>
      <c r="E513" s="43"/>
      <c r="F513" s="42"/>
      <c r="G513" s="42"/>
      <c r="H513" s="59"/>
      <c r="I513" s="42"/>
      <c r="J513" s="6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2"/>
      <c r="D514" s="42"/>
      <c r="E514" s="43"/>
      <c r="F514" s="42"/>
      <c r="G514" s="42"/>
      <c r="H514" s="59"/>
      <c r="I514" s="42"/>
      <c r="J514" s="6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2"/>
      <c r="D515" s="42"/>
      <c r="E515" s="43"/>
      <c r="F515" s="42"/>
      <c r="G515" s="42"/>
      <c r="H515" s="59"/>
      <c r="I515" s="42"/>
      <c r="J515" s="6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2"/>
      <c r="D516" s="42"/>
      <c r="E516" s="43"/>
      <c r="F516" s="42"/>
      <c r="G516" s="42"/>
      <c r="H516" s="59"/>
      <c r="I516" s="42"/>
      <c r="J516" s="6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2"/>
      <c r="D517" s="42"/>
      <c r="E517" s="43"/>
      <c r="F517" s="42"/>
      <c r="G517" s="42"/>
      <c r="H517" s="59"/>
      <c r="I517" s="42"/>
      <c r="J517" s="6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2"/>
      <c r="D518" s="42"/>
      <c r="E518" s="43"/>
      <c r="F518" s="42"/>
      <c r="G518" s="42"/>
      <c r="H518" s="59"/>
      <c r="I518" s="42"/>
      <c r="J518" s="6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2"/>
      <c r="D519" s="42"/>
      <c r="E519" s="43"/>
      <c r="F519" s="42"/>
      <c r="G519" s="42"/>
      <c r="H519" s="59"/>
      <c r="I519" s="42"/>
      <c r="J519" s="6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2"/>
      <c r="D520" s="42"/>
      <c r="E520" s="43"/>
      <c r="F520" s="42"/>
      <c r="G520" s="42"/>
      <c r="H520" s="59"/>
      <c r="I520" s="42"/>
      <c r="J520" s="6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2"/>
      <c r="D521" s="42"/>
      <c r="E521" s="43"/>
      <c r="F521" s="42"/>
      <c r="G521" s="42"/>
      <c r="H521" s="59"/>
      <c r="I521" s="42"/>
      <c r="J521" s="6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2"/>
      <c r="D522" s="42"/>
      <c r="E522" s="43"/>
      <c r="F522" s="42"/>
      <c r="G522" s="42"/>
      <c r="H522" s="59"/>
      <c r="I522" s="42"/>
      <c r="J522" s="6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2"/>
      <c r="D523" s="42"/>
      <c r="E523" s="43"/>
      <c r="F523" s="42"/>
      <c r="G523" s="42"/>
      <c r="H523" s="59"/>
      <c r="I523" s="42"/>
      <c r="J523" s="6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2"/>
      <c r="D524" s="42"/>
      <c r="E524" s="43"/>
      <c r="F524" s="42"/>
      <c r="G524" s="42"/>
      <c r="H524" s="59"/>
      <c r="I524" s="42"/>
      <c r="J524" s="6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2"/>
      <c r="D525" s="42"/>
      <c r="E525" s="43"/>
      <c r="F525" s="42"/>
      <c r="G525" s="42"/>
      <c r="H525" s="59"/>
      <c r="I525" s="42"/>
      <c r="J525" s="6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2"/>
      <c r="D526" s="42"/>
      <c r="E526" s="43"/>
      <c r="F526" s="42"/>
      <c r="G526" s="42"/>
      <c r="H526" s="59"/>
      <c r="I526" s="42"/>
      <c r="J526" s="6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2"/>
      <c r="D527" s="42"/>
      <c r="E527" s="43"/>
      <c r="F527" s="42"/>
      <c r="G527" s="42"/>
      <c r="H527" s="59"/>
      <c r="I527" s="42"/>
      <c r="J527" s="6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2"/>
      <c r="D528" s="42"/>
      <c r="E528" s="43"/>
      <c r="F528" s="42"/>
      <c r="G528" s="42"/>
      <c r="H528" s="59"/>
      <c r="I528" s="42"/>
      <c r="J528" s="6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2"/>
      <c r="D529" s="42"/>
      <c r="E529" s="43"/>
      <c r="F529" s="42"/>
      <c r="G529" s="42"/>
      <c r="H529" s="59"/>
      <c r="I529" s="42"/>
      <c r="J529" s="6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2"/>
      <c r="D530" s="42"/>
      <c r="E530" s="43"/>
      <c r="F530" s="42"/>
      <c r="G530" s="42"/>
      <c r="H530" s="59"/>
      <c r="I530" s="42"/>
      <c r="J530" s="6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2"/>
      <c r="D531" s="42"/>
      <c r="E531" s="43"/>
      <c r="F531" s="42"/>
      <c r="G531" s="42"/>
      <c r="H531" s="59"/>
      <c r="I531" s="42"/>
      <c r="J531" s="6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2"/>
      <c r="D532" s="42"/>
      <c r="E532" s="43"/>
      <c r="F532" s="42"/>
      <c r="G532" s="42"/>
      <c r="H532" s="59"/>
      <c r="I532" s="42"/>
      <c r="J532" s="6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2"/>
      <c r="D533" s="42"/>
      <c r="E533" s="43"/>
      <c r="F533" s="42"/>
      <c r="G533" s="42"/>
      <c r="H533" s="59"/>
      <c r="I533" s="42"/>
      <c r="J533" s="6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2"/>
      <c r="D534" s="42"/>
      <c r="E534" s="43"/>
      <c r="F534" s="42"/>
      <c r="G534" s="42"/>
      <c r="H534" s="59"/>
      <c r="I534" s="42"/>
      <c r="J534" s="6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2"/>
      <c r="D535" s="42"/>
      <c r="E535" s="43"/>
      <c r="F535" s="42"/>
      <c r="G535" s="42"/>
      <c r="H535" s="59"/>
      <c r="I535" s="42"/>
      <c r="J535" s="6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2"/>
      <c r="D536" s="42"/>
      <c r="E536" s="43"/>
      <c r="F536" s="42"/>
      <c r="G536" s="42"/>
      <c r="H536" s="59"/>
      <c r="I536" s="42"/>
      <c r="J536" s="6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2"/>
      <c r="D537" s="42"/>
      <c r="E537" s="43"/>
      <c r="F537" s="42"/>
      <c r="G537" s="42"/>
      <c r="H537" s="59"/>
      <c r="I537" s="42"/>
      <c r="J537" s="6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2"/>
      <c r="D538" s="42"/>
      <c r="E538" s="43"/>
      <c r="F538" s="42"/>
      <c r="G538" s="42"/>
      <c r="H538" s="59"/>
      <c r="I538" s="42"/>
      <c r="J538" s="6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2"/>
      <c r="D539" s="42"/>
      <c r="E539" s="43"/>
      <c r="F539" s="42"/>
      <c r="G539" s="42"/>
      <c r="H539" s="59"/>
      <c r="I539" s="42"/>
      <c r="J539" s="6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2"/>
      <c r="D540" s="42"/>
      <c r="E540" s="43"/>
      <c r="F540" s="42"/>
      <c r="G540" s="42"/>
      <c r="H540" s="59"/>
      <c r="I540" s="42"/>
      <c r="J540" s="6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2"/>
      <c r="D541" s="42"/>
      <c r="E541" s="43"/>
      <c r="F541" s="42"/>
      <c r="G541" s="42"/>
      <c r="H541" s="59"/>
      <c r="I541" s="42"/>
      <c r="J541" s="6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2"/>
      <c r="D542" s="42"/>
      <c r="E542" s="43"/>
      <c r="F542" s="42"/>
      <c r="G542" s="42"/>
      <c r="H542" s="59"/>
      <c r="I542" s="42"/>
      <c r="J542" s="6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2"/>
      <c r="D543" s="42"/>
      <c r="E543" s="43"/>
      <c r="F543" s="42"/>
      <c r="G543" s="42"/>
      <c r="H543" s="59"/>
      <c r="I543" s="42"/>
      <c r="J543" s="6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2"/>
      <c r="D544" s="42"/>
      <c r="E544" s="43"/>
      <c r="F544" s="42"/>
      <c r="G544" s="42"/>
      <c r="H544" s="59"/>
      <c r="I544" s="42"/>
      <c r="J544" s="6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2"/>
      <c r="D545" s="42"/>
      <c r="E545" s="43"/>
      <c r="F545" s="42"/>
      <c r="G545" s="42"/>
      <c r="H545" s="59"/>
      <c r="I545" s="42"/>
      <c r="J545" s="6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2"/>
      <c r="D546" s="42"/>
      <c r="E546" s="43"/>
      <c r="F546" s="42"/>
      <c r="G546" s="42"/>
      <c r="H546" s="59"/>
      <c r="I546" s="42"/>
      <c r="J546" s="6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2"/>
      <c r="D547" s="42"/>
      <c r="E547" s="43"/>
      <c r="F547" s="42"/>
      <c r="G547" s="42"/>
      <c r="H547" s="59"/>
      <c r="I547" s="42"/>
      <c r="J547" s="6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2"/>
      <c r="D548" s="42"/>
      <c r="E548" s="43"/>
      <c r="F548" s="42"/>
      <c r="G548" s="42"/>
      <c r="H548" s="59"/>
      <c r="I548" s="42"/>
      <c r="J548" s="6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2"/>
      <c r="D549" s="42"/>
      <c r="E549" s="43"/>
      <c r="F549" s="42"/>
      <c r="G549" s="42"/>
      <c r="H549" s="59"/>
      <c r="I549" s="42"/>
      <c r="J549" s="6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2"/>
      <c r="D550" s="42"/>
      <c r="E550" s="43"/>
      <c r="F550" s="42"/>
      <c r="G550" s="42"/>
      <c r="H550" s="59"/>
      <c r="I550" s="42"/>
      <c r="J550" s="6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2"/>
      <c r="D551" s="42"/>
      <c r="E551" s="43"/>
      <c r="F551" s="42"/>
      <c r="G551" s="42"/>
      <c r="H551" s="59"/>
      <c r="I551" s="42"/>
      <c r="J551" s="6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2"/>
      <c r="D552" s="42"/>
      <c r="E552" s="43"/>
      <c r="F552" s="42"/>
      <c r="G552" s="42"/>
      <c r="H552" s="59"/>
      <c r="I552" s="42"/>
      <c r="J552" s="6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2"/>
      <c r="D553" s="42"/>
      <c r="E553" s="43"/>
      <c r="F553" s="42"/>
      <c r="G553" s="42"/>
      <c r="H553" s="59"/>
      <c r="I553" s="42"/>
      <c r="J553" s="6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2"/>
      <c r="D554" s="42"/>
      <c r="E554" s="43"/>
      <c r="F554" s="42"/>
      <c r="G554" s="42"/>
      <c r="H554" s="59"/>
      <c r="I554" s="42"/>
      <c r="J554" s="6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2"/>
      <c r="D555" s="42"/>
      <c r="E555" s="43"/>
      <c r="F555" s="42"/>
      <c r="G555" s="42"/>
      <c r="H555" s="59"/>
      <c r="I555" s="42"/>
      <c r="J555" s="6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2"/>
      <c r="D556" s="42"/>
      <c r="E556" s="43"/>
      <c r="F556" s="42"/>
      <c r="G556" s="42"/>
      <c r="H556" s="59"/>
      <c r="I556" s="42"/>
      <c r="J556" s="6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2"/>
      <c r="D557" s="42"/>
      <c r="E557" s="43"/>
      <c r="F557" s="42"/>
      <c r="G557" s="42"/>
      <c r="H557" s="59"/>
      <c r="I557" s="42"/>
      <c r="J557" s="6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2"/>
      <c r="D558" s="42"/>
      <c r="E558" s="43"/>
      <c r="F558" s="42"/>
      <c r="G558" s="42"/>
      <c r="H558" s="59"/>
      <c r="I558" s="42"/>
      <c r="J558" s="6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2"/>
      <c r="D559" s="42"/>
      <c r="E559" s="43"/>
      <c r="F559" s="42"/>
      <c r="G559" s="42"/>
      <c r="H559" s="59"/>
      <c r="I559" s="42"/>
      <c r="J559" s="6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2"/>
      <c r="D560" s="42"/>
      <c r="E560" s="43"/>
      <c r="F560" s="42"/>
      <c r="G560" s="42"/>
      <c r="H560" s="59"/>
      <c r="I560" s="42"/>
      <c r="J560" s="6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2"/>
      <c r="D561" s="42"/>
      <c r="E561" s="43"/>
      <c r="F561" s="42"/>
      <c r="G561" s="42"/>
      <c r="H561" s="59"/>
      <c r="I561" s="42"/>
      <c r="J561" s="6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2"/>
      <c r="D562" s="42"/>
      <c r="E562" s="43"/>
      <c r="F562" s="42"/>
      <c r="G562" s="42"/>
      <c r="H562" s="59"/>
      <c r="I562" s="42"/>
      <c r="J562" s="6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2"/>
      <c r="D563" s="42"/>
      <c r="E563" s="43"/>
      <c r="F563" s="42"/>
      <c r="G563" s="42"/>
      <c r="H563" s="59"/>
      <c r="I563" s="42"/>
      <c r="J563" s="6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2"/>
      <c r="D564" s="42"/>
      <c r="E564" s="43"/>
      <c r="F564" s="42"/>
      <c r="G564" s="42"/>
      <c r="H564" s="59"/>
      <c r="I564" s="42"/>
      <c r="J564" s="6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2"/>
      <c r="D565" s="42"/>
      <c r="E565" s="43"/>
      <c r="F565" s="42"/>
      <c r="G565" s="42"/>
      <c r="H565" s="59"/>
      <c r="I565" s="42"/>
      <c r="J565" s="6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2"/>
      <c r="D566" s="42"/>
      <c r="E566" s="43"/>
      <c r="F566" s="42"/>
      <c r="G566" s="42"/>
      <c r="H566" s="59"/>
      <c r="I566" s="42"/>
      <c r="J566" s="6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2"/>
      <c r="D567" s="42"/>
      <c r="E567" s="43"/>
      <c r="F567" s="42"/>
      <c r="G567" s="42"/>
      <c r="H567" s="59"/>
      <c r="I567" s="42"/>
      <c r="J567" s="6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2"/>
      <c r="D568" s="42"/>
      <c r="E568" s="43"/>
      <c r="F568" s="42"/>
      <c r="G568" s="42"/>
      <c r="H568" s="59"/>
      <c r="I568" s="42"/>
      <c r="J568" s="6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2"/>
      <c r="D569" s="42"/>
      <c r="E569" s="43"/>
      <c r="F569" s="42"/>
      <c r="G569" s="42"/>
      <c r="H569" s="59"/>
      <c r="I569" s="42"/>
      <c r="J569" s="6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2"/>
      <c r="D570" s="42"/>
      <c r="E570" s="43"/>
      <c r="F570" s="42"/>
      <c r="G570" s="42"/>
      <c r="H570" s="59"/>
      <c r="I570" s="42"/>
      <c r="J570" s="6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2"/>
      <c r="D571" s="42"/>
      <c r="E571" s="43"/>
      <c r="F571" s="42"/>
      <c r="G571" s="42"/>
      <c r="H571" s="59"/>
      <c r="I571" s="42"/>
      <c r="J571" s="6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2"/>
      <c r="D572" s="42"/>
      <c r="E572" s="43"/>
      <c r="F572" s="42"/>
      <c r="G572" s="42"/>
      <c r="H572" s="59"/>
      <c r="I572" s="42"/>
      <c r="J572" s="6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2"/>
      <c r="D573" s="42"/>
      <c r="E573" s="43"/>
      <c r="F573" s="42"/>
      <c r="G573" s="42"/>
      <c r="H573" s="59"/>
      <c r="I573" s="42"/>
      <c r="J573" s="6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2"/>
      <c r="D574" s="42"/>
      <c r="E574" s="43"/>
      <c r="F574" s="42"/>
      <c r="G574" s="42"/>
      <c r="H574" s="59"/>
      <c r="I574" s="42"/>
      <c r="J574" s="6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2"/>
      <c r="D575" s="42"/>
      <c r="E575" s="43"/>
      <c r="F575" s="42"/>
      <c r="G575" s="42"/>
      <c r="H575" s="59"/>
      <c r="I575" s="42"/>
      <c r="J575" s="6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2"/>
      <c r="D576" s="42"/>
      <c r="E576" s="43"/>
      <c r="F576" s="42"/>
      <c r="G576" s="42"/>
      <c r="H576" s="59"/>
      <c r="I576" s="42"/>
      <c r="J576" s="6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2"/>
      <c r="D577" s="42"/>
      <c r="E577" s="43"/>
      <c r="F577" s="42"/>
      <c r="G577" s="42"/>
      <c r="H577" s="59"/>
      <c r="I577" s="42"/>
      <c r="J577" s="6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2"/>
      <c r="D578" s="42"/>
      <c r="E578" s="43"/>
      <c r="F578" s="42"/>
      <c r="G578" s="42"/>
      <c r="H578" s="59"/>
      <c r="I578" s="42"/>
      <c r="J578" s="6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2"/>
      <c r="D579" s="42"/>
      <c r="E579" s="43"/>
      <c r="F579" s="42"/>
      <c r="G579" s="42"/>
      <c r="H579" s="59"/>
      <c r="I579" s="42"/>
      <c r="J579" s="6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2"/>
      <c r="D580" s="42"/>
      <c r="E580" s="43"/>
      <c r="F580" s="42"/>
      <c r="G580" s="42"/>
      <c r="H580" s="59"/>
      <c r="I580" s="42"/>
      <c r="J580" s="6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2"/>
      <c r="D581" s="42"/>
      <c r="E581" s="43"/>
      <c r="F581" s="42"/>
      <c r="G581" s="42"/>
      <c r="H581" s="59"/>
      <c r="I581" s="42"/>
      <c r="J581" s="6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2"/>
      <c r="D582" s="42"/>
      <c r="E582" s="43"/>
      <c r="F582" s="42"/>
      <c r="G582" s="42"/>
      <c r="H582" s="59"/>
      <c r="I582" s="42"/>
      <c r="J582" s="6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2"/>
      <c r="D583" s="42"/>
      <c r="E583" s="43"/>
      <c r="F583" s="42"/>
      <c r="G583" s="42"/>
      <c r="H583" s="59"/>
      <c r="I583" s="42"/>
      <c r="J583" s="6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2"/>
      <c r="D584" s="42"/>
      <c r="E584" s="43"/>
      <c r="F584" s="42"/>
      <c r="G584" s="42"/>
      <c r="H584" s="59"/>
      <c r="I584" s="42"/>
      <c r="J584" s="6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2"/>
      <c r="D585" s="42"/>
      <c r="E585" s="43"/>
      <c r="F585" s="42"/>
      <c r="G585" s="42"/>
      <c r="H585" s="59"/>
      <c r="I585" s="42"/>
      <c r="J585" s="6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2"/>
      <c r="D586" s="42"/>
      <c r="E586" s="43"/>
      <c r="F586" s="42"/>
      <c r="G586" s="42"/>
      <c r="H586" s="59"/>
      <c r="I586" s="42"/>
      <c r="J586" s="6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2"/>
      <c r="D587" s="42"/>
      <c r="E587" s="43"/>
      <c r="F587" s="42"/>
      <c r="G587" s="42"/>
      <c r="H587" s="59"/>
      <c r="I587" s="42"/>
      <c r="J587" s="6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2"/>
      <c r="D588" s="42"/>
      <c r="E588" s="43"/>
      <c r="F588" s="42"/>
      <c r="G588" s="42"/>
      <c r="H588" s="59"/>
      <c r="I588" s="42"/>
      <c r="J588" s="6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2"/>
      <c r="D589" s="42"/>
      <c r="E589" s="43"/>
      <c r="F589" s="42"/>
      <c r="G589" s="42"/>
      <c r="H589" s="59"/>
      <c r="I589" s="42"/>
      <c r="J589" s="6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2"/>
      <c r="D590" s="42"/>
      <c r="E590" s="43"/>
      <c r="F590" s="42"/>
      <c r="G590" s="42"/>
      <c r="H590" s="59"/>
      <c r="I590" s="42"/>
      <c r="J590" s="6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2"/>
      <c r="D591" s="42"/>
      <c r="E591" s="43"/>
      <c r="F591" s="42"/>
      <c r="G591" s="42"/>
      <c r="H591" s="59"/>
      <c r="I591" s="42"/>
      <c r="J591" s="6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2"/>
      <c r="D592" s="42"/>
      <c r="E592" s="43"/>
      <c r="F592" s="42"/>
      <c r="G592" s="42"/>
      <c r="H592" s="59"/>
      <c r="I592" s="42"/>
      <c r="J592" s="6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2"/>
      <c r="D593" s="42"/>
      <c r="E593" s="43"/>
      <c r="F593" s="42"/>
      <c r="G593" s="42"/>
      <c r="H593" s="59"/>
      <c r="I593" s="42"/>
      <c r="J593" s="6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2"/>
      <c r="D594" s="42"/>
      <c r="E594" s="43"/>
      <c r="F594" s="42"/>
      <c r="G594" s="42"/>
      <c r="H594" s="59"/>
      <c r="I594" s="42"/>
      <c r="J594" s="6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2"/>
      <c r="D595" s="42"/>
      <c r="E595" s="43"/>
      <c r="F595" s="42"/>
      <c r="G595" s="42"/>
      <c r="H595" s="59"/>
      <c r="I595" s="42"/>
      <c r="J595" s="6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2"/>
      <c r="D596" s="42"/>
      <c r="E596" s="43"/>
      <c r="F596" s="42"/>
      <c r="G596" s="42"/>
      <c r="H596" s="59"/>
      <c r="I596" s="42"/>
      <c r="J596" s="6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2"/>
      <c r="D597" s="42"/>
      <c r="E597" s="43"/>
      <c r="F597" s="42"/>
      <c r="G597" s="42"/>
      <c r="H597" s="59"/>
      <c r="I597" s="42"/>
      <c r="J597" s="6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2"/>
      <c r="D598" s="42"/>
      <c r="E598" s="43"/>
      <c r="F598" s="42"/>
      <c r="G598" s="42"/>
      <c r="H598" s="59"/>
      <c r="I598" s="42"/>
      <c r="J598" s="6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2"/>
      <c r="D599" s="42"/>
      <c r="E599" s="43"/>
      <c r="F599" s="42"/>
      <c r="G599" s="42"/>
      <c r="H599" s="59"/>
      <c r="I599" s="42"/>
      <c r="J599" s="6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2"/>
      <c r="D600" s="42"/>
      <c r="E600" s="43"/>
      <c r="F600" s="42"/>
      <c r="G600" s="42"/>
      <c r="H600" s="59"/>
      <c r="I600" s="42"/>
      <c r="J600" s="6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2"/>
      <c r="D601" s="42"/>
      <c r="E601" s="43"/>
      <c r="F601" s="42"/>
      <c r="G601" s="42"/>
      <c r="H601" s="59"/>
      <c r="I601" s="42"/>
      <c r="J601" s="6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2"/>
      <c r="D602" s="42"/>
      <c r="E602" s="43"/>
      <c r="F602" s="42"/>
      <c r="G602" s="42"/>
      <c r="H602" s="59"/>
      <c r="I602" s="42"/>
      <c r="J602" s="6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2"/>
      <c r="D603" s="42"/>
      <c r="E603" s="43"/>
      <c r="F603" s="42"/>
      <c r="G603" s="42"/>
      <c r="H603" s="59"/>
      <c r="I603" s="42"/>
      <c r="J603" s="6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2"/>
      <c r="D604" s="42"/>
      <c r="E604" s="43"/>
      <c r="F604" s="42"/>
      <c r="G604" s="42"/>
      <c r="H604" s="59"/>
      <c r="I604" s="42"/>
      <c r="J604" s="6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2"/>
      <c r="D605" s="42"/>
      <c r="E605" s="43"/>
      <c r="F605" s="42"/>
      <c r="G605" s="42"/>
      <c r="H605" s="59"/>
      <c r="I605" s="42"/>
      <c r="J605" s="6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2"/>
      <c r="D606" s="42"/>
      <c r="E606" s="43"/>
      <c r="F606" s="42"/>
      <c r="G606" s="42"/>
      <c r="H606" s="59"/>
      <c r="I606" s="42"/>
      <c r="J606" s="6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2"/>
      <c r="D607" s="42"/>
      <c r="E607" s="43"/>
      <c r="F607" s="42"/>
      <c r="G607" s="42"/>
      <c r="H607" s="59"/>
      <c r="I607" s="42"/>
      <c r="J607" s="6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2"/>
      <c r="D608" s="42"/>
      <c r="E608" s="43"/>
      <c r="F608" s="42"/>
      <c r="G608" s="42"/>
      <c r="H608" s="59"/>
      <c r="I608" s="42"/>
      <c r="J608" s="6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2"/>
      <c r="D609" s="42"/>
      <c r="E609" s="43"/>
      <c r="F609" s="42"/>
      <c r="G609" s="42"/>
      <c r="H609" s="59"/>
      <c r="I609" s="42"/>
      <c r="J609" s="6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2"/>
      <c r="D610" s="42"/>
      <c r="E610" s="43"/>
      <c r="F610" s="42"/>
      <c r="G610" s="42"/>
      <c r="H610" s="59"/>
      <c r="I610" s="42"/>
      <c r="J610" s="6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2"/>
      <c r="D611" s="42"/>
      <c r="E611" s="43"/>
      <c r="F611" s="42"/>
      <c r="G611" s="42"/>
      <c r="H611" s="59"/>
      <c r="I611" s="42"/>
      <c r="J611" s="6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2"/>
      <c r="D612" s="42"/>
      <c r="E612" s="43"/>
      <c r="F612" s="42"/>
      <c r="G612" s="42"/>
      <c r="H612" s="59"/>
      <c r="I612" s="42"/>
      <c r="J612" s="6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2"/>
      <c r="D613" s="42"/>
      <c r="E613" s="43"/>
      <c r="F613" s="42"/>
      <c r="G613" s="42"/>
      <c r="H613" s="59"/>
      <c r="I613" s="42"/>
      <c r="J613" s="6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2"/>
      <c r="D614" s="42"/>
      <c r="E614" s="43"/>
      <c r="F614" s="42"/>
      <c r="G614" s="42"/>
      <c r="H614" s="59"/>
      <c r="I614" s="42"/>
      <c r="J614" s="6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2"/>
      <c r="D615" s="42"/>
      <c r="E615" s="43"/>
      <c r="F615" s="42"/>
      <c r="G615" s="42"/>
      <c r="H615" s="59"/>
      <c r="I615" s="42"/>
      <c r="J615" s="6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2"/>
      <c r="D616" s="42"/>
      <c r="E616" s="43"/>
      <c r="F616" s="42"/>
      <c r="G616" s="42"/>
      <c r="H616" s="59"/>
      <c r="I616" s="42"/>
      <c r="J616" s="6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2"/>
      <c r="D617" s="42"/>
      <c r="E617" s="43"/>
      <c r="F617" s="42"/>
      <c r="G617" s="42"/>
      <c r="H617" s="59"/>
      <c r="I617" s="42"/>
      <c r="J617" s="6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2"/>
      <c r="D618" s="42"/>
      <c r="E618" s="43"/>
      <c r="F618" s="42"/>
      <c r="G618" s="42"/>
      <c r="H618" s="59"/>
      <c r="I618" s="42"/>
      <c r="J618" s="6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2"/>
      <c r="D619" s="42"/>
      <c r="E619" s="43"/>
      <c r="F619" s="42"/>
      <c r="G619" s="42"/>
      <c r="H619" s="59"/>
      <c r="I619" s="42"/>
      <c r="J619" s="6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2"/>
      <c r="D620" s="42"/>
      <c r="E620" s="43"/>
      <c r="F620" s="42"/>
      <c r="G620" s="42"/>
      <c r="H620" s="59"/>
      <c r="I620" s="42"/>
      <c r="J620" s="6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2"/>
      <c r="D621" s="42"/>
      <c r="E621" s="43"/>
      <c r="F621" s="42"/>
      <c r="G621" s="42"/>
      <c r="H621" s="59"/>
      <c r="I621" s="42"/>
      <c r="J621" s="6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2"/>
      <c r="D622" s="42"/>
      <c r="E622" s="43"/>
      <c r="F622" s="42"/>
      <c r="G622" s="42"/>
      <c r="H622" s="59"/>
      <c r="I622" s="42"/>
      <c r="J622" s="6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2"/>
      <c r="D623" s="42"/>
      <c r="E623" s="43"/>
      <c r="F623" s="42"/>
      <c r="G623" s="42"/>
      <c r="H623" s="59"/>
      <c r="I623" s="42"/>
      <c r="J623" s="6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2"/>
      <c r="D624" s="42"/>
      <c r="E624" s="43"/>
      <c r="F624" s="42"/>
      <c r="G624" s="42"/>
      <c r="H624" s="59"/>
      <c r="I624" s="42"/>
      <c r="J624" s="6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2"/>
      <c r="D625" s="42"/>
      <c r="E625" s="43"/>
      <c r="F625" s="42"/>
      <c r="G625" s="42"/>
      <c r="H625" s="59"/>
      <c r="I625" s="42"/>
      <c r="J625" s="6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2"/>
      <c r="D626" s="42"/>
      <c r="E626" s="43"/>
      <c r="F626" s="42"/>
      <c r="G626" s="42"/>
      <c r="H626" s="59"/>
      <c r="I626" s="42"/>
      <c r="J626" s="6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2"/>
      <c r="D627" s="42"/>
      <c r="E627" s="43"/>
      <c r="F627" s="42"/>
      <c r="G627" s="42"/>
      <c r="H627" s="59"/>
      <c r="I627" s="42"/>
      <c r="J627" s="6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2"/>
      <c r="D628" s="42"/>
      <c r="E628" s="43"/>
      <c r="F628" s="42"/>
      <c r="G628" s="42"/>
      <c r="H628" s="59"/>
      <c r="I628" s="42"/>
      <c r="J628" s="6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2"/>
      <c r="D629" s="42"/>
      <c r="E629" s="43"/>
      <c r="F629" s="42"/>
      <c r="G629" s="42"/>
      <c r="H629" s="59"/>
      <c r="I629" s="42"/>
      <c r="J629" s="6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2"/>
      <c r="D630" s="42"/>
      <c r="E630" s="43"/>
      <c r="F630" s="42"/>
      <c r="G630" s="42"/>
      <c r="H630" s="59"/>
      <c r="I630" s="42"/>
      <c r="J630" s="6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2"/>
      <c r="D631" s="42"/>
      <c r="E631" s="43"/>
      <c r="F631" s="42"/>
      <c r="G631" s="42"/>
      <c r="H631" s="59"/>
      <c r="I631" s="42"/>
      <c r="J631" s="6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2"/>
      <c r="D632" s="42"/>
      <c r="E632" s="43"/>
      <c r="F632" s="42"/>
      <c r="G632" s="42"/>
      <c r="H632" s="59"/>
      <c r="I632" s="42"/>
      <c r="J632" s="6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2"/>
      <c r="D633" s="42"/>
      <c r="E633" s="43"/>
      <c r="F633" s="42"/>
      <c r="G633" s="42"/>
      <c r="H633" s="59"/>
      <c r="I633" s="42"/>
      <c r="J633" s="6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2"/>
      <c r="D634" s="42"/>
      <c r="E634" s="43"/>
      <c r="F634" s="42"/>
      <c r="G634" s="42"/>
      <c r="H634" s="59"/>
      <c r="I634" s="42"/>
      <c r="J634" s="6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2"/>
      <c r="D635" s="42"/>
      <c r="E635" s="43"/>
      <c r="F635" s="42"/>
      <c r="G635" s="42"/>
      <c r="H635" s="59"/>
      <c r="I635" s="42"/>
      <c r="J635" s="6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2"/>
      <c r="D636" s="42"/>
      <c r="E636" s="43"/>
      <c r="F636" s="42"/>
      <c r="G636" s="42"/>
      <c r="H636" s="59"/>
      <c r="I636" s="42"/>
      <c r="J636" s="6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2"/>
      <c r="D637" s="42"/>
      <c r="E637" s="43"/>
      <c r="F637" s="42"/>
      <c r="G637" s="42"/>
      <c r="H637" s="59"/>
      <c r="I637" s="42"/>
      <c r="J637" s="6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2"/>
      <c r="D638" s="42"/>
      <c r="E638" s="43"/>
      <c r="F638" s="42"/>
      <c r="G638" s="42"/>
      <c r="H638" s="59"/>
      <c r="I638" s="42"/>
      <c r="J638" s="6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2"/>
      <c r="D639" s="42"/>
      <c r="E639" s="43"/>
      <c r="F639" s="42"/>
      <c r="G639" s="42"/>
      <c r="H639" s="59"/>
      <c r="I639" s="42"/>
      <c r="J639" s="6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2"/>
      <c r="D640" s="42"/>
      <c r="E640" s="43"/>
      <c r="F640" s="42"/>
      <c r="G640" s="42"/>
      <c r="H640" s="59"/>
      <c r="I640" s="42"/>
      <c r="J640" s="6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2"/>
      <c r="D641" s="42"/>
      <c r="E641" s="43"/>
      <c r="F641" s="42"/>
      <c r="G641" s="42"/>
      <c r="H641" s="59"/>
      <c r="I641" s="42"/>
      <c r="J641" s="6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2"/>
      <c r="D642" s="42"/>
      <c r="E642" s="43"/>
      <c r="F642" s="42"/>
      <c r="G642" s="42"/>
      <c r="H642" s="59"/>
      <c r="I642" s="42"/>
      <c r="J642" s="6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2"/>
      <c r="D643" s="42"/>
      <c r="E643" s="43"/>
      <c r="F643" s="42"/>
      <c r="G643" s="42"/>
      <c r="H643" s="59"/>
      <c r="I643" s="42"/>
      <c r="J643" s="6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2"/>
      <c r="D644" s="42"/>
      <c r="E644" s="43"/>
      <c r="F644" s="42"/>
      <c r="G644" s="42"/>
      <c r="H644" s="59"/>
      <c r="I644" s="42"/>
      <c r="J644" s="6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2"/>
      <c r="D645" s="42"/>
      <c r="E645" s="43"/>
      <c r="F645" s="42"/>
      <c r="G645" s="42"/>
      <c r="H645" s="59"/>
      <c r="I645" s="42"/>
      <c r="J645" s="6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2"/>
      <c r="D646" s="42"/>
      <c r="E646" s="43"/>
      <c r="F646" s="42"/>
      <c r="G646" s="42"/>
      <c r="H646" s="59"/>
      <c r="I646" s="42"/>
      <c r="J646" s="6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2"/>
      <c r="D647" s="42"/>
      <c r="E647" s="43"/>
      <c r="F647" s="42"/>
      <c r="G647" s="42"/>
      <c r="H647" s="59"/>
      <c r="I647" s="42"/>
      <c r="J647" s="6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2"/>
      <c r="D648" s="42"/>
      <c r="E648" s="43"/>
      <c r="F648" s="42"/>
      <c r="G648" s="42"/>
      <c r="H648" s="59"/>
      <c r="I648" s="42"/>
      <c r="J648" s="6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2"/>
      <c r="D649" s="42"/>
      <c r="E649" s="43"/>
      <c r="F649" s="42"/>
      <c r="G649" s="42"/>
      <c r="H649" s="59"/>
      <c r="I649" s="42"/>
      <c r="J649" s="6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2"/>
      <c r="D650" s="42"/>
      <c r="E650" s="43"/>
      <c r="F650" s="42"/>
      <c r="G650" s="42"/>
      <c r="H650" s="59"/>
      <c r="I650" s="42"/>
      <c r="J650" s="6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2"/>
      <c r="D651" s="42"/>
      <c r="E651" s="43"/>
      <c r="F651" s="42"/>
      <c r="G651" s="42"/>
      <c r="H651" s="59"/>
      <c r="I651" s="42"/>
      <c r="J651" s="6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2"/>
      <c r="D652" s="42"/>
      <c r="E652" s="43"/>
      <c r="F652" s="42"/>
      <c r="G652" s="42"/>
      <c r="H652" s="59"/>
      <c r="I652" s="42"/>
      <c r="J652" s="6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2"/>
      <c r="D653" s="42"/>
      <c r="E653" s="43"/>
      <c r="F653" s="42"/>
      <c r="G653" s="42"/>
      <c r="H653" s="59"/>
      <c r="I653" s="42"/>
      <c r="J653" s="6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2"/>
      <c r="D654" s="42"/>
      <c r="E654" s="43"/>
      <c r="F654" s="42"/>
      <c r="G654" s="42"/>
      <c r="H654" s="59"/>
      <c r="I654" s="42"/>
      <c r="J654" s="6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2"/>
      <c r="D655" s="42"/>
      <c r="E655" s="43"/>
      <c r="F655" s="42"/>
      <c r="G655" s="42"/>
      <c r="H655" s="59"/>
      <c r="I655" s="42"/>
      <c r="J655" s="6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2"/>
      <c r="D656" s="42"/>
      <c r="E656" s="43"/>
      <c r="F656" s="42"/>
      <c r="G656" s="42"/>
      <c r="H656" s="59"/>
      <c r="I656" s="42"/>
      <c r="J656" s="6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2"/>
      <c r="D657" s="42"/>
      <c r="E657" s="43"/>
      <c r="F657" s="42"/>
      <c r="G657" s="42"/>
      <c r="H657" s="59"/>
      <c r="I657" s="42"/>
      <c r="J657" s="6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2"/>
      <c r="D658" s="42"/>
      <c r="E658" s="43"/>
      <c r="F658" s="42"/>
      <c r="G658" s="42"/>
      <c r="H658" s="59"/>
      <c r="I658" s="42"/>
      <c r="J658" s="6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2"/>
      <c r="D659" s="42"/>
      <c r="E659" s="43"/>
      <c r="F659" s="42"/>
      <c r="G659" s="42"/>
      <c r="H659" s="59"/>
      <c r="I659" s="42"/>
      <c r="J659" s="6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2"/>
      <c r="D660" s="42"/>
      <c r="E660" s="43"/>
      <c r="F660" s="42"/>
      <c r="G660" s="42"/>
      <c r="H660" s="59"/>
      <c r="I660" s="42"/>
      <c r="J660" s="6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2"/>
      <c r="D661" s="42"/>
      <c r="E661" s="43"/>
      <c r="F661" s="42"/>
      <c r="G661" s="42"/>
      <c r="H661" s="59"/>
      <c r="I661" s="42"/>
      <c r="J661" s="6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2"/>
      <c r="D662" s="42"/>
      <c r="E662" s="43"/>
      <c r="F662" s="42"/>
      <c r="G662" s="42"/>
      <c r="H662" s="59"/>
      <c r="I662" s="42"/>
      <c r="J662" s="6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2"/>
      <c r="D663" s="42"/>
      <c r="E663" s="43"/>
      <c r="F663" s="42"/>
      <c r="G663" s="42"/>
      <c r="H663" s="59"/>
      <c r="I663" s="42"/>
      <c r="J663" s="6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2"/>
      <c r="D664" s="42"/>
      <c r="E664" s="43"/>
      <c r="F664" s="42"/>
      <c r="G664" s="42"/>
      <c r="H664" s="59"/>
      <c r="I664" s="42"/>
      <c r="J664" s="6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2"/>
      <c r="D665" s="42"/>
      <c r="E665" s="43"/>
      <c r="F665" s="42"/>
      <c r="G665" s="42"/>
      <c r="H665" s="59"/>
      <c r="I665" s="42"/>
      <c r="J665" s="6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2"/>
      <c r="D666" s="42"/>
      <c r="E666" s="43"/>
      <c r="F666" s="42"/>
      <c r="G666" s="42"/>
      <c r="H666" s="59"/>
      <c r="I666" s="42"/>
      <c r="J666" s="6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2"/>
      <c r="D667" s="42"/>
      <c r="E667" s="43"/>
      <c r="F667" s="42"/>
      <c r="G667" s="42"/>
      <c r="H667" s="59"/>
      <c r="I667" s="42"/>
      <c r="J667" s="6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2"/>
      <c r="D668" s="42"/>
      <c r="E668" s="43"/>
      <c r="F668" s="42"/>
      <c r="G668" s="42"/>
      <c r="H668" s="59"/>
      <c r="I668" s="42"/>
      <c r="J668" s="6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2"/>
      <c r="D669" s="42"/>
      <c r="E669" s="43"/>
      <c r="F669" s="42"/>
      <c r="G669" s="42"/>
      <c r="H669" s="59"/>
      <c r="I669" s="42"/>
      <c r="J669" s="6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2"/>
      <c r="D670" s="42"/>
      <c r="E670" s="43"/>
      <c r="F670" s="42"/>
      <c r="G670" s="42"/>
      <c r="H670" s="59"/>
      <c r="I670" s="42"/>
      <c r="J670" s="6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2"/>
      <c r="D671" s="42"/>
      <c r="E671" s="43"/>
      <c r="F671" s="42"/>
      <c r="G671" s="42"/>
      <c r="H671" s="59"/>
      <c r="I671" s="42"/>
      <c r="J671" s="6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2"/>
      <c r="D672" s="42"/>
      <c r="E672" s="43"/>
      <c r="F672" s="42"/>
      <c r="G672" s="42"/>
      <c r="H672" s="59"/>
      <c r="I672" s="42"/>
      <c r="J672" s="6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2"/>
      <c r="D673" s="42"/>
      <c r="E673" s="43"/>
      <c r="F673" s="42"/>
      <c r="G673" s="42"/>
      <c r="H673" s="59"/>
      <c r="I673" s="42"/>
      <c r="J673" s="6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2"/>
      <c r="D674" s="42"/>
      <c r="E674" s="43"/>
      <c r="F674" s="42"/>
      <c r="G674" s="42"/>
      <c r="H674" s="59"/>
      <c r="I674" s="42"/>
      <c r="J674" s="6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2"/>
      <c r="D675" s="42"/>
      <c r="E675" s="43"/>
      <c r="F675" s="42"/>
      <c r="G675" s="42"/>
      <c r="H675" s="59"/>
      <c r="I675" s="42"/>
      <c r="J675" s="6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2"/>
      <c r="D676" s="42"/>
      <c r="E676" s="43"/>
      <c r="F676" s="42"/>
      <c r="G676" s="42"/>
      <c r="H676" s="59"/>
      <c r="I676" s="42"/>
      <c r="J676" s="6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2"/>
      <c r="D677" s="42"/>
      <c r="E677" s="43"/>
      <c r="F677" s="42"/>
      <c r="G677" s="42"/>
      <c r="H677" s="59"/>
      <c r="I677" s="42"/>
      <c r="J677" s="6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2"/>
      <c r="D678" s="42"/>
      <c r="E678" s="43"/>
      <c r="F678" s="42"/>
      <c r="G678" s="42"/>
      <c r="H678" s="59"/>
      <c r="I678" s="42"/>
      <c r="J678" s="6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2"/>
      <c r="D679" s="42"/>
      <c r="E679" s="43"/>
      <c r="F679" s="42"/>
      <c r="G679" s="42"/>
      <c r="H679" s="59"/>
      <c r="I679" s="42"/>
      <c r="J679" s="6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2"/>
      <c r="D680" s="42"/>
      <c r="E680" s="43"/>
      <c r="F680" s="42"/>
      <c r="G680" s="42"/>
      <c r="H680" s="59"/>
      <c r="I680" s="42"/>
      <c r="J680" s="6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2"/>
      <c r="D681" s="42"/>
      <c r="E681" s="43"/>
      <c r="F681" s="42"/>
      <c r="G681" s="42"/>
      <c r="H681" s="59"/>
      <c r="I681" s="42"/>
      <c r="J681" s="6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2"/>
      <c r="D682" s="42"/>
      <c r="E682" s="43"/>
      <c r="F682" s="42"/>
      <c r="G682" s="42"/>
      <c r="H682" s="59"/>
      <c r="I682" s="42"/>
      <c r="J682" s="6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2"/>
      <c r="D683" s="42"/>
      <c r="E683" s="43"/>
      <c r="F683" s="42"/>
      <c r="G683" s="42"/>
      <c r="H683" s="59"/>
      <c r="I683" s="42"/>
      <c r="J683" s="6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2"/>
      <c r="D684" s="42"/>
      <c r="E684" s="43"/>
      <c r="F684" s="42"/>
      <c r="G684" s="42"/>
      <c r="H684" s="59"/>
      <c r="I684" s="42"/>
      <c r="J684" s="6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2"/>
      <c r="D685" s="42"/>
      <c r="E685" s="43"/>
      <c r="F685" s="42"/>
      <c r="G685" s="42"/>
      <c r="H685" s="59"/>
      <c r="I685" s="42"/>
      <c r="J685" s="6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2"/>
      <c r="D686" s="42"/>
      <c r="E686" s="43"/>
      <c r="F686" s="42"/>
      <c r="G686" s="42"/>
      <c r="H686" s="59"/>
      <c r="I686" s="42"/>
      <c r="J686" s="6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2"/>
      <c r="D687" s="42"/>
      <c r="E687" s="43"/>
      <c r="F687" s="42"/>
      <c r="G687" s="42"/>
      <c r="H687" s="59"/>
      <c r="I687" s="42"/>
      <c r="J687" s="6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2"/>
      <c r="D688" s="42"/>
      <c r="E688" s="43"/>
      <c r="F688" s="42"/>
      <c r="G688" s="42"/>
      <c r="H688" s="59"/>
      <c r="I688" s="42"/>
      <c r="J688" s="6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2"/>
      <c r="D689" s="42"/>
      <c r="E689" s="43"/>
      <c r="F689" s="42"/>
      <c r="G689" s="42"/>
      <c r="H689" s="59"/>
      <c r="I689" s="42"/>
      <c r="J689" s="6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2"/>
      <c r="D690" s="42"/>
      <c r="E690" s="43"/>
      <c r="F690" s="42"/>
      <c r="G690" s="42"/>
      <c r="H690" s="59"/>
      <c r="I690" s="42"/>
      <c r="J690" s="6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2"/>
      <c r="D691" s="42"/>
      <c r="E691" s="43"/>
      <c r="F691" s="42"/>
      <c r="G691" s="42"/>
      <c r="H691" s="59"/>
      <c r="I691" s="42"/>
      <c r="J691" s="6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2"/>
      <c r="D692" s="42"/>
      <c r="E692" s="43"/>
      <c r="F692" s="42"/>
      <c r="G692" s="42"/>
      <c r="H692" s="59"/>
      <c r="I692" s="42"/>
      <c r="J692" s="6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2"/>
      <c r="D693" s="42"/>
      <c r="E693" s="43"/>
      <c r="F693" s="42"/>
      <c r="G693" s="42"/>
      <c r="H693" s="59"/>
      <c r="I693" s="42"/>
      <c r="J693" s="6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2"/>
      <c r="D694" s="42"/>
      <c r="E694" s="43"/>
      <c r="F694" s="42"/>
      <c r="G694" s="42"/>
      <c r="H694" s="59"/>
      <c r="I694" s="42"/>
      <c r="J694" s="6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2"/>
      <c r="D695" s="42"/>
      <c r="E695" s="43"/>
      <c r="F695" s="42"/>
      <c r="G695" s="42"/>
      <c r="H695" s="59"/>
      <c r="I695" s="42"/>
      <c r="J695" s="6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2"/>
      <c r="D696" s="42"/>
      <c r="E696" s="43"/>
      <c r="F696" s="42"/>
      <c r="G696" s="42"/>
      <c r="H696" s="59"/>
      <c r="I696" s="42"/>
      <c r="J696" s="6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2"/>
      <c r="D697" s="42"/>
      <c r="E697" s="43"/>
      <c r="F697" s="42"/>
      <c r="G697" s="42"/>
      <c r="H697" s="59"/>
      <c r="I697" s="42"/>
      <c r="J697" s="6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2"/>
      <c r="D698" s="42"/>
      <c r="E698" s="43"/>
      <c r="F698" s="42"/>
      <c r="G698" s="42"/>
      <c r="H698" s="59"/>
      <c r="I698" s="42"/>
      <c r="J698" s="6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2"/>
      <c r="D699" s="42"/>
      <c r="E699" s="43"/>
      <c r="F699" s="42"/>
      <c r="G699" s="42"/>
      <c r="H699" s="59"/>
      <c r="I699" s="42"/>
      <c r="J699" s="6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2"/>
      <c r="D700" s="42"/>
      <c r="E700" s="43"/>
      <c r="F700" s="42"/>
      <c r="G700" s="42"/>
      <c r="H700" s="59"/>
      <c r="I700" s="42"/>
      <c r="J700" s="6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2"/>
      <c r="D701" s="42"/>
      <c r="E701" s="43"/>
      <c r="F701" s="42"/>
      <c r="G701" s="42"/>
      <c r="H701" s="59"/>
      <c r="I701" s="42"/>
      <c r="J701" s="6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2"/>
      <c r="D702" s="42"/>
      <c r="E702" s="43"/>
      <c r="F702" s="42"/>
      <c r="G702" s="42"/>
      <c r="H702" s="59"/>
      <c r="I702" s="42"/>
      <c r="J702" s="6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2"/>
      <c r="D703" s="42"/>
      <c r="E703" s="43"/>
      <c r="F703" s="42"/>
      <c r="G703" s="42"/>
      <c r="H703" s="59"/>
      <c r="I703" s="42"/>
      <c r="J703" s="6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2"/>
      <c r="D704" s="42"/>
      <c r="E704" s="43"/>
      <c r="F704" s="42"/>
      <c r="G704" s="42"/>
      <c r="H704" s="59"/>
      <c r="I704" s="42"/>
      <c r="J704" s="6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2"/>
      <c r="D705" s="42"/>
      <c r="E705" s="43"/>
      <c r="F705" s="42"/>
      <c r="G705" s="42"/>
      <c r="H705" s="59"/>
      <c r="I705" s="42"/>
      <c r="J705" s="6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2"/>
      <c r="D706" s="42"/>
      <c r="E706" s="43"/>
      <c r="F706" s="42"/>
      <c r="G706" s="42"/>
      <c r="H706" s="59"/>
      <c r="I706" s="42"/>
      <c r="J706" s="6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2"/>
      <c r="D707" s="42"/>
      <c r="E707" s="43"/>
      <c r="F707" s="42"/>
      <c r="G707" s="42"/>
      <c r="H707" s="59"/>
      <c r="I707" s="42"/>
      <c r="J707" s="6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2"/>
      <c r="D708" s="42"/>
      <c r="E708" s="43"/>
      <c r="F708" s="42"/>
      <c r="G708" s="42"/>
      <c r="H708" s="59"/>
      <c r="I708" s="42"/>
      <c r="J708" s="6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2"/>
      <c r="D709" s="42"/>
      <c r="E709" s="43"/>
      <c r="F709" s="42"/>
      <c r="G709" s="42"/>
      <c r="H709" s="59"/>
      <c r="I709" s="42"/>
      <c r="J709" s="6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2"/>
      <c r="D710" s="42"/>
      <c r="E710" s="43"/>
      <c r="F710" s="42"/>
      <c r="G710" s="42"/>
      <c r="H710" s="59"/>
      <c r="I710" s="42"/>
      <c r="J710" s="6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2"/>
      <c r="D711" s="42"/>
      <c r="E711" s="43"/>
      <c r="F711" s="42"/>
      <c r="G711" s="42"/>
      <c r="H711" s="59"/>
      <c r="I711" s="42"/>
      <c r="J711" s="6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2"/>
      <c r="D712" s="42"/>
      <c r="E712" s="43"/>
      <c r="F712" s="42"/>
      <c r="G712" s="42"/>
      <c r="H712" s="59"/>
      <c r="I712" s="42"/>
      <c r="J712" s="6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2"/>
      <c r="D713" s="42"/>
      <c r="E713" s="43"/>
      <c r="F713" s="42"/>
      <c r="G713" s="42"/>
      <c r="H713" s="59"/>
      <c r="I713" s="42"/>
      <c r="J713" s="6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2"/>
      <c r="D714" s="42"/>
      <c r="E714" s="43"/>
      <c r="F714" s="42"/>
      <c r="G714" s="42"/>
      <c r="H714" s="59"/>
      <c r="I714" s="42"/>
      <c r="J714" s="6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2"/>
      <c r="D715" s="42"/>
      <c r="E715" s="43"/>
      <c r="F715" s="42"/>
      <c r="G715" s="42"/>
      <c r="H715" s="59"/>
      <c r="I715" s="42"/>
      <c r="J715" s="6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2"/>
      <c r="D716" s="42"/>
      <c r="E716" s="43"/>
      <c r="F716" s="42"/>
      <c r="G716" s="42"/>
      <c r="H716" s="59"/>
      <c r="I716" s="42"/>
      <c r="J716" s="6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2"/>
      <c r="D717" s="42"/>
      <c r="E717" s="43"/>
      <c r="F717" s="42"/>
      <c r="G717" s="42"/>
      <c r="H717" s="59"/>
      <c r="I717" s="42"/>
      <c r="J717" s="6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2"/>
      <c r="D718" s="42"/>
      <c r="E718" s="43"/>
      <c r="F718" s="42"/>
      <c r="G718" s="42"/>
      <c r="H718" s="59"/>
      <c r="I718" s="42"/>
      <c r="J718" s="6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2"/>
      <c r="D719" s="42"/>
      <c r="E719" s="43"/>
      <c r="F719" s="42"/>
      <c r="G719" s="42"/>
      <c r="H719" s="59"/>
      <c r="I719" s="42"/>
      <c r="J719" s="6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2"/>
      <c r="D720" s="42"/>
      <c r="E720" s="43"/>
      <c r="F720" s="42"/>
      <c r="G720" s="42"/>
      <c r="H720" s="59"/>
      <c r="I720" s="42"/>
      <c r="J720" s="6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2"/>
      <c r="D721" s="42"/>
      <c r="E721" s="43"/>
      <c r="F721" s="42"/>
      <c r="G721" s="42"/>
      <c r="H721" s="59"/>
      <c r="I721" s="42"/>
      <c r="J721" s="6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2"/>
      <c r="D722" s="42"/>
      <c r="E722" s="43"/>
      <c r="F722" s="42"/>
      <c r="G722" s="42"/>
      <c r="H722" s="59"/>
      <c r="I722" s="42"/>
      <c r="J722" s="6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2"/>
      <c r="D723" s="42"/>
      <c r="E723" s="43"/>
      <c r="F723" s="42"/>
      <c r="G723" s="42"/>
      <c r="H723" s="59"/>
      <c r="I723" s="42"/>
      <c r="J723" s="6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2"/>
      <c r="D724" s="42"/>
      <c r="E724" s="43"/>
      <c r="F724" s="42"/>
      <c r="G724" s="42"/>
      <c r="H724" s="59"/>
      <c r="I724" s="42"/>
      <c r="J724" s="6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2"/>
      <c r="D725" s="42"/>
      <c r="E725" s="43"/>
      <c r="F725" s="42"/>
      <c r="G725" s="42"/>
      <c r="H725" s="59"/>
      <c r="I725" s="42"/>
      <c r="J725" s="6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2"/>
      <c r="D726" s="42"/>
      <c r="E726" s="43"/>
      <c r="F726" s="42"/>
      <c r="G726" s="42"/>
      <c r="H726" s="59"/>
      <c r="I726" s="42"/>
      <c r="J726" s="6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2"/>
      <c r="D727" s="42"/>
      <c r="E727" s="43"/>
      <c r="F727" s="42"/>
      <c r="G727" s="42"/>
      <c r="H727" s="59"/>
      <c r="I727" s="42"/>
      <c r="J727" s="6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2"/>
      <c r="D728" s="42"/>
      <c r="E728" s="43"/>
      <c r="F728" s="42"/>
      <c r="G728" s="42"/>
      <c r="H728" s="59"/>
      <c r="I728" s="42"/>
      <c r="J728" s="6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2"/>
      <c r="D729" s="42"/>
      <c r="E729" s="43"/>
      <c r="F729" s="42"/>
      <c r="G729" s="42"/>
      <c r="H729" s="59"/>
      <c r="I729" s="42"/>
      <c r="J729" s="6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2"/>
      <c r="D730" s="42"/>
      <c r="E730" s="43"/>
      <c r="F730" s="42"/>
      <c r="G730" s="42"/>
      <c r="H730" s="59"/>
      <c r="I730" s="42"/>
      <c r="J730" s="6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2"/>
      <c r="D731" s="42"/>
      <c r="E731" s="43"/>
      <c r="F731" s="42"/>
      <c r="G731" s="42"/>
      <c r="H731" s="59"/>
      <c r="I731" s="42"/>
      <c r="J731" s="6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2"/>
      <c r="D732" s="42"/>
      <c r="E732" s="43"/>
      <c r="F732" s="42"/>
      <c r="G732" s="42"/>
      <c r="H732" s="59"/>
      <c r="I732" s="42"/>
      <c r="J732" s="6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2"/>
      <c r="D733" s="42"/>
      <c r="E733" s="43"/>
      <c r="F733" s="42"/>
      <c r="G733" s="42"/>
      <c r="H733" s="59"/>
      <c r="I733" s="42"/>
      <c r="J733" s="6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2"/>
      <c r="D734" s="42"/>
      <c r="E734" s="43"/>
      <c r="F734" s="42"/>
      <c r="G734" s="42"/>
      <c r="H734" s="59"/>
      <c r="I734" s="42"/>
      <c r="J734" s="6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2"/>
      <c r="D735" s="42"/>
      <c r="E735" s="43"/>
      <c r="F735" s="42"/>
      <c r="G735" s="42"/>
      <c r="H735" s="59"/>
      <c r="I735" s="42"/>
      <c r="J735" s="6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2"/>
      <c r="D736" s="42"/>
      <c r="E736" s="43"/>
      <c r="F736" s="42"/>
      <c r="G736" s="42"/>
      <c r="H736" s="59"/>
      <c r="I736" s="42"/>
      <c r="J736" s="6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2"/>
      <c r="D737" s="42"/>
      <c r="E737" s="43"/>
      <c r="F737" s="42"/>
      <c r="G737" s="42"/>
      <c r="H737" s="59"/>
      <c r="I737" s="42"/>
      <c r="J737" s="6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2"/>
      <c r="D738" s="42"/>
      <c r="E738" s="43"/>
      <c r="F738" s="42"/>
      <c r="G738" s="42"/>
      <c r="H738" s="59"/>
      <c r="I738" s="42"/>
      <c r="J738" s="6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2"/>
      <c r="D739" s="42"/>
      <c r="E739" s="43"/>
      <c r="F739" s="42"/>
      <c r="G739" s="42"/>
      <c r="H739" s="59"/>
      <c r="I739" s="42"/>
      <c r="J739" s="6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2"/>
      <c r="D740" s="42"/>
      <c r="E740" s="43"/>
      <c r="F740" s="42"/>
      <c r="G740" s="42"/>
      <c r="H740" s="59"/>
      <c r="I740" s="42"/>
      <c r="J740" s="6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2"/>
      <c r="D741" s="42"/>
      <c r="E741" s="43"/>
      <c r="F741" s="42"/>
      <c r="G741" s="42"/>
      <c r="H741" s="59"/>
      <c r="I741" s="42"/>
      <c r="J741" s="6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2"/>
      <c r="D742" s="42"/>
      <c r="E742" s="43"/>
      <c r="F742" s="42"/>
      <c r="G742" s="42"/>
      <c r="H742" s="59"/>
      <c r="I742" s="42"/>
      <c r="J742" s="6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2"/>
      <c r="D743" s="42"/>
      <c r="E743" s="43"/>
      <c r="F743" s="42"/>
      <c r="G743" s="42"/>
      <c r="H743" s="59"/>
      <c r="I743" s="42"/>
      <c r="J743" s="6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2"/>
      <c r="D744" s="42"/>
      <c r="E744" s="43"/>
      <c r="F744" s="42"/>
      <c r="G744" s="42"/>
      <c r="H744" s="59"/>
      <c r="I744" s="42"/>
      <c r="J744" s="6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2"/>
      <c r="D745" s="42"/>
      <c r="E745" s="43"/>
      <c r="F745" s="42"/>
      <c r="G745" s="42"/>
      <c r="H745" s="59"/>
      <c r="I745" s="42"/>
      <c r="J745" s="6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2"/>
      <c r="D746" s="42"/>
      <c r="E746" s="43"/>
      <c r="F746" s="42"/>
      <c r="G746" s="42"/>
      <c r="H746" s="59"/>
      <c r="I746" s="42"/>
      <c r="J746" s="6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2"/>
      <c r="D747" s="42"/>
      <c r="E747" s="43"/>
      <c r="F747" s="42"/>
      <c r="G747" s="42"/>
      <c r="H747" s="59"/>
      <c r="I747" s="42"/>
      <c r="J747" s="6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2"/>
      <c r="D748" s="42"/>
      <c r="E748" s="43"/>
      <c r="F748" s="42"/>
      <c r="G748" s="42"/>
      <c r="H748" s="59"/>
      <c r="I748" s="42"/>
      <c r="J748" s="6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2"/>
      <c r="D749" s="42"/>
      <c r="E749" s="43"/>
      <c r="F749" s="42"/>
      <c r="G749" s="42"/>
      <c r="H749" s="59"/>
      <c r="I749" s="42"/>
      <c r="J749" s="6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2"/>
      <c r="D750" s="42"/>
      <c r="E750" s="43"/>
      <c r="F750" s="42"/>
      <c r="G750" s="42"/>
      <c r="H750" s="59"/>
      <c r="I750" s="42"/>
      <c r="J750" s="6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2"/>
      <c r="D751" s="42"/>
      <c r="E751" s="43"/>
      <c r="F751" s="42"/>
      <c r="G751" s="42"/>
      <c r="H751" s="59"/>
      <c r="I751" s="42"/>
      <c r="J751" s="6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2"/>
      <c r="D752" s="42"/>
      <c r="E752" s="43"/>
      <c r="F752" s="42"/>
      <c r="G752" s="42"/>
      <c r="H752" s="59"/>
      <c r="I752" s="42"/>
      <c r="J752" s="6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2"/>
      <c r="D753" s="42"/>
      <c r="E753" s="43"/>
      <c r="F753" s="42"/>
      <c r="G753" s="42"/>
      <c r="H753" s="59"/>
      <c r="I753" s="42"/>
      <c r="J753" s="6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2"/>
      <c r="D754" s="42"/>
      <c r="E754" s="43"/>
      <c r="F754" s="42"/>
      <c r="G754" s="42"/>
      <c r="H754" s="59"/>
      <c r="I754" s="42"/>
      <c r="J754" s="6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2"/>
      <c r="D755" s="42"/>
      <c r="E755" s="43"/>
      <c r="F755" s="42"/>
      <c r="G755" s="42"/>
      <c r="H755" s="59"/>
      <c r="I755" s="42"/>
      <c r="J755" s="6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2"/>
      <c r="D756" s="42"/>
      <c r="E756" s="43"/>
      <c r="F756" s="42"/>
      <c r="G756" s="42"/>
      <c r="H756" s="59"/>
      <c r="I756" s="42"/>
      <c r="J756" s="6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2"/>
      <c r="D757" s="42"/>
      <c r="E757" s="43"/>
      <c r="F757" s="42"/>
      <c r="G757" s="42"/>
      <c r="H757" s="59"/>
      <c r="I757" s="42"/>
      <c r="J757" s="6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2"/>
      <c r="D758" s="42"/>
      <c r="E758" s="43"/>
      <c r="F758" s="42"/>
      <c r="G758" s="42"/>
      <c r="H758" s="59"/>
      <c r="I758" s="42"/>
      <c r="J758" s="6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2"/>
      <c r="D759" s="42"/>
      <c r="E759" s="43"/>
      <c r="F759" s="42"/>
      <c r="G759" s="42"/>
      <c r="H759" s="59"/>
      <c r="I759" s="42"/>
      <c r="J759" s="6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2"/>
      <c r="D760" s="42"/>
      <c r="E760" s="43"/>
      <c r="F760" s="42"/>
      <c r="G760" s="42"/>
      <c r="H760" s="59"/>
      <c r="I760" s="42"/>
      <c r="J760" s="6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2"/>
      <c r="D761" s="42"/>
      <c r="E761" s="43"/>
      <c r="F761" s="42"/>
      <c r="G761" s="42"/>
      <c r="H761" s="59"/>
      <c r="I761" s="42"/>
      <c r="J761" s="6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2"/>
      <c r="D762" s="42"/>
      <c r="E762" s="43"/>
      <c r="F762" s="42"/>
      <c r="G762" s="42"/>
      <c r="H762" s="59"/>
      <c r="I762" s="42"/>
      <c r="J762" s="6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2"/>
      <c r="D763" s="42"/>
      <c r="E763" s="43"/>
      <c r="F763" s="42"/>
      <c r="G763" s="42"/>
      <c r="H763" s="59"/>
      <c r="I763" s="42"/>
      <c r="J763" s="6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2"/>
      <c r="D764" s="42"/>
      <c r="E764" s="43"/>
      <c r="F764" s="42"/>
      <c r="G764" s="42"/>
      <c r="H764" s="59"/>
      <c r="I764" s="42"/>
      <c r="J764" s="6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2"/>
      <c r="D765" s="42"/>
      <c r="E765" s="43"/>
      <c r="F765" s="42"/>
      <c r="G765" s="42"/>
      <c r="H765" s="59"/>
      <c r="I765" s="42"/>
      <c r="J765" s="6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2"/>
      <c r="D766" s="42"/>
      <c r="E766" s="43"/>
      <c r="F766" s="42"/>
      <c r="G766" s="42"/>
      <c r="H766" s="59"/>
      <c r="I766" s="42"/>
      <c r="J766" s="6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2"/>
      <c r="D767" s="42"/>
      <c r="E767" s="43"/>
      <c r="F767" s="42"/>
      <c r="G767" s="42"/>
      <c r="H767" s="59"/>
      <c r="I767" s="42"/>
      <c r="J767" s="6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2"/>
      <c r="D768" s="42"/>
      <c r="E768" s="43"/>
      <c r="F768" s="42"/>
      <c r="G768" s="42"/>
      <c r="H768" s="59"/>
      <c r="I768" s="42"/>
      <c r="J768" s="6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2"/>
      <c r="D769" s="42"/>
      <c r="E769" s="43"/>
      <c r="F769" s="42"/>
      <c r="G769" s="42"/>
      <c r="H769" s="59"/>
      <c r="I769" s="42"/>
      <c r="J769" s="6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2"/>
      <c r="D770" s="42"/>
      <c r="E770" s="43"/>
      <c r="F770" s="42"/>
      <c r="G770" s="42"/>
      <c r="H770" s="59"/>
      <c r="I770" s="42"/>
      <c r="J770" s="6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2"/>
      <c r="D771" s="42"/>
      <c r="E771" s="43"/>
      <c r="F771" s="42"/>
      <c r="G771" s="42"/>
      <c r="H771" s="59"/>
      <c r="I771" s="42"/>
      <c r="J771" s="6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2"/>
      <c r="D772" s="42"/>
      <c r="E772" s="43"/>
      <c r="F772" s="42"/>
      <c r="G772" s="42"/>
      <c r="H772" s="59"/>
      <c r="I772" s="42"/>
      <c r="J772" s="6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2"/>
      <c r="D773" s="42"/>
      <c r="E773" s="43"/>
      <c r="F773" s="42"/>
      <c r="G773" s="42"/>
      <c r="H773" s="59"/>
      <c r="I773" s="42"/>
      <c r="J773" s="6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2"/>
      <c r="D774" s="42"/>
      <c r="E774" s="43"/>
      <c r="F774" s="42"/>
      <c r="G774" s="42"/>
      <c r="H774" s="59"/>
      <c r="I774" s="42"/>
      <c r="J774" s="6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2"/>
      <c r="D775" s="42"/>
      <c r="E775" s="43"/>
      <c r="F775" s="42"/>
      <c r="G775" s="42"/>
      <c r="H775" s="59"/>
      <c r="I775" s="42"/>
      <c r="J775" s="6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2"/>
      <c r="D776" s="42"/>
      <c r="E776" s="43"/>
      <c r="F776" s="42"/>
      <c r="G776" s="42"/>
      <c r="H776" s="59"/>
      <c r="I776" s="42"/>
      <c r="J776" s="6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2"/>
      <c r="D777" s="42"/>
      <c r="E777" s="43"/>
      <c r="F777" s="42"/>
      <c r="G777" s="42"/>
      <c r="H777" s="59"/>
      <c r="I777" s="42"/>
      <c r="J777" s="6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2"/>
      <c r="D778" s="42"/>
      <c r="E778" s="43"/>
      <c r="F778" s="42"/>
      <c r="G778" s="42"/>
      <c r="H778" s="59"/>
      <c r="I778" s="42"/>
      <c r="J778" s="6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2"/>
      <c r="D779" s="42"/>
      <c r="E779" s="43"/>
      <c r="F779" s="42"/>
      <c r="G779" s="42"/>
      <c r="H779" s="59"/>
      <c r="I779" s="42"/>
      <c r="J779" s="6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2"/>
      <c r="D780" s="42"/>
      <c r="E780" s="43"/>
      <c r="F780" s="42"/>
      <c r="G780" s="42"/>
      <c r="H780" s="59"/>
      <c r="I780" s="42"/>
      <c r="J780" s="6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2"/>
      <c r="D781" s="42"/>
      <c r="E781" s="43"/>
      <c r="F781" s="42"/>
      <c r="G781" s="42"/>
      <c r="H781" s="59"/>
      <c r="I781" s="42"/>
      <c r="J781" s="6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2"/>
      <c r="D782" s="42"/>
      <c r="E782" s="43"/>
      <c r="F782" s="42"/>
      <c r="G782" s="42"/>
      <c r="H782" s="59"/>
      <c r="I782" s="42"/>
      <c r="J782" s="6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2"/>
      <c r="D783" s="42"/>
      <c r="E783" s="43"/>
      <c r="F783" s="42"/>
      <c r="G783" s="42"/>
      <c r="H783" s="59"/>
      <c r="I783" s="42"/>
      <c r="J783" s="6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2"/>
      <c r="D784" s="42"/>
      <c r="E784" s="43"/>
      <c r="F784" s="42"/>
      <c r="G784" s="42"/>
      <c r="H784" s="59"/>
      <c r="I784" s="42"/>
      <c r="J784" s="6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2"/>
      <c r="D785" s="42"/>
      <c r="E785" s="43"/>
      <c r="F785" s="42"/>
      <c r="G785" s="42"/>
      <c r="H785" s="59"/>
      <c r="I785" s="42"/>
      <c r="J785" s="6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2"/>
      <c r="D786" s="42"/>
      <c r="E786" s="43"/>
      <c r="F786" s="42"/>
      <c r="G786" s="42"/>
      <c r="H786" s="59"/>
      <c r="I786" s="42"/>
      <c r="J786" s="6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2"/>
      <c r="D787" s="42"/>
      <c r="E787" s="43"/>
      <c r="F787" s="42"/>
      <c r="G787" s="42"/>
      <c r="H787" s="59"/>
      <c r="I787" s="42"/>
      <c r="J787" s="6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2"/>
      <c r="D788" s="42"/>
      <c r="E788" s="43"/>
      <c r="F788" s="42"/>
      <c r="G788" s="42"/>
      <c r="H788" s="59"/>
      <c r="I788" s="42"/>
      <c r="J788" s="6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2"/>
      <c r="D789" s="42"/>
      <c r="E789" s="43"/>
      <c r="F789" s="42"/>
      <c r="G789" s="42"/>
      <c r="H789" s="59"/>
      <c r="I789" s="42"/>
      <c r="J789" s="6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2"/>
      <c r="D790" s="42"/>
      <c r="E790" s="43"/>
      <c r="F790" s="42"/>
      <c r="G790" s="42"/>
      <c r="H790" s="59"/>
      <c r="I790" s="42"/>
      <c r="J790" s="6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2"/>
      <c r="D791" s="42"/>
      <c r="E791" s="43"/>
      <c r="F791" s="42"/>
      <c r="G791" s="42"/>
      <c r="H791" s="59"/>
      <c r="I791" s="42"/>
      <c r="J791" s="6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2"/>
      <c r="D792" s="42"/>
      <c r="E792" s="43"/>
      <c r="F792" s="42"/>
      <c r="G792" s="42"/>
      <c r="H792" s="59"/>
      <c r="I792" s="42"/>
      <c r="J792" s="6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2"/>
      <c r="D793" s="42"/>
      <c r="E793" s="43"/>
      <c r="F793" s="42"/>
      <c r="G793" s="42"/>
      <c r="H793" s="59"/>
      <c r="I793" s="42"/>
      <c r="J793" s="6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2"/>
      <c r="D794" s="42"/>
      <c r="E794" s="43"/>
      <c r="F794" s="42"/>
      <c r="G794" s="42"/>
      <c r="H794" s="59"/>
      <c r="I794" s="42"/>
      <c r="J794" s="6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2"/>
      <c r="D795" s="42"/>
      <c r="E795" s="43"/>
      <c r="F795" s="42"/>
      <c r="G795" s="42"/>
      <c r="H795" s="59"/>
      <c r="I795" s="42"/>
      <c r="J795" s="6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2"/>
      <c r="D796" s="42"/>
      <c r="E796" s="43"/>
      <c r="F796" s="42"/>
      <c r="G796" s="42"/>
      <c r="H796" s="59"/>
      <c r="I796" s="42"/>
      <c r="J796" s="6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2"/>
      <c r="D797" s="42"/>
      <c r="E797" s="43"/>
      <c r="F797" s="42"/>
      <c r="G797" s="42"/>
      <c r="H797" s="59"/>
      <c r="I797" s="42"/>
      <c r="J797" s="6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2"/>
      <c r="D798" s="42"/>
      <c r="E798" s="43"/>
      <c r="F798" s="42"/>
      <c r="G798" s="42"/>
      <c r="H798" s="59"/>
      <c r="I798" s="42"/>
      <c r="J798" s="6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2"/>
      <c r="D799" s="42"/>
      <c r="E799" s="43"/>
      <c r="F799" s="42"/>
      <c r="G799" s="42"/>
      <c r="H799" s="59"/>
      <c r="I799" s="42"/>
      <c r="J799" s="6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2"/>
      <c r="D800" s="42"/>
      <c r="E800" s="43"/>
      <c r="F800" s="42"/>
      <c r="G800" s="42"/>
      <c r="H800" s="59"/>
      <c r="I800" s="42"/>
      <c r="J800" s="6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2"/>
      <c r="D801" s="42"/>
      <c r="E801" s="43"/>
      <c r="F801" s="42"/>
      <c r="G801" s="42"/>
      <c r="H801" s="59"/>
      <c r="I801" s="42"/>
      <c r="J801" s="6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2"/>
      <c r="D802" s="42"/>
      <c r="E802" s="43"/>
      <c r="F802" s="42"/>
      <c r="G802" s="42"/>
      <c r="H802" s="59"/>
      <c r="I802" s="42"/>
      <c r="J802" s="6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2"/>
      <c r="D803" s="42"/>
      <c r="E803" s="43"/>
      <c r="F803" s="42"/>
      <c r="G803" s="42"/>
      <c r="H803" s="59"/>
      <c r="I803" s="42"/>
      <c r="J803" s="6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2"/>
      <c r="D804" s="42"/>
      <c r="E804" s="43"/>
      <c r="F804" s="42"/>
      <c r="G804" s="42"/>
      <c r="H804" s="59"/>
      <c r="I804" s="42"/>
      <c r="J804" s="6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2"/>
      <c r="D805" s="42"/>
      <c r="E805" s="43"/>
      <c r="F805" s="42"/>
      <c r="G805" s="42"/>
      <c r="H805" s="59"/>
      <c r="I805" s="42"/>
      <c r="J805" s="6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2"/>
      <c r="D806" s="42"/>
      <c r="E806" s="43"/>
      <c r="F806" s="42"/>
      <c r="G806" s="42"/>
      <c r="H806" s="59"/>
      <c r="I806" s="42"/>
      <c r="J806" s="6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2"/>
      <c r="D807" s="42"/>
      <c r="E807" s="43"/>
      <c r="F807" s="42"/>
      <c r="G807" s="42"/>
      <c r="H807" s="59"/>
      <c r="I807" s="42"/>
      <c r="J807" s="6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2"/>
      <c r="D808" s="42"/>
      <c r="E808" s="43"/>
      <c r="F808" s="42"/>
      <c r="G808" s="42"/>
      <c r="H808" s="59"/>
      <c r="I808" s="42"/>
      <c r="J808" s="6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2"/>
      <c r="D809" s="42"/>
      <c r="E809" s="43"/>
      <c r="F809" s="42"/>
      <c r="G809" s="42"/>
      <c r="H809" s="59"/>
      <c r="I809" s="42"/>
      <c r="J809" s="6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2"/>
      <c r="D810" s="42"/>
      <c r="E810" s="43"/>
      <c r="F810" s="42"/>
      <c r="G810" s="42"/>
      <c r="H810" s="59"/>
      <c r="I810" s="42"/>
      <c r="J810" s="6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2"/>
      <c r="D811" s="42"/>
      <c r="E811" s="43"/>
      <c r="F811" s="42"/>
      <c r="G811" s="42"/>
      <c r="H811" s="59"/>
      <c r="I811" s="42"/>
      <c r="J811" s="6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2"/>
      <c r="D812" s="42"/>
      <c r="E812" s="43"/>
      <c r="F812" s="42"/>
      <c r="G812" s="42"/>
      <c r="H812" s="59"/>
      <c r="I812" s="42"/>
      <c r="J812" s="6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2"/>
      <c r="D813" s="42"/>
      <c r="E813" s="43"/>
      <c r="F813" s="42"/>
      <c r="G813" s="42"/>
      <c r="H813" s="59"/>
      <c r="I813" s="42"/>
      <c r="J813" s="6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2"/>
      <c r="D814" s="42"/>
      <c r="E814" s="43"/>
      <c r="F814" s="42"/>
      <c r="G814" s="42"/>
      <c r="H814" s="59"/>
      <c r="I814" s="42"/>
      <c r="J814" s="6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2"/>
      <c r="D815" s="42"/>
      <c r="E815" s="43"/>
      <c r="F815" s="42"/>
      <c r="G815" s="42"/>
      <c r="H815" s="59"/>
      <c r="I815" s="42"/>
      <c r="J815" s="6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2"/>
      <c r="D816" s="42"/>
      <c r="E816" s="43"/>
      <c r="F816" s="42"/>
      <c r="G816" s="42"/>
      <c r="H816" s="59"/>
      <c r="I816" s="42"/>
      <c r="J816" s="6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2"/>
      <c r="D817" s="42"/>
      <c r="E817" s="43"/>
      <c r="F817" s="42"/>
      <c r="G817" s="42"/>
      <c r="H817" s="59"/>
      <c r="I817" s="42"/>
      <c r="J817" s="6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2"/>
      <c r="D818" s="42"/>
      <c r="E818" s="43"/>
      <c r="F818" s="42"/>
      <c r="G818" s="42"/>
      <c r="H818" s="59"/>
      <c r="I818" s="42"/>
      <c r="J818" s="6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2"/>
      <c r="D819" s="42"/>
      <c r="E819" s="43"/>
      <c r="F819" s="42"/>
      <c r="G819" s="42"/>
      <c r="H819" s="59"/>
      <c r="I819" s="42"/>
      <c r="J819" s="6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2"/>
      <c r="D820" s="42"/>
      <c r="E820" s="43"/>
      <c r="F820" s="42"/>
      <c r="G820" s="42"/>
      <c r="H820" s="59"/>
      <c r="I820" s="42"/>
      <c r="J820" s="6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2"/>
      <c r="D821" s="42"/>
      <c r="E821" s="43"/>
      <c r="F821" s="42"/>
      <c r="G821" s="42"/>
      <c r="H821" s="59"/>
      <c r="I821" s="42"/>
      <c r="J821" s="6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2"/>
      <c r="D822" s="42"/>
      <c r="E822" s="43"/>
      <c r="F822" s="42"/>
      <c r="G822" s="42"/>
      <c r="H822" s="59"/>
      <c r="I822" s="42"/>
      <c r="J822" s="6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2"/>
      <c r="D823" s="42"/>
      <c r="E823" s="43"/>
      <c r="F823" s="42"/>
      <c r="G823" s="42"/>
      <c r="H823" s="59"/>
      <c r="I823" s="42"/>
      <c r="J823" s="6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2"/>
      <c r="D824" s="42"/>
      <c r="E824" s="43"/>
      <c r="F824" s="42"/>
      <c r="G824" s="42"/>
      <c r="H824" s="59"/>
      <c r="I824" s="42"/>
      <c r="J824" s="6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2"/>
      <c r="D825" s="42"/>
      <c r="E825" s="43"/>
      <c r="F825" s="42"/>
      <c r="G825" s="42"/>
      <c r="H825" s="59"/>
      <c r="I825" s="42"/>
      <c r="J825" s="6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2"/>
      <c r="D826" s="42"/>
      <c r="E826" s="43"/>
      <c r="F826" s="42"/>
      <c r="G826" s="42"/>
      <c r="H826" s="59"/>
      <c r="I826" s="42"/>
      <c r="J826" s="6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2"/>
      <c r="D827" s="42"/>
      <c r="E827" s="43"/>
      <c r="F827" s="42"/>
      <c r="G827" s="42"/>
      <c r="H827" s="59"/>
      <c r="I827" s="42"/>
      <c r="J827" s="6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2"/>
      <c r="D828" s="42"/>
      <c r="E828" s="43"/>
      <c r="F828" s="42"/>
      <c r="G828" s="42"/>
      <c r="H828" s="59"/>
      <c r="I828" s="42"/>
      <c r="J828" s="6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2"/>
      <c r="D829" s="42"/>
      <c r="E829" s="43"/>
      <c r="F829" s="42"/>
      <c r="G829" s="42"/>
      <c r="H829" s="59"/>
      <c r="I829" s="42"/>
      <c r="J829" s="6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2"/>
      <c r="D830" s="42"/>
      <c r="E830" s="43"/>
      <c r="F830" s="42"/>
      <c r="G830" s="42"/>
      <c r="H830" s="59"/>
      <c r="I830" s="42"/>
      <c r="J830" s="6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2"/>
      <c r="D831" s="42"/>
      <c r="E831" s="43"/>
      <c r="F831" s="42"/>
      <c r="G831" s="42"/>
      <c r="H831" s="59"/>
      <c r="I831" s="42"/>
      <c r="J831" s="6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2"/>
      <c r="D832" s="42"/>
      <c r="E832" s="43"/>
      <c r="F832" s="42"/>
      <c r="G832" s="42"/>
      <c r="H832" s="59"/>
      <c r="I832" s="42"/>
      <c r="J832" s="6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2"/>
      <c r="D833" s="42"/>
      <c r="E833" s="43"/>
      <c r="F833" s="42"/>
      <c r="G833" s="42"/>
      <c r="H833" s="59"/>
      <c r="I833" s="42"/>
      <c r="J833" s="6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2"/>
      <c r="D834" s="42"/>
      <c r="E834" s="43"/>
      <c r="F834" s="42"/>
      <c r="G834" s="42"/>
      <c r="H834" s="59"/>
      <c r="I834" s="42"/>
      <c r="J834" s="6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2"/>
      <c r="D835" s="42"/>
      <c r="E835" s="43"/>
      <c r="F835" s="42"/>
      <c r="G835" s="42"/>
      <c r="H835" s="59"/>
      <c r="I835" s="42"/>
      <c r="J835" s="6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2"/>
      <c r="D836" s="42"/>
      <c r="E836" s="43"/>
      <c r="F836" s="42"/>
      <c r="G836" s="42"/>
      <c r="H836" s="59"/>
      <c r="I836" s="42"/>
      <c r="J836" s="6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2"/>
      <c r="D837" s="42"/>
      <c r="E837" s="43"/>
      <c r="F837" s="42"/>
      <c r="G837" s="42"/>
      <c r="H837" s="59"/>
      <c r="I837" s="42"/>
      <c r="J837" s="6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2"/>
      <c r="D838" s="42"/>
      <c r="E838" s="43"/>
      <c r="F838" s="42"/>
      <c r="G838" s="42"/>
      <c r="H838" s="59"/>
      <c r="I838" s="42"/>
      <c r="J838" s="6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2"/>
      <c r="D839" s="42"/>
      <c r="E839" s="43"/>
      <c r="F839" s="42"/>
      <c r="G839" s="42"/>
      <c r="H839" s="59"/>
      <c r="I839" s="42"/>
      <c r="J839" s="6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2"/>
      <c r="D840" s="42"/>
      <c r="E840" s="43"/>
      <c r="F840" s="42"/>
      <c r="G840" s="42"/>
      <c r="H840" s="59"/>
      <c r="I840" s="42"/>
      <c r="J840" s="6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2"/>
      <c r="D841" s="42"/>
      <c r="E841" s="43"/>
      <c r="F841" s="42"/>
      <c r="G841" s="42"/>
      <c r="H841" s="59"/>
      <c r="I841" s="42"/>
      <c r="J841" s="6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2"/>
      <c r="D842" s="42"/>
      <c r="E842" s="43"/>
      <c r="F842" s="42"/>
      <c r="G842" s="42"/>
      <c r="H842" s="59"/>
      <c r="I842" s="42"/>
      <c r="J842" s="6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2"/>
      <c r="D843" s="42"/>
      <c r="E843" s="43"/>
      <c r="F843" s="42"/>
      <c r="G843" s="42"/>
      <c r="H843" s="59"/>
      <c r="I843" s="42"/>
      <c r="J843" s="6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2"/>
      <c r="D844" s="42"/>
      <c r="E844" s="43"/>
      <c r="F844" s="42"/>
      <c r="G844" s="42"/>
      <c r="H844" s="59"/>
      <c r="I844" s="42"/>
      <c r="J844" s="6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2"/>
      <c r="D845" s="42"/>
      <c r="E845" s="43"/>
      <c r="F845" s="42"/>
      <c r="G845" s="42"/>
      <c r="H845" s="59"/>
      <c r="I845" s="42"/>
      <c r="J845" s="6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2"/>
      <c r="D846" s="42"/>
      <c r="E846" s="43"/>
      <c r="F846" s="42"/>
      <c r="G846" s="42"/>
      <c r="H846" s="59"/>
      <c r="I846" s="42"/>
      <c r="J846" s="6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2"/>
      <c r="D847" s="42"/>
      <c r="E847" s="43"/>
      <c r="F847" s="42"/>
      <c r="G847" s="42"/>
      <c r="H847" s="59"/>
      <c r="I847" s="42"/>
      <c r="J847" s="6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2"/>
      <c r="D848" s="42"/>
      <c r="E848" s="43"/>
      <c r="F848" s="42"/>
      <c r="G848" s="42"/>
      <c r="H848" s="59"/>
      <c r="I848" s="42"/>
      <c r="J848" s="6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2"/>
      <c r="D849" s="42"/>
      <c r="E849" s="43"/>
      <c r="F849" s="42"/>
      <c r="G849" s="42"/>
      <c r="H849" s="59"/>
      <c r="I849" s="42"/>
      <c r="J849" s="6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2"/>
      <c r="D850" s="42"/>
      <c r="E850" s="43"/>
      <c r="F850" s="42"/>
      <c r="G850" s="42"/>
      <c r="H850" s="59"/>
      <c r="I850" s="42"/>
      <c r="J850" s="6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2"/>
      <c r="D851" s="42"/>
      <c r="E851" s="43"/>
      <c r="F851" s="42"/>
      <c r="G851" s="42"/>
      <c r="H851" s="59"/>
      <c r="I851" s="42"/>
      <c r="J851" s="6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2"/>
      <c r="D852" s="42"/>
      <c r="E852" s="43"/>
      <c r="F852" s="42"/>
      <c r="G852" s="42"/>
      <c r="H852" s="59"/>
      <c r="I852" s="42"/>
      <c r="J852" s="6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2"/>
      <c r="D853" s="42"/>
      <c r="E853" s="43"/>
      <c r="F853" s="42"/>
      <c r="G853" s="42"/>
      <c r="H853" s="59"/>
      <c r="I853" s="42"/>
      <c r="J853" s="6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2"/>
      <c r="D854" s="42"/>
      <c r="E854" s="43"/>
      <c r="F854" s="42"/>
      <c r="G854" s="42"/>
      <c r="H854" s="59"/>
      <c r="I854" s="42"/>
      <c r="J854" s="6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2"/>
      <c r="D855" s="42"/>
      <c r="E855" s="43"/>
      <c r="F855" s="42"/>
      <c r="G855" s="42"/>
      <c r="H855" s="59"/>
      <c r="I855" s="42"/>
      <c r="J855" s="6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2"/>
      <c r="D856" s="42"/>
      <c r="E856" s="43"/>
      <c r="F856" s="42"/>
      <c r="G856" s="42"/>
      <c r="H856" s="59"/>
      <c r="I856" s="42"/>
      <c r="J856" s="6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2"/>
      <c r="D857" s="42"/>
      <c r="E857" s="43"/>
      <c r="F857" s="42"/>
      <c r="G857" s="42"/>
      <c r="H857" s="59"/>
      <c r="I857" s="42"/>
      <c r="J857" s="6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2"/>
      <c r="D858" s="42"/>
      <c r="E858" s="43"/>
      <c r="F858" s="42"/>
      <c r="G858" s="42"/>
      <c r="H858" s="59"/>
      <c r="I858" s="42"/>
      <c r="J858" s="6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2"/>
      <c r="D859" s="42"/>
      <c r="E859" s="43"/>
      <c r="F859" s="42"/>
      <c r="G859" s="42"/>
      <c r="H859" s="59"/>
      <c r="I859" s="42"/>
      <c r="J859" s="6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2"/>
      <c r="D860" s="42"/>
      <c r="E860" s="43"/>
      <c r="F860" s="42"/>
      <c r="G860" s="42"/>
      <c r="H860" s="59"/>
      <c r="I860" s="42"/>
      <c r="J860" s="6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2"/>
      <c r="D861" s="42"/>
      <c r="E861" s="43"/>
      <c r="F861" s="42"/>
      <c r="G861" s="42"/>
      <c r="H861" s="59"/>
      <c r="I861" s="42"/>
      <c r="J861" s="6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2"/>
      <c r="D862" s="42"/>
      <c r="E862" s="43"/>
      <c r="F862" s="42"/>
      <c r="G862" s="42"/>
      <c r="H862" s="59"/>
      <c r="I862" s="42"/>
      <c r="J862" s="6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2"/>
      <c r="D863" s="42"/>
      <c r="E863" s="43"/>
      <c r="F863" s="42"/>
      <c r="G863" s="42"/>
      <c r="H863" s="59"/>
      <c r="I863" s="42"/>
      <c r="J863" s="6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2"/>
      <c r="D864" s="42"/>
      <c r="E864" s="43"/>
      <c r="F864" s="42"/>
      <c r="G864" s="42"/>
      <c r="H864" s="59"/>
      <c r="I864" s="42"/>
      <c r="J864" s="6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2"/>
      <c r="D865" s="42"/>
      <c r="E865" s="43"/>
      <c r="F865" s="42"/>
      <c r="G865" s="42"/>
      <c r="H865" s="59"/>
      <c r="I865" s="42"/>
      <c r="J865" s="6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2"/>
      <c r="D866" s="42"/>
      <c r="E866" s="43"/>
      <c r="F866" s="42"/>
      <c r="G866" s="42"/>
      <c r="H866" s="59"/>
      <c r="I866" s="42"/>
      <c r="J866" s="6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2"/>
      <c r="D867" s="42"/>
      <c r="E867" s="43"/>
      <c r="F867" s="42"/>
      <c r="G867" s="42"/>
      <c r="H867" s="59"/>
      <c r="I867" s="42"/>
      <c r="J867" s="6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2"/>
      <c r="D868" s="42"/>
      <c r="E868" s="43"/>
      <c r="F868" s="42"/>
      <c r="G868" s="42"/>
      <c r="H868" s="59"/>
      <c r="I868" s="42"/>
      <c r="J868" s="6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2"/>
      <c r="D869" s="42"/>
      <c r="E869" s="43"/>
      <c r="F869" s="42"/>
      <c r="G869" s="42"/>
      <c r="H869" s="59"/>
      <c r="I869" s="42"/>
      <c r="J869" s="6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2"/>
      <c r="D870" s="42"/>
      <c r="E870" s="43"/>
      <c r="F870" s="42"/>
      <c r="G870" s="42"/>
      <c r="H870" s="59"/>
      <c r="I870" s="42"/>
      <c r="J870" s="6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2"/>
      <c r="D871" s="42"/>
      <c r="E871" s="43"/>
      <c r="F871" s="42"/>
      <c r="G871" s="42"/>
      <c r="H871" s="59"/>
      <c r="I871" s="42"/>
      <c r="J871" s="6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2"/>
      <c r="D872" s="42"/>
      <c r="E872" s="43"/>
      <c r="F872" s="42"/>
      <c r="G872" s="42"/>
      <c r="H872" s="59"/>
      <c r="I872" s="42"/>
      <c r="J872" s="6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2"/>
      <c r="D873" s="42"/>
      <c r="E873" s="43"/>
      <c r="F873" s="42"/>
      <c r="G873" s="42"/>
      <c r="H873" s="59"/>
      <c r="I873" s="42"/>
      <c r="J873" s="6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2"/>
      <c r="D874" s="42"/>
      <c r="E874" s="43"/>
      <c r="F874" s="42"/>
      <c r="G874" s="42"/>
      <c r="H874" s="59"/>
      <c r="I874" s="42"/>
      <c r="J874" s="6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2"/>
      <c r="D875" s="42"/>
      <c r="E875" s="43"/>
      <c r="F875" s="42"/>
      <c r="G875" s="42"/>
      <c r="H875" s="59"/>
      <c r="I875" s="42"/>
      <c r="J875" s="6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2"/>
      <c r="D876" s="42"/>
      <c r="E876" s="43"/>
      <c r="F876" s="42"/>
      <c r="G876" s="42"/>
      <c r="H876" s="59"/>
      <c r="I876" s="42"/>
      <c r="J876" s="6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2"/>
      <c r="D877" s="42"/>
      <c r="E877" s="43"/>
      <c r="F877" s="42"/>
      <c r="G877" s="42"/>
      <c r="H877" s="59"/>
      <c r="I877" s="42"/>
      <c r="J877" s="6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2"/>
      <c r="D878" s="42"/>
      <c r="E878" s="43"/>
      <c r="F878" s="42"/>
      <c r="G878" s="42"/>
      <c r="H878" s="59"/>
      <c r="I878" s="42"/>
      <c r="J878" s="6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2"/>
      <c r="D879" s="42"/>
      <c r="E879" s="43"/>
      <c r="F879" s="42"/>
      <c r="G879" s="42"/>
      <c r="H879" s="59"/>
      <c r="I879" s="42"/>
      <c r="J879" s="6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2"/>
      <c r="D880" s="42"/>
      <c r="E880" s="43"/>
      <c r="F880" s="42"/>
      <c r="G880" s="42"/>
      <c r="H880" s="59"/>
      <c r="I880" s="42"/>
      <c r="J880" s="6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2"/>
      <c r="D881" s="42"/>
      <c r="E881" s="43"/>
      <c r="F881" s="42"/>
      <c r="G881" s="42"/>
      <c r="H881" s="59"/>
      <c r="I881" s="42"/>
      <c r="J881" s="6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2"/>
      <c r="D882" s="42"/>
      <c r="E882" s="43"/>
      <c r="F882" s="42"/>
      <c r="G882" s="42"/>
      <c r="H882" s="59"/>
      <c r="I882" s="42"/>
      <c r="J882" s="6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2"/>
      <c r="D883" s="42"/>
      <c r="E883" s="43"/>
      <c r="F883" s="42"/>
      <c r="G883" s="42"/>
      <c r="H883" s="59"/>
      <c r="I883" s="42"/>
      <c r="J883" s="6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2"/>
      <c r="D884" s="42"/>
      <c r="E884" s="43"/>
      <c r="F884" s="42"/>
      <c r="G884" s="42"/>
      <c r="H884" s="59"/>
      <c r="I884" s="42"/>
      <c r="J884" s="6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2"/>
      <c r="D885" s="42"/>
      <c r="E885" s="43"/>
      <c r="F885" s="42"/>
      <c r="G885" s="42"/>
      <c r="H885" s="59"/>
      <c r="I885" s="42"/>
      <c r="J885" s="6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2"/>
      <c r="D886" s="42"/>
      <c r="E886" s="43"/>
      <c r="F886" s="42"/>
      <c r="G886" s="42"/>
      <c r="H886" s="59"/>
      <c r="I886" s="42"/>
      <c r="J886" s="6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2"/>
      <c r="D887" s="42"/>
      <c r="E887" s="43"/>
      <c r="F887" s="42"/>
      <c r="G887" s="42"/>
      <c r="H887" s="59"/>
      <c r="I887" s="42"/>
      <c r="J887" s="6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2"/>
      <c r="D888" s="42"/>
      <c r="E888" s="43"/>
      <c r="F888" s="42"/>
      <c r="G888" s="42"/>
      <c r="H888" s="59"/>
      <c r="I888" s="42"/>
      <c r="J888" s="6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2"/>
      <c r="D889" s="42"/>
      <c r="E889" s="43"/>
      <c r="F889" s="42"/>
      <c r="G889" s="42"/>
      <c r="H889" s="59"/>
      <c r="I889" s="42"/>
      <c r="J889" s="6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2"/>
      <c r="D890" s="42"/>
      <c r="E890" s="43"/>
      <c r="F890" s="42"/>
      <c r="G890" s="42"/>
      <c r="H890" s="59"/>
      <c r="I890" s="42"/>
      <c r="J890" s="6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2"/>
      <c r="D891" s="42"/>
      <c r="E891" s="43"/>
      <c r="F891" s="42"/>
      <c r="G891" s="42"/>
      <c r="H891" s="59"/>
      <c r="I891" s="42"/>
      <c r="J891" s="6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2"/>
      <c r="D892" s="42"/>
      <c r="E892" s="43"/>
      <c r="F892" s="42"/>
      <c r="G892" s="42"/>
      <c r="H892" s="59"/>
      <c r="I892" s="42"/>
      <c r="J892" s="6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2"/>
      <c r="D893" s="42"/>
      <c r="E893" s="43"/>
      <c r="F893" s="42"/>
      <c r="G893" s="42"/>
      <c r="H893" s="59"/>
      <c r="I893" s="42"/>
      <c r="J893" s="6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2"/>
      <c r="D894" s="42"/>
      <c r="E894" s="43"/>
      <c r="F894" s="42"/>
      <c r="G894" s="42"/>
      <c r="H894" s="59"/>
      <c r="I894" s="42"/>
      <c r="J894" s="6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2"/>
      <c r="D895" s="42"/>
      <c r="E895" s="43"/>
      <c r="F895" s="42"/>
      <c r="G895" s="42"/>
      <c r="H895" s="59"/>
      <c r="I895" s="42"/>
      <c r="J895" s="6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2"/>
      <c r="D896" s="42"/>
      <c r="E896" s="43"/>
      <c r="F896" s="42"/>
      <c r="G896" s="42"/>
      <c r="H896" s="59"/>
      <c r="I896" s="42"/>
      <c r="J896" s="6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2"/>
      <c r="D897" s="42"/>
      <c r="E897" s="43"/>
      <c r="F897" s="42"/>
      <c r="G897" s="42"/>
      <c r="H897" s="59"/>
      <c r="I897" s="42"/>
      <c r="J897" s="6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2"/>
      <c r="D898" s="42"/>
      <c r="E898" s="43"/>
      <c r="F898" s="42"/>
      <c r="G898" s="42"/>
      <c r="H898" s="59"/>
      <c r="I898" s="42"/>
      <c r="J898" s="6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2"/>
      <c r="D899" s="42"/>
      <c r="E899" s="43"/>
      <c r="F899" s="42"/>
      <c r="G899" s="42"/>
      <c r="H899" s="59"/>
      <c r="I899" s="42"/>
      <c r="J899" s="6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2"/>
      <c r="D900" s="42"/>
      <c r="E900" s="43"/>
      <c r="F900" s="42"/>
      <c r="G900" s="42"/>
      <c r="H900" s="59"/>
      <c r="I900" s="42"/>
      <c r="J900" s="6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2"/>
      <c r="D901" s="42"/>
      <c r="E901" s="43"/>
      <c r="F901" s="42"/>
      <c r="G901" s="42"/>
      <c r="H901" s="59"/>
      <c r="I901" s="42"/>
      <c r="J901" s="6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2"/>
      <c r="D902" s="42"/>
      <c r="E902" s="43"/>
      <c r="F902" s="42"/>
      <c r="G902" s="42"/>
      <c r="H902" s="59"/>
      <c r="I902" s="42"/>
      <c r="J902" s="6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2"/>
      <c r="D903" s="42"/>
      <c r="E903" s="43"/>
      <c r="F903" s="42"/>
      <c r="G903" s="42"/>
      <c r="H903" s="59"/>
      <c r="I903" s="42"/>
      <c r="J903" s="6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2"/>
      <c r="D904" s="42"/>
      <c r="E904" s="43"/>
      <c r="F904" s="42"/>
      <c r="G904" s="42"/>
      <c r="H904" s="59"/>
      <c r="I904" s="42"/>
      <c r="J904" s="6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2"/>
      <c r="D905" s="42"/>
      <c r="E905" s="43"/>
      <c r="F905" s="42"/>
      <c r="G905" s="42"/>
      <c r="H905" s="59"/>
      <c r="I905" s="42"/>
      <c r="J905" s="6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2"/>
      <c r="D906" s="42"/>
      <c r="E906" s="43"/>
      <c r="F906" s="42"/>
      <c r="G906" s="42"/>
      <c r="H906" s="59"/>
      <c r="I906" s="42"/>
      <c r="J906" s="6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2"/>
      <c r="D907" s="42"/>
      <c r="E907" s="43"/>
      <c r="F907" s="42"/>
      <c r="G907" s="42"/>
      <c r="H907" s="59"/>
      <c r="I907" s="42"/>
      <c r="J907" s="6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2"/>
      <c r="D908" s="42"/>
      <c r="E908" s="43"/>
      <c r="F908" s="42"/>
      <c r="G908" s="42"/>
      <c r="H908" s="59"/>
      <c r="I908" s="42"/>
      <c r="J908" s="6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2"/>
      <c r="D909" s="42"/>
      <c r="E909" s="43"/>
      <c r="F909" s="42"/>
      <c r="G909" s="42"/>
      <c r="H909" s="59"/>
      <c r="I909" s="42"/>
      <c r="J909" s="6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2"/>
      <c r="D910" s="42"/>
      <c r="E910" s="43"/>
      <c r="F910" s="42"/>
      <c r="G910" s="42"/>
      <c r="H910" s="59"/>
      <c r="I910" s="42"/>
      <c r="J910" s="6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2"/>
      <c r="D911" s="42"/>
      <c r="E911" s="43"/>
      <c r="F911" s="42"/>
      <c r="G911" s="42"/>
      <c r="H911" s="59"/>
      <c r="I911" s="42"/>
      <c r="J911" s="6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2"/>
      <c r="D912" s="42"/>
      <c r="E912" s="43"/>
      <c r="F912" s="42"/>
      <c r="G912" s="42"/>
      <c r="H912" s="59"/>
      <c r="I912" s="42"/>
      <c r="J912" s="6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2"/>
      <c r="D913" s="42"/>
      <c r="E913" s="43"/>
      <c r="F913" s="42"/>
      <c r="G913" s="42"/>
      <c r="H913" s="59"/>
      <c r="I913" s="42"/>
      <c r="J913" s="6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2"/>
      <c r="D914" s="42"/>
      <c r="E914" s="43"/>
      <c r="F914" s="42"/>
      <c r="G914" s="42"/>
      <c r="H914" s="59"/>
      <c r="I914" s="42"/>
      <c r="J914" s="6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2"/>
      <c r="D915" s="42"/>
      <c r="E915" s="43"/>
      <c r="F915" s="42"/>
      <c r="G915" s="42"/>
      <c r="H915" s="59"/>
      <c r="I915" s="42"/>
      <c r="J915" s="6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2"/>
      <c r="D916" s="42"/>
      <c r="E916" s="43"/>
      <c r="F916" s="42"/>
      <c r="G916" s="42"/>
      <c r="H916" s="59"/>
      <c r="I916" s="42"/>
      <c r="J916" s="6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2"/>
      <c r="D917" s="42"/>
      <c r="E917" s="43"/>
      <c r="F917" s="42"/>
      <c r="G917" s="42"/>
      <c r="H917" s="59"/>
      <c r="I917" s="42"/>
      <c r="J917" s="6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2"/>
      <c r="D918" s="42"/>
      <c r="E918" s="43"/>
      <c r="F918" s="42"/>
      <c r="G918" s="42"/>
      <c r="H918" s="59"/>
      <c r="I918" s="42"/>
      <c r="J918" s="6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2"/>
      <c r="D919" s="42"/>
      <c r="E919" s="43"/>
      <c r="F919" s="42"/>
      <c r="G919" s="42"/>
      <c r="H919" s="59"/>
      <c r="I919" s="42"/>
      <c r="J919" s="6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2"/>
      <c r="D920" s="42"/>
      <c r="E920" s="43"/>
      <c r="F920" s="42"/>
      <c r="G920" s="42"/>
      <c r="H920" s="59"/>
      <c r="I920" s="42"/>
      <c r="J920" s="6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2"/>
      <c r="D921" s="42"/>
      <c r="E921" s="43"/>
      <c r="F921" s="42"/>
      <c r="G921" s="42"/>
      <c r="H921" s="59"/>
      <c r="I921" s="42"/>
      <c r="J921" s="6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2"/>
      <c r="D922" s="42"/>
      <c r="E922" s="43"/>
      <c r="F922" s="42"/>
      <c r="G922" s="42"/>
      <c r="H922" s="59"/>
      <c r="I922" s="42"/>
      <c r="J922" s="6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2"/>
      <c r="D923" s="42"/>
      <c r="E923" s="43"/>
      <c r="F923" s="42"/>
      <c r="G923" s="42"/>
      <c r="H923" s="59"/>
      <c r="I923" s="42"/>
      <c r="J923" s="6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2"/>
      <c r="D924" s="42"/>
      <c r="E924" s="43"/>
      <c r="F924" s="42"/>
      <c r="G924" s="42"/>
      <c r="H924" s="59"/>
      <c r="I924" s="42"/>
      <c r="J924" s="6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2"/>
      <c r="D925" s="42"/>
      <c r="E925" s="43"/>
      <c r="F925" s="42"/>
      <c r="G925" s="42"/>
      <c r="H925" s="59"/>
      <c r="I925" s="42"/>
      <c r="J925" s="6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2"/>
      <c r="D926" s="42"/>
      <c r="E926" s="43"/>
      <c r="F926" s="42"/>
      <c r="G926" s="42"/>
      <c r="H926" s="59"/>
      <c r="I926" s="42"/>
      <c r="J926" s="6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2"/>
      <c r="D927" s="42"/>
      <c r="E927" s="43"/>
      <c r="F927" s="42"/>
      <c r="G927" s="42"/>
      <c r="H927" s="59"/>
      <c r="I927" s="42"/>
      <c r="J927" s="6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2"/>
      <c r="D928" s="42"/>
      <c r="E928" s="43"/>
      <c r="F928" s="42"/>
      <c r="G928" s="42"/>
      <c r="H928" s="59"/>
      <c r="I928" s="42"/>
      <c r="J928" s="6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2"/>
      <c r="D929" s="42"/>
      <c r="E929" s="43"/>
      <c r="F929" s="42"/>
      <c r="G929" s="42"/>
      <c r="H929" s="59"/>
      <c r="I929" s="42"/>
      <c r="J929" s="6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2"/>
      <c r="D930" s="42"/>
      <c r="E930" s="43"/>
      <c r="F930" s="42"/>
      <c r="G930" s="42"/>
      <c r="H930" s="59"/>
      <c r="I930" s="42"/>
      <c r="J930" s="6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2"/>
      <c r="D931" s="42"/>
      <c r="E931" s="43"/>
      <c r="F931" s="42"/>
      <c r="G931" s="42"/>
      <c r="H931" s="59"/>
      <c r="I931" s="42"/>
      <c r="J931" s="6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2"/>
      <c r="D932" s="42"/>
      <c r="E932" s="43"/>
      <c r="F932" s="42"/>
      <c r="G932" s="42"/>
      <c r="H932" s="59"/>
      <c r="I932" s="42"/>
      <c r="J932" s="6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2"/>
      <c r="D933" s="42"/>
      <c r="E933" s="43"/>
      <c r="F933" s="42"/>
      <c r="G933" s="42"/>
      <c r="H933" s="59"/>
      <c r="I933" s="42"/>
      <c r="J933" s="6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2"/>
      <c r="D934" s="42"/>
      <c r="E934" s="43"/>
      <c r="F934" s="42"/>
      <c r="G934" s="42"/>
      <c r="H934" s="59"/>
      <c r="I934" s="42"/>
      <c r="J934" s="6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2"/>
      <c r="D935" s="42"/>
      <c r="E935" s="43"/>
      <c r="F935" s="42"/>
      <c r="G935" s="42"/>
      <c r="H935" s="59"/>
      <c r="I935" s="42"/>
      <c r="J935" s="6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2"/>
      <c r="D936" s="42"/>
      <c r="E936" s="43"/>
      <c r="F936" s="42"/>
      <c r="G936" s="42"/>
      <c r="H936" s="59"/>
      <c r="I936" s="42"/>
      <c r="J936" s="6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2"/>
      <c r="D937" s="42"/>
      <c r="E937" s="43"/>
      <c r="F937" s="42"/>
      <c r="G937" s="42"/>
      <c r="H937" s="59"/>
      <c r="I937" s="42"/>
      <c r="J937" s="6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2"/>
      <c r="D938" s="42"/>
      <c r="E938" s="43"/>
      <c r="F938" s="42"/>
      <c r="G938" s="42"/>
      <c r="H938" s="59"/>
      <c r="I938" s="42"/>
      <c r="J938" s="6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2"/>
      <c r="D939" s="42"/>
      <c r="E939" s="43"/>
      <c r="F939" s="42"/>
      <c r="G939" s="42"/>
      <c r="H939" s="59"/>
      <c r="I939" s="42"/>
      <c r="J939" s="6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2"/>
      <c r="D940" s="42"/>
      <c r="E940" s="43"/>
      <c r="F940" s="42"/>
      <c r="G940" s="42"/>
      <c r="H940" s="59"/>
      <c r="I940" s="42"/>
      <c r="J940" s="6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2"/>
      <c r="D941" s="42"/>
      <c r="E941" s="43"/>
      <c r="F941" s="42"/>
      <c r="G941" s="42"/>
      <c r="H941" s="59"/>
      <c r="I941" s="42"/>
      <c r="J941" s="6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2"/>
      <c r="D942" s="42"/>
      <c r="E942" s="43"/>
      <c r="F942" s="42"/>
      <c r="G942" s="42"/>
      <c r="H942" s="59"/>
      <c r="I942" s="42"/>
      <c r="J942" s="6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2"/>
      <c r="D943" s="42"/>
      <c r="E943" s="43"/>
      <c r="F943" s="42"/>
      <c r="G943" s="42"/>
      <c r="H943" s="59"/>
      <c r="I943" s="42"/>
      <c r="J943" s="6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2"/>
      <c r="D944" s="42"/>
      <c r="E944" s="43"/>
      <c r="F944" s="42"/>
      <c r="G944" s="42"/>
      <c r="H944" s="59"/>
      <c r="I944" s="42"/>
      <c r="J944" s="6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2"/>
      <c r="D945" s="42"/>
      <c r="E945" s="43"/>
      <c r="F945" s="42"/>
      <c r="G945" s="42"/>
      <c r="H945" s="59"/>
      <c r="I945" s="42"/>
      <c r="J945" s="6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2"/>
      <c r="D946" s="42"/>
      <c r="E946" s="43"/>
      <c r="F946" s="42"/>
      <c r="G946" s="42"/>
      <c r="H946" s="59"/>
      <c r="I946" s="42"/>
      <c r="J946" s="6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2"/>
      <c r="D947" s="42"/>
      <c r="E947" s="43"/>
      <c r="F947" s="42"/>
      <c r="G947" s="42"/>
      <c r="H947" s="59"/>
      <c r="I947" s="42"/>
      <c r="J947" s="6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2"/>
      <c r="D948" s="42"/>
      <c r="E948" s="43"/>
      <c r="F948" s="42"/>
      <c r="G948" s="42"/>
      <c r="H948" s="59"/>
      <c r="I948" s="42"/>
      <c r="J948" s="6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2"/>
      <c r="D949" s="42"/>
      <c r="E949" s="43"/>
      <c r="F949" s="42"/>
      <c r="G949" s="42"/>
      <c r="H949" s="59"/>
      <c r="I949" s="42"/>
      <c r="J949" s="6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2"/>
      <c r="D950" s="42"/>
      <c r="E950" s="43"/>
      <c r="F950" s="42"/>
      <c r="G950" s="42"/>
      <c r="H950" s="59"/>
      <c r="I950" s="42"/>
      <c r="J950" s="6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2"/>
      <c r="D951" s="42"/>
      <c r="E951" s="43"/>
      <c r="F951" s="42"/>
      <c r="G951" s="42"/>
      <c r="H951" s="59"/>
      <c r="I951" s="42"/>
      <c r="J951" s="6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2"/>
      <c r="D952" s="42"/>
      <c r="E952" s="43"/>
      <c r="F952" s="42"/>
      <c r="G952" s="42"/>
      <c r="H952" s="59"/>
      <c r="I952" s="42"/>
      <c r="J952" s="6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2"/>
      <c r="D953" s="42"/>
      <c r="E953" s="43"/>
      <c r="F953" s="42"/>
      <c r="G953" s="42"/>
      <c r="H953" s="59"/>
      <c r="I953" s="42"/>
      <c r="J953" s="6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2"/>
      <c r="D954" s="42"/>
      <c r="E954" s="43"/>
      <c r="F954" s="42"/>
      <c r="G954" s="42"/>
      <c r="H954" s="59"/>
      <c r="I954" s="42"/>
      <c r="J954" s="6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2"/>
      <c r="D955" s="42"/>
      <c r="E955" s="43"/>
      <c r="F955" s="42"/>
      <c r="G955" s="42"/>
      <c r="H955" s="59"/>
      <c r="I955" s="42"/>
      <c r="J955" s="6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2"/>
      <c r="D956" s="42"/>
      <c r="E956" s="43"/>
      <c r="F956" s="42"/>
      <c r="G956" s="42"/>
      <c r="H956" s="59"/>
      <c r="I956" s="42"/>
      <c r="J956" s="6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2"/>
      <c r="D957" s="42"/>
      <c r="E957" s="43"/>
      <c r="F957" s="42"/>
      <c r="G957" s="42"/>
      <c r="H957" s="59"/>
      <c r="I957" s="42"/>
      <c r="J957" s="6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2"/>
      <c r="D958" s="42"/>
      <c r="E958" s="43"/>
      <c r="F958" s="42"/>
      <c r="G958" s="42"/>
      <c r="H958" s="59"/>
      <c r="I958" s="42"/>
      <c r="J958" s="6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2"/>
      <c r="D959" s="42"/>
      <c r="E959" s="43"/>
      <c r="F959" s="42"/>
      <c r="G959" s="42"/>
      <c r="H959" s="59"/>
      <c r="I959" s="42"/>
      <c r="J959" s="6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2"/>
      <c r="D960" s="42"/>
      <c r="E960" s="43"/>
      <c r="F960" s="42"/>
      <c r="G960" s="42"/>
      <c r="H960" s="59"/>
      <c r="I960" s="42"/>
      <c r="J960" s="6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2"/>
      <c r="D961" s="42"/>
      <c r="E961" s="43"/>
      <c r="F961" s="42"/>
      <c r="G961" s="42"/>
      <c r="H961" s="59"/>
      <c r="I961" s="42"/>
      <c r="J961" s="6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2"/>
      <c r="D962" s="42"/>
      <c r="E962" s="43"/>
      <c r="F962" s="42"/>
      <c r="G962" s="42"/>
      <c r="H962" s="59"/>
      <c r="I962" s="42"/>
      <c r="J962" s="6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2"/>
      <c r="D963" s="42"/>
      <c r="E963" s="43"/>
      <c r="F963" s="42"/>
      <c r="G963" s="42"/>
      <c r="H963" s="59"/>
      <c r="I963" s="42"/>
      <c r="J963" s="6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2"/>
      <c r="D964" s="42"/>
      <c r="E964" s="43"/>
      <c r="F964" s="42"/>
      <c r="G964" s="42"/>
      <c r="H964" s="59"/>
      <c r="I964" s="42"/>
      <c r="J964" s="6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2"/>
      <c r="D965" s="42"/>
      <c r="E965" s="43"/>
      <c r="F965" s="42"/>
      <c r="G965" s="42"/>
      <c r="H965" s="59"/>
      <c r="I965" s="42"/>
      <c r="J965" s="6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2"/>
      <c r="D966" s="42"/>
      <c r="E966" s="43"/>
      <c r="F966" s="42"/>
      <c r="G966" s="42"/>
      <c r="H966" s="59"/>
      <c r="I966" s="42"/>
      <c r="J966" s="6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2"/>
      <c r="D967" s="42"/>
      <c r="E967" s="43"/>
      <c r="F967" s="42"/>
      <c r="G967" s="42"/>
      <c r="H967" s="59"/>
      <c r="I967" s="42"/>
      <c r="J967" s="6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2"/>
      <c r="D968" s="42"/>
      <c r="E968" s="43"/>
      <c r="F968" s="42"/>
      <c r="G968" s="42"/>
      <c r="H968" s="59"/>
      <c r="I968" s="42"/>
      <c r="J968" s="6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2"/>
      <c r="D969" s="42"/>
      <c r="E969" s="43"/>
      <c r="F969" s="42"/>
      <c r="G969" s="42"/>
      <c r="H969" s="59"/>
      <c r="I969" s="42"/>
      <c r="J969" s="6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2"/>
      <c r="D970" s="42"/>
      <c r="E970" s="43"/>
      <c r="F970" s="42"/>
      <c r="G970" s="42"/>
      <c r="H970" s="59"/>
      <c r="I970" s="42"/>
      <c r="J970" s="6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2"/>
      <c r="D971" s="42"/>
      <c r="E971" s="43"/>
      <c r="F971" s="42"/>
      <c r="G971" s="42"/>
      <c r="H971" s="59"/>
      <c r="I971" s="42"/>
      <c r="J971" s="6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2"/>
      <c r="D972" s="42"/>
      <c r="E972" s="43"/>
      <c r="F972" s="42"/>
      <c r="G972" s="42"/>
      <c r="H972" s="59"/>
      <c r="I972" s="42"/>
      <c r="J972" s="6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2"/>
      <c r="D973" s="42"/>
      <c r="E973" s="43"/>
      <c r="F973" s="42"/>
      <c r="G973" s="42"/>
      <c r="H973" s="59"/>
      <c r="I973" s="42"/>
      <c r="J973" s="6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2"/>
      <c r="D974" s="42"/>
      <c r="E974" s="43"/>
      <c r="F974" s="42"/>
      <c r="G974" s="42"/>
      <c r="H974" s="59"/>
      <c r="I974" s="42"/>
      <c r="J974" s="6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2"/>
      <c r="D975" s="42"/>
      <c r="E975" s="43"/>
      <c r="F975" s="42"/>
      <c r="G975" s="42"/>
      <c r="H975" s="59"/>
      <c r="I975" s="42"/>
      <c r="J975" s="6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2"/>
      <c r="D976" s="42"/>
      <c r="E976" s="43"/>
      <c r="F976" s="42"/>
      <c r="G976" s="42"/>
      <c r="H976" s="59"/>
      <c r="I976" s="42"/>
      <c r="J976" s="6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2"/>
      <c r="D977" s="42"/>
      <c r="E977" s="43"/>
      <c r="F977" s="42"/>
      <c r="G977" s="42"/>
      <c r="H977" s="59"/>
      <c r="I977" s="42"/>
      <c r="J977" s="6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2"/>
      <c r="D978" s="42"/>
      <c r="E978" s="43"/>
      <c r="F978" s="42"/>
      <c r="G978" s="42"/>
      <c r="H978" s="59"/>
      <c r="I978" s="42"/>
      <c r="J978" s="6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2"/>
      <c r="D979" s="42"/>
      <c r="E979" s="43"/>
      <c r="F979" s="42"/>
      <c r="G979" s="42"/>
      <c r="H979" s="59"/>
      <c r="I979" s="42"/>
      <c r="J979" s="6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2"/>
      <c r="D980" s="42"/>
      <c r="E980" s="43"/>
      <c r="F980" s="42"/>
      <c r="G980" s="42"/>
      <c r="H980" s="59"/>
      <c r="I980" s="42"/>
      <c r="J980" s="6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2"/>
      <c r="D981" s="42"/>
      <c r="E981" s="43"/>
      <c r="F981" s="42"/>
      <c r="G981" s="42"/>
      <c r="H981" s="59"/>
      <c r="I981" s="42"/>
      <c r="J981" s="6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2"/>
      <c r="D982" s="42"/>
      <c r="E982" s="43"/>
      <c r="F982" s="42"/>
      <c r="G982" s="42"/>
      <c r="H982" s="59"/>
      <c r="I982" s="42"/>
      <c r="J982" s="6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2"/>
      <c r="D983" s="42"/>
      <c r="E983" s="43"/>
      <c r="F983" s="42"/>
      <c r="G983" s="42"/>
      <c r="H983" s="59"/>
      <c r="I983" s="42"/>
      <c r="J983" s="6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2"/>
      <c r="D984" s="42"/>
      <c r="E984" s="43"/>
      <c r="F984" s="42"/>
      <c r="G984" s="42"/>
      <c r="H984" s="59"/>
      <c r="I984" s="42"/>
      <c r="J984" s="6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2"/>
      <c r="D985" s="42"/>
      <c r="E985" s="43"/>
      <c r="F985" s="42"/>
      <c r="G985" s="42"/>
      <c r="H985" s="59"/>
      <c r="I985" s="42"/>
      <c r="J985" s="6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2"/>
      <c r="D986" s="42"/>
      <c r="E986" s="43"/>
      <c r="F986" s="42"/>
      <c r="G986" s="42"/>
      <c r="H986" s="59"/>
      <c r="I986" s="42"/>
      <c r="J986" s="6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2"/>
      <c r="D987" s="42"/>
      <c r="E987" s="43"/>
      <c r="F987" s="42"/>
      <c r="G987" s="42"/>
      <c r="H987" s="59"/>
      <c r="I987" s="42"/>
      <c r="J987" s="6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2"/>
      <c r="D988" s="42"/>
      <c r="E988" s="43"/>
      <c r="F988" s="42"/>
      <c r="G988" s="42"/>
      <c r="H988" s="59"/>
      <c r="I988" s="42"/>
      <c r="J988" s="6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2"/>
      <c r="D989" s="42"/>
      <c r="E989" s="43"/>
      <c r="F989" s="42"/>
      <c r="G989" s="42"/>
      <c r="H989" s="59"/>
      <c r="I989" s="42"/>
      <c r="J989" s="6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2"/>
      <c r="D990" s="42"/>
      <c r="E990" s="43"/>
      <c r="F990" s="42"/>
      <c r="G990" s="42"/>
      <c r="H990" s="59"/>
      <c r="I990" s="42"/>
      <c r="J990" s="6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2"/>
      <c r="D991" s="42"/>
      <c r="E991" s="43"/>
      <c r="F991" s="42"/>
      <c r="G991" s="42"/>
      <c r="H991" s="59"/>
      <c r="I991" s="42"/>
      <c r="J991" s="6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2"/>
      <c r="D992" s="42"/>
      <c r="E992" s="43"/>
      <c r="F992" s="42"/>
      <c r="G992" s="42"/>
      <c r="H992" s="59"/>
      <c r="I992" s="42"/>
      <c r="J992" s="6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2"/>
      <c r="D993" s="42"/>
      <c r="E993" s="43"/>
      <c r="F993" s="42"/>
      <c r="G993" s="42"/>
      <c r="H993" s="59"/>
      <c r="I993" s="42"/>
      <c r="J993" s="6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2"/>
      <c r="D994" s="42"/>
      <c r="E994" s="43"/>
      <c r="F994" s="42"/>
      <c r="G994" s="42"/>
      <c r="H994" s="59"/>
      <c r="I994" s="42"/>
      <c r="J994" s="6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2"/>
      <c r="D995" s="42"/>
      <c r="E995" s="43"/>
      <c r="F995" s="42"/>
      <c r="G995" s="42"/>
      <c r="H995" s="59"/>
      <c r="I995" s="42"/>
      <c r="J995" s="6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2"/>
      <c r="D996" s="42"/>
      <c r="E996" s="43"/>
      <c r="F996" s="42"/>
      <c r="G996" s="42"/>
      <c r="H996" s="59"/>
      <c r="I996" s="42"/>
      <c r="J996" s="6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2"/>
      <c r="D997" s="42"/>
      <c r="E997" s="43"/>
      <c r="F997" s="42"/>
      <c r="G997" s="42"/>
      <c r="H997" s="59"/>
      <c r="I997" s="42"/>
      <c r="J997" s="6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2"/>
      <c r="D998" s="42"/>
      <c r="E998" s="43"/>
      <c r="F998" s="42"/>
      <c r="G998" s="42"/>
      <c r="H998" s="59"/>
      <c r="I998" s="42"/>
      <c r="J998" s="6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2"/>
      <c r="D999" s="42"/>
      <c r="E999" s="43"/>
      <c r="F999" s="42"/>
      <c r="G999" s="42"/>
      <c r="H999" s="59"/>
      <c r="I999" s="42"/>
      <c r="J999" s="6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2"/>
      <c r="D1000" s="42"/>
      <c r="E1000" s="43"/>
      <c r="F1000" s="42"/>
      <c r="G1000" s="42"/>
      <c r="H1000" s="59"/>
      <c r="I1000" s="42"/>
      <c r="J1000" s="6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5">
    <mergeCell ref="A1:J1"/>
    <mergeCell ref="A2:J2"/>
    <mergeCell ref="A3:J3"/>
    <mergeCell ref="A4:J4"/>
    <mergeCell ref="A29:J29"/>
    <mergeCell ref="A30:J30"/>
    <mergeCell ref="A31:J31"/>
    <mergeCell ref="A32:J32"/>
    <mergeCell ref="A57:J57"/>
    <mergeCell ref="A58:J58"/>
    <mergeCell ref="A59:J59"/>
    <mergeCell ref="A60:J60"/>
    <mergeCell ref="E62:G62"/>
    <mergeCell ref="A87:J87"/>
    <mergeCell ref="A88:J88"/>
    <mergeCell ref="A89:J89"/>
    <mergeCell ref="A90:J90"/>
    <mergeCell ref="A115:J115"/>
    <mergeCell ref="A116:J116"/>
    <mergeCell ref="A117:J117"/>
    <mergeCell ref="A118:J118"/>
    <mergeCell ref="A147:J147"/>
    <mergeCell ref="A148:J148"/>
    <mergeCell ref="A149:J149"/>
    <mergeCell ref="A150:J150"/>
    <mergeCell ref="A176:J176"/>
    <mergeCell ref="A177:J177"/>
    <mergeCell ref="A178:J178"/>
    <mergeCell ref="A179:J179"/>
    <mergeCell ref="A203:J203"/>
    <mergeCell ref="A204:J204"/>
    <mergeCell ref="A205:J205"/>
    <mergeCell ref="A206:J206"/>
    <mergeCell ref="A232:I232"/>
    <mergeCell ref="A233:I233"/>
    <mergeCell ref="A294:I294"/>
    <mergeCell ref="A295:I295"/>
    <mergeCell ref="A296:I296"/>
    <mergeCell ref="A234:I234"/>
    <mergeCell ref="A235:I235"/>
    <mergeCell ref="A261:I261"/>
    <mergeCell ref="A262:I262"/>
    <mergeCell ref="A263:I263"/>
    <mergeCell ref="A264:I264"/>
    <mergeCell ref="A293:I293"/>
  </mergeCells>
  <printOptions/>
  <pageMargins bottom="0.5511811023622047" footer="0.0" header="0.0" left="0.3937007874015748" right="0.2362204724409449" top="0.31496062992125984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3.9"/>
    <col customWidth="1" min="2" max="2" width="10.6"/>
    <col customWidth="1" min="3" max="3" width="8.6"/>
    <col customWidth="1" min="4" max="4" width="7.8"/>
    <col customWidth="1" min="5" max="5" width="9.2"/>
    <col customWidth="1" hidden="1" min="6" max="6" width="7.9"/>
    <col customWidth="1" min="7" max="7" width="9.2"/>
    <col customWidth="1" min="8" max="8" width="8.9"/>
    <col customWidth="1" min="9" max="9" width="9.2"/>
    <col customWidth="1" min="10" max="10" width="10.0"/>
    <col customWidth="1" min="11" max="11" width="10.2"/>
    <col customWidth="1" min="12" max="26" width="8.9"/>
  </cols>
  <sheetData>
    <row r="1" ht="13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3.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3.5" customHeight="1">
      <c r="A3" s="1" t="s">
        <v>69</v>
      </c>
      <c r="B3" s="2"/>
      <c r="C3" s="2"/>
      <c r="D3" s="2"/>
      <c r="E3" s="2"/>
      <c r="F3" s="2"/>
      <c r="G3" s="2"/>
      <c r="H3" s="2"/>
      <c r="I3" s="2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3.5" customHeight="1">
      <c r="A4" s="1" t="s">
        <v>3</v>
      </c>
      <c r="B4" s="2"/>
      <c r="C4" s="2"/>
      <c r="D4" s="2"/>
      <c r="E4" s="2"/>
      <c r="F4" s="2"/>
      <c r="G4" s="2"/>
      <c r="H4" s="2"/>
      <c r="I4" s="2"/>
      <c r="J4" s="3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3.5" customHeight="1">
      <c r="A5" s="5"/>
      <c r="B5" s="6"/>
      <c r="C5" s="7"/>
      <c r="D5" s="7"/>
      <c r="E5" s="8"/>
      <c r="F5" s="7"/>
      <c r="G5" s="7"/>
      <c r="H5" s="9"/>
      <c r="I5" s="7"/>
      <c r="J5" s="6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3.5" customHeight="1">
      <c r="A6" s="10"/>
      <c r="B6" s="11"/>
      <c r="C6" s="12" t="s">
        <v>4</v>
      </c>
      <c r="D6" s="12"/>
      <c r="E6" s="53"/>
      <c r="F6" s="15"/>
      <c r="G6" s="12" t="s">
        <v>4</v>
      </c>
      <c r="H6" s="16"/>
      <c r="I6" s="15"/>
      <c r="J6" s="11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3.5" customHeight="1">
      <c r="A7" s="17" t="s">
        <v>6</v>
      </c>
      <c r="B7" s="18" t="s">
        <v>7</v>
      </c>
      <c r="C7" s="19" t="s">
        <v>8</v>
      </c>
      <c r="D7" s="19" t="s">
        <v>9</v>
      </c>
      <c r="E7" s="85" t="s">
        <v>65</v>
      </c>
      <c r="F7" s="19" t="s">
        <v>12</v>
      </c>
      <c r="G7" s="21" t="s">
        <v>13</v>
      </c>
      <c r="H7" s="22" t="s">
        <v>14</v>
      </c>
      <c r="I7" s="21" t="s">
        <v>15</v>
      </c>
      <c r="J7" s="18" t="s">
        <v>16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3.5" customHeight="1">
      <c r="A8" s="17"/>
      <c r="B8" s="18"/>
      <c r="C8" s="23" t="s">
        <v>70</v>
      </c>
      <c r="D8" s="19" t="s">
        <v>18</v>
      </c>
      <c r="E8" s="20" t="s">
        <v>18</v>
      </c>
      <c r="F8" s="19" t="s">
        <v>18</v>
      </c>
      <c r="G8" s="23" t="s">
        <v>70</v>
      </c>
      <c r="H8" s="22" t="s">
        <v>19</v>
      </c>
      <c r="I8" s="19" t="s">
        <v>20</v>
      </c>
      <c r="J8" s="18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3.5" customHeight="1">
      <c r="A9" s="24"/>
      <c r="B9" s="25"/>
      <c r="C9" s="26" t="s">
        <v>18</v>
      </c>
      <c r="D9" s="27"/>
      <c r="E9" s="20"/>
      <c r="F9" s="86"/>
      <c r="G9" s="19" t="s">
        <v>18</v>
      </c>
      <c r="H9" s="29"/>
      <c r="I9" s="27"/>
      <c r="J9" s="25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3.5" customHeight="1">
      <c r="A10" s="30">
        <v>1.0</v>
      </c>
      <c r="B10" s="31" t="s">
        <v>21</v>
      </c>
      <c r="C10" s="87">
        <v>925.0</v>
      </c>
      <c r="D10" s="73">
        <v>3411.0</v>
      </c>
      <c r="E10" s="87">
        <v>3376.0</v>
      </c>
      <c r="F10" s="88">
        <v>19.0</v>
      </c>
      <c r="G10" s="87">
        <v>951.0</v>
      </c>
      <c r="H10" s="35">
        <f t="shared" ref="H10:H27" si="1">I10/E10*10</f>
        <v>57.69808945</v>
      </c>
      <c r="I10" s="36">
        <v>19478.875</v>
      </c>
      <c r="J10" s="37" t="s">
        <v>22</v>
      </c>
      <c r="K10" s="42"/>
      <c r="L10" s="42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3.5" customHeight="1">
      <c r="A11" s="30">
        <v>2.0</v>
      </c>
      <c r="B11" s="31" t="s">
        <v>23</v>
      </c>
      <c r="C11" s="87">
        <v>1282.0</v>
      </c>
      <c r="D11" s="73">
        <v>2567.0</v>
      </c>
      <c r="E11" s="87">
        <v>3177.0</v>
      </c>
      <c r="F11" s="88">
        <v>23.0</v>
      </c>
      <c r="G11" s="87">
        <v>623.0</v>
      </c>
      <c r="H11" s="35">
        <f t="shared" si="1"/>
        <v>58.22412653</v>
      </c>
      <c r="I11" s="36">
        <v>18497.805</v>
      </c>
      <c r="J11" s="37" t="s">
        <v>24</v>
      </c>
      <c r="K11" s="42"/>
      <c r="L11" s="42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3.5" customHeight="1">
      <c r="A12" s="30">
        <v>3.0</v>
      </c>
      <c r="B12" s="31" t="s">
        <v>25</v>
      </c>
      <c r="C12" s="87">
        <v>1125.0</v>
      </c>
      <c r="D12" s="73">
        <v>3943.0</v>
      </c>
      <c r="E12" s="87">
        <v>4252.0</v>
      </c>
      <c r="F12" s="88">
        <v>18.0</v>
      </c>
      <c r="G12" s="87">
        <v>795.0</v>
      </c>
      <c r="H12" s="35">
        <f t="shared" si="1"/>
        <v>59.05745532</v>
      </c>
      <c r="I12" s="36">
        <v>25111.23</v>
      </c>
      <c r="J12" s="37" t="s">
        <v>26</v>
      </c>
      <c r="K12" s="42"/>
      <c r="L12" s="4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3.5" customHeight="1">
      <c r="A13" s="30">
        <v>4.0</v>
      </c>
      <c r="B13" s="31" t="s">
        <v>27</v>
      </c>
      <c r="C13" s="87">
        <v>1344.0</v>
      </c>
      <c r="D13" s="73">
        <v>3248.0</v>
      </c>
      <c r="E13" s="87">
        <v>3790.0</v>
      </c>
      <c r="F13" s="88">
        <v>15.0</v>
      </c>
      <c r="G13" s="87">
        <v>766.0</v>
      </c>
      <c r="H13" s="35">
        <f t="shared" si="1"/>
        <v>60.823219</v>
      </c>
      <c r="I13" s="36">
        <v>23052.0</v>
      </c>
      <c r="J13" s="38"/>
      <c r="K13" s="42"/>
      <c r="L13" s="42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3.5" customHeight="1">
      <c r="A14" s="30">
        <v>5.0</v>
      </c>
      <c r="B14" s="31" t="s">
        <v>28</v>
      </c>
      <c r="C14" s="87">
        <v>855.0</v>
      </c>
      <c r="D14" s="73">
        <v>3887.0</v>
      </c>
      <c r="E14" s="87">
        <v>3911.0</v>
      </c>
      <c r="F14" s="88">
        <v>1.0</v>
      </c>
      <c r="G14" s="87">
        <v>829.0</v>
      </c>
      <c r="H14" s="35">
        <f t="shared" si="1"/>
        <v>60.53183329</v>
      </c>
      <c r="I14" s="36">
        <v>23674.0</v>
      </c>
      <c r="J14" s="38"/>
      <c r="K14" s="42"/>
      <c r="L14" s="42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3.5" customHeight="1">
      <c r="A15" s="30">
        <v>6.0</v>
      </c>
      <c r="B15" s="31" t="s">
        <v>29</v>
      </c>
      <c r="C15" s="87">
        <v>650.0</v>
      </c>
      <c r="D15" s="73">
        <v>2447.0</v>
      </c>
      <c r="E15" s="87">
        <v>2222.0</v>
      </c>
      <c r="F15" s="88">
        <v>0.0</v>
      </c>
      <c r="G15" s="87">
        <v>873.0</v>
      </c>
      <c r="H15" s="35">
        <f t="shared" si="1"/>
        <v>61.32362736</v>
      </c>
      <c r="I15" s="36">
        <v>13626.11</v>
      </c>
      <c r="J15" s="38"/>
      <c r="K15" s="42"/>
      <c r="L15" s="42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3.5" customHeight="1">
      <c r="A16" s="30">
        <v>7.0</v>
      </c>
      <c r="B16" s="31" t="s">
        <v>30</v>
      </c>
      <c r="C16" s="87">
        <v>471.0</v>
      </c>
      <c r="D16" s="73">
        <v>1136.0</v>
      </c>
      <c r="E16" s="87">
        <v>1288.0</v>
      </c>
      <c r="F16" s="88">
        <v>1.0</v>
      </c>
      <c r="G16" s="87">
        <v>309.0</v>
      </c>
      <c r="H16" s="35">
        <f t="shared" si="1"/>
        <v>61.42080745</v>
      </c>
      <c r="I16" s="36">
        <v>7911.0</v>
      </c>
      <c r="J16" s="38"/>
      <c r="K16" s="42"/>
      <c r="L16" s="42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3.5" customHeight="1">
      <c r="A17" s="30">
        <v>8.0</v>
      </c>
      <c r="B17" s="31" t="s">
        <v>31</v>
      </c>
      <c r="C17" s="87">
        <v>1178.0</v>
      </c>
      <c r="D17" s="73">
        <v>2824.0</v>
      </c>
      <c r="E17" s="87">
        <v>3008.0</v>
      </c>
      <c r="F17" s="88">
        <v>3.0</v>
      </c>
      <c r="G17" s="87">
        <v>981.0</v>
      </c>
      <c r="H17" s="35">
        <f t="shared" si="1"/>
        <v>61.73869681</v>
      </c>
      <c r="I17" s="36">
        <v>18571.0</v>
      </c>
      <c r="J17" s="38"/>
      <c r="K17" s="42"/>
      <c r="L17" s="42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3.5" customHeight="1">
      <c r="A18" s="30">
        <v>9.0</v>
      </c>
      <c r="B18" s="31" t="s">
        <v>32</v>
      </c>
      <c r="C18" s="87">
        <v>1497.0</v>
      </c>
      <c r="D18" s="73">
        <v>3447.0</v>
      </c>
      <c r="E18" s="87">
        <v>3062.0</v>
      </c>
      <c r="F18" s="88">
        <v>0.0</v>
      </c>
      <c r="G18" s="87">
        <v>1466.0</v>
      </c>
      <c r="H18" s="35">
        <f t="shared" si="1"/>
        <v>60.54539517</v>
      </c>
      <c r="I18" s="36">
        <v>18539.0</v>
      </c>
      <c r="J18" s="38"/>
      <c r="K18" s="42"/>
      <c r="L18" s="42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3.5" customHeight="1">
      <c r="A19" s="30">
        <v>10.0</v>
      </c>
      <c r="B19" s="31" t="s">
        <v>33</v>
      </c>
      <c r="C19" s="87">
        <v>1603.0</v>
      </c>
      <c r="D19" s="73">
        <v>2619.0</v>
      </c>
      <c r="E19" s="87">
        <v>3370.0</v>
      </c>
      <c r="F19" s="88">
        <v>0.0</v>
      </c>
      <c r="G19" s="87">
        <v>806.0</v>
      </c>
      <c r="H19" s="35">
        <f t="shared" si="1"/>
        <v>61.77744807</v>
      </c>
      <c r="I19" s="36">
        <v>20819.0</v>
      </c>
      <c r="J19" s="38"/>
      <c r="K19" s="42"/>
      <c r="L19" s="4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3.5" customHeight="1">
      <c r="A20" s="30">
        <v>11.0</v>
      </c>
      <c r="B20" s="31" t="s">
        <v>34</v>
      </c>
      <c r="C20" s="87">
        <v>1906.0</v>
      </c>
      <c r="D20" s="73">
        <v>3557.0</v>
      </c>
      <c r="E20" s="87">
        <v>3752.0</v>
      </c>
      <c r="F20" s="88">
        <v>0.0</v>
      </c>
      <c r="G20" s="87">
        <v>1700.0</v>
      </c>
      <c r="H20" s="35">
        <f t="shared" si="1"/>
        <v>60.58901919</v>
      </c>
      <c r="I20" s="36">
        <v>22733.0</v>
      </c>
      <c r="J20" s="38"/>
      <c r="K20" s="42"/>
      <c r="L20" s="42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3.5" customHeight="1">
      <c r="A21" s="30">
        <v>12.0</v>
      </c>
      <c r="B21" s="31" t="s">
        <v>35</v>
      </c>
      <c r="C21" s="87">
        <v>1675.0</v>
      </c>
      <c r="D21" s="73">
        <v>2612.0</v>
      </c>
      <c r="E21" s="87">
        <v>2944.0</v>
      </c>
      <c r="F21" s="88">
        <v>0.0</v>
      </c>
      <c r="G21" s="87">
        <v>1319.0</v>
      </c>
      <c r="H21" s="35">
        <f t="shared" si="1"/>
        <v>61.75271739</v>
      </c>
      <c r="I21" s="36">
        <v>18180.0</v>
      </c>
      <c r="J21" s="38"/>
      <c r="K21" s="42"/>
      <c r="L21" s="42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3.5" customHeight="1">
      <c r="A22" s="30">
        <v>13.0</v>
      </c>
      <c r="B22" s="31" t="s">
        <v>36</v>
      </c>
      <c r="C22" s="87">
        <v>1525.0</v>
      </c>
      <c r="D22" s="73">
        <v>2605.0</v>
      </c>
      <c r="E22" s="87">
        <v>3236.0</v>
      </c>
      <c r="F22" s="88">
        <v>0.0</v>
      </c>
      <c r="G22" s="87">
        <v>855.0</v>
      </c>
      <c r="H22" s="35">
        <f t="shared" si="1"/>
        <v>61.50185414</v>
      </c>
      <c r="I22" s="36">
        <v>19902.0</v>
      </c>
      <c r="J22" s="38"/>
      <c r="K22" s="42"/>
      <c r="L22" s="42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3.5" customHeight="1">
      <c r="A23" s="30">
        <v>14.0</v>
      </c>
      <c r="B23" s="31" t="s">
        <v>37</v>
      </c>
      <c r="C23" s="87">
        <v>1175.0</v>
      </c>
      <c r="D23" s="73">
        <v>3450.0</v>
      </c>
      <c r="E23" s="87">
        <v>3497.0</v>
      </c>
      <c r="F23" s="88">
        <v>0.0</v>
      </c>
      <c r="G23" s="87">
        <v>1125.0</v>
      </c>
      <c r="H23" s="35">
        <f t="shared" si="1"/>
        <v>60.1429797</v>
      </c>
      <c r="I23" s="36">
        <v>21032.0</v>
      </c>
      <c r="J23" s="78"/>
      <c r="K23" s="42"/>
      <c r="L23" s="42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3.5" customHeight="1">
      <c r="A24" s="30">
        <v>15.0</v>
      </c>
      <c r="B24" s="31" t="s">
        <v>38</v>
      </c>
      <c r="C24" s="87">
        <v>348.0</v>
      </c>
      <c r="D24" s="73">
        <v>488.0</v>
      </c>
      <c r="E24" s="87">
        <v>749.0</v>
      </c>
      <c r="F24" s="88">
        <v>0.0</v>
      </c>
      <c r="G24" s="87">
        <v>72.0</v>
      </c>
      <c r="H24" s="35">
        <f t="shared" si="1"/>
        <v>60.72096128</v>
      </c>
      <c r="I24" s="36">
        <v>4548.0</v>
      </c>
      <c r="J24" s="38"/>
      <c r="K24" s="42"/>
      <c r="L24" s="42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3.5" customHeight="1">
      <c r="A25" s="30">
        <v>16.0</v>
      </c>
      <c r="B25" s="31" t="s">
        <v>39</v>
      </c>
      <c r="C25" s="87">
        <v>1599.0</v>
      </c>
      <c r="D25" s="73">
        <v>2233.0</v>
      </c>
      <c r="E25" s="87">
        <v>2857.0</v>
      </c>
      <c r="F25" s="88">
        <v>0.0</v>
      </c>
      <c r="G25" s="87">
        <v>935.0</v>
      </c>
      <c r="H25" s="35">
        <f t="shared" si="1"/>
        <v>60.5579454</v>
      </c>
      <c r="I25" s="36">
        <v>17301.405</v>
      </c>
      <c r="J25" s="38"/>
      <c r="K25" s="42"/>
      <c r="L25" s="42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3.5" customHeight="1">
      <c r="A26" s="30">
        <v>17.0</v>
      </c>
      <c r="B26" s="31" t="s">
        <v>40</v>
      </c>
      <c r="C26" s="87">
        <v>1075.0</v>
      </c>
      <c r="D26" s="73">
        <v>3228.0</v>
      </c>
      <c r="E26" s="87">
        <v>3289.0</v>
      </c>
      <c r="F26" s="88">
        <v>0.0</v>
      </c>
      <c r="G26" s="87">
        <v>1010.0</v>
      </c>
      <c r="H26" s="35">
        <f t="shared" si="1"/>
        <v>60.55031925</v>
      </c>
      <c r="I26" s="36">
        <v>19915.0</v>
      </c>
      <c r="J26" s="38"/>
      <c r="K26" s="42"/>
      <c r="L26" s="42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3.5" customHeight="1">
      <c r="A27" s="30"/>
      <c r="B27" s="25" t="s">
        <v>41</v>
      </c>
      <c r="C27" s="90">
        <f>SUM(C10:C26)</f>
        <v>20233</v>
      </c>
      <c r="D27" s="73">
        <v>47702.0</v>
      </c>
      <c r="E27" s="89">
        <v>51780.0</v>
      </c>
      <c r="F27" s="34">
        <f>SUM(F10:F26)</f>
        <v>80</v>
      </c>
      <c r="G27" s="90">
        <v>15415.0</v>
      </c>
      <c r="H27" s="35">
        <f t="shared" si="1"/>
        <v>60.42708092</v>
      </c>
      <c r="I27" s="36">
        <f>SUM(I10:I26)</f>
        <v>312891.425</v>
      </c>
      <c r="J27" s="40"/>
      <c r="K27" s="4"/>
      <c r="L27" s="42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3.5" customHeight="1">
      <c r="A28" s="41"/>
      <c r="B28" s="6"/>
      <c r="C28" s="42"/>
      <c r="D28" s="42"/>
      <c r="E28" s="91"/>
      <c r="F28" s="81"/>
      <c r="G28" s="79"/>
      <c r="H28" s="92"/>
      <c r="I28" s="46">
        <v>312891.0</v>
      </c>
      <c r="J28" s="47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3.5" customHeight="1">
      <c r="A29" s="1" t="s">
        <v>0</v>
      </c>
      <c r="B29" s="2"/>
      <c r="C29" s="2"/>
      <c r="D29" s="2"/>
      <c r="E29" s="2"/>
      <c r="F29" s="2"/>
      <c r="G29" s="2"/>
      <c r="H29" s="2"/>
      <c r="I29" s="2"/>
      <c r="J29" s="3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3.5" customHeight="1">
      <c r="A30" s="1" t="s">
        <v>1</v>
      </c>
      <c r="B30" s="2"/>
      <c r="C30" s="2"/>
      <c r="D30" s="2"/>
      <c r="E30" s="2"/>
      <c r="F30" s="2"/>
      <c r="G30" s="2"/>
      <c r="H30" s="2"/>
      <c r="I30" s="2"/>
      <c r="J30" s="3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1" t="s">
        <v>69</v>
      </c>
      <c r="B31" s="2"/>
      <c r="C31" s="2"/>
      <c r="D31" s="2"/>
      <c r="E31" s="2"/>
      <c r="F31" s="2"/>
      <c r="G31" s="2"/>
      <c r="H31" s="2"/>
      <c r="I31" s="2"/>
      <c r="J31" s="3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1" t="s">
        <v>54</v>
      </c>
      <c r="B32" s="2"/>
      <c r="C32" s="2"/>
      <c r="D32" s="2"/>
      <c r="E32" s="2"/>
      <c r="F32" s="2"/>
      <c r="G32" s="2"/>
      <c r="H32" s="2"/>
      <c r="I32" s="2"/>
      <c r="J32" s="3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5"/>
      <c r="B33" s="6"/>
      <c r="C33" s="49"/>
      <c r="D33" s="49"/>
      <c r="E33" s="50"/>
      <c r="F33" s="49"/>
      <c r="G33" s="49"/>
      <c r="H33" s="51"/>
      <c r="I33" s="49"/>
      <c r="J33" s="6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3.5" customHeight="1">
      <c r="A34" s="10"/>
      <c r="B34" s="11"/>
      <c r="C34" s="12" t="s">
        <v>4</v>
      </c>
      <c r="D34" s="12"/>
      <c r="E34" s="53"/>
      <c r="F34" s="15"/>
      <c r="G34" s="12" t="s">
        <v>4</v>
      </c>
      <c r="H34" s="16"/>
      <c r="I34" s="15"/>
      <c r="J34" s="11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3.5" customHeight="1">
      <c r="A35" s="17" t="s">
        <v>6</v>
      </c>
      <c r="B35" s="18" t="s">
        <v>7</v>
      </c>
      <c r="C35" s="19" t="s">
        <v>8</v>
      </c>
      <c r="D35" s="19" t="s">
        <v>9</v>
      </c>
      <c r="E35" s="85" t="s">
        <v>65</v>
      </c>
      <c r="F35" s="19" t="s">
        <v>12</v>
      </c>
      <c r="G35" s="19" t="s">
        <v>13</v>
      </c>
      <c r="H35" s="22" t="s">
        <v>14</v>
      </c>
      <c r="I35" s="19" t="s">
        <v>15</v>
      </c>
      <c r="J35" s="18" t="s">
        <v>16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17"/>
      <c r="B36" s="18"/>
      <c r="C36" s="84">
        <v>2014.0</v>
      </c>
      <c r="D36" s="19" t="s">
        <v>18</v>
      </c>
      <c r="E36" s="20" t="s">
        <v>18</v>
      </c>
      <c r="F36" s="19" t="s">
        <v>18</v>
      </c>
      <c r="G36" s="84">
        <v>2014.0</v>
      </c>
      <c r="H36" s="22" t="s">
        <v>19</v>
      </c>
      <c r="I36" s="19" t="s">
        <v>20</v>
      </c>
      <c r="J36" s="18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24"/>
      <c r="B37" s="25"/>
      <c r="C37" s="26" t="s">
        <v>18</v>
      </c>
      <c r="D37" s="27"/>
      <c r="E37" s="28"/>
      <c r="F37" s="27"/>
      <c r="G37" s="26" t="s">
        <v>18</v>
      </c>
      <c r="H37" s="29"/>
      <c r="I37" s="27"/>
      <c r="J37" s="25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30">
        <v>1.0</v>
      </c>
      <c r="B38" s="31" t="s">
        <v>21</v>
      </c>
      <c r="C38" s="32" t="s">
        <v>49</v>
      </c>
      <c r="D38" s="26">
        <v>0.0</v>
      </c>
      <c r="E38" s="28">
        <v>0.0</v>
      </c>
      <c r="F38" s="26" t="s">
        <v>49</v>
      </c>
      <c r="G38" s="26">
        <v>0.0</v>
      </c>
      <c r="H38" s="55" t="s">
        <v>49</v>
      </c>
      <c r="I38" s="26" t="s">
        <v>49</v>
      </c>
      <c r="J38" s="62" t="s">
        <v>55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.5" customHeight="1">
      <c r="A39" s="30">
        <v>2.0</v>
      </c>
      <c r="B39" s="31" t="s">
        <v>23</v>
      </c>
      <c r="C39" s="32" t="s">
        <v>49</v>
      </c>
      <c r="D39" s="26">
        <v>0.0</v>
      </c>
      <c r="E39" s="28">
        <v>0.0</v>
      </c>
      <c r="F39" s="26" t="s">
        <v>49</v>
      </c>
      <c r="G39" s="26">
        <v>0.0</v>
      </c>
      <c r="H39" s="55" t="s">
        <v>49</v>
      </c>
      <c r="I39" s="26" t="s">
        <v>49</v>
      </c>
      <c r="J39" s="37" t="s">
        <v>26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30">
        <v>3.0</v>
      </c>
      <c r="B40" s="31" t="s">
        <v>25</v>
      </c>
      <c r="C40" s="32" t="s">
        <v>49</v>
      </c>
      <c r="D40" s="26">
        <v>0.0</v>
      </c>
      <c r="E40" s="28">
        <v>0.0</v>
      </c>
      <c r="F40" s="26" t="s">
        <v>49</v>
      </c>
      <c r="G40" s="26">
        <v>0.0</v>
      </c>
      <c r="H40" s="55" t="s">
        <v>49</v>
      </c>
      <c r="I40" s="26" t="s">
        <v>49</v>
      </c>
      <c r="J40" s="62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30">
        <v>4.0</v>
      </c>
      <c r="B41" s="31" t="s">
        <v>27</v>
      </c>
      <c r="C41" s="32" t="s">
        <v>49</v>
      </c>
      <c r="D41" s="26">
        <v>0.0</v>
      </c>
      <c r="E41" s="28">
        <v>0.0</v>
      </c>
      <c r="F41" s="26" t="s">
        <v>49</v>
      </c>
      <c r="G41" s="26">
        <v>0.0</v>
      </c>
      <c r="H41" s="55" t="s">
        <v>49</v>
      </c>
      <c r="I41" s="26" t="s">
        <v>49</v>
      </c>
      <c r="J41" s="62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30">
        <v>5.0</v>
      </c>
      <c r="B42" s="31" t="s">
        <v>28</v>
      </c>
      <c r="C42" s="32" t="s">
        <v>49</v>
      </c>
      <c r="D42" s="26">
        <v>0.0</v>
      </c>
      <c r="E42" s="28">
        <v>0.0</v>
      </c>
      <c r="F42" s="26" t="s">
        <v>49</v>
      </c>
      <c r="G42" s="26">
        <v>0.0</v>
      </c>
      <c r="H42" s="55" t="s">
        <v>49</v>
      </c>
      <c r="I42" s="26" t="s">
        <v>49</v>
      </c>
      <c r="J42" s="62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3.5" customHeight="1">
      <c r="A43" s="30">
        <v>6.0</v>
      </c>
      <c r="B43" s="31" t="s">
        <v>29</v>
      </c>
      <c r="C43" s="32" t="s">
        <v>49</v>
      </c>
      <c r="D43" s="26">
        <v>0.0</v>
      </c>
      <c r="E43" s="28">
        <v>0.0</v>
      </c>
      <c r="F43" s="26" t="s">
        <v>49</v>
      </c>
      <c r="G43" s="26">
        <v>0.0</v>
      </c>
      <c r="H43" s="55" t="s">
        <v>49</v>
      </c>
      <c r="I43" s="26" t="s">
        <v>49</v>
      </c>
      <c r="J43" s="62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30">
        <v>7.0</v>
      </c>
      <c r="B44" s="31" t="s">
        <v>30</v>
      </c>
      <c r="C44" s="32" t="s">
        <v>49</v>
      </c>
      <c r="D44" s="26">
        <v>0.0</v>
      </c>
      <c r="E44" s="28">
        <v>0.0</v>
      </c>
      <c r="F44" s="26" t="s">
        <v>49</v>
      </c>
      <c r="G44" s="26">
        <v>0.0</v>
      </c>
      <c r="H44" s="55" t="s">
        <v>49</v>
      </c>
      <c r="I44" s="26" t="s">
        <v>49</v>
      </c>
      <c r="J44" s="62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30">
        <v>8.0</v>
      </c>
      <c r="B45" s="31" t="s">
        <v>31</v>
      </c>
      <c r="C45" s="32"/>
      <c r="D45" s="26">
        <v>0.0</v>
      </c>
      <c r="E45" s="28">
        <v>0.0</v>
      </c>
      <c r="F45" s="26" t="s">
        <v>49</v>
      </c>
      <c r="G45" s="26">
        <v>0.0</v>
      </c>
      <c r="H45" s="55"/>
      <c r="I45" s="26"/>
      <c r="J45" s="62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30">
        <v>9.0</v>
      </c>
      <c r="B46" s="31" t="s">
        <v>32</v>
      </c>
      <c r="C46" s="32">
        <v>445.0</v>
      </c>
      <c r="D46" s="27">
        <v>442.0</v>
      </c>
      <c r="E46" s="61">
        <v>442.0</v>
      </c>
      <c r="F46" s="26" t="s">
        <v>49</v>
      </c>
      <c r="G46" s="26">
        <v>442.0</v>
      </c>
      <c r="H46" s="55">
        <v>33.43</v>
      </c>
      <c r="I46" s="27">
        <f>H46*E46/10</f>
        <v>1477.606</v>
      </c>
      <c r="J46" s="62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30">
        <v>10.0</v>
      </c>
      <c r="B47" s="31" t="s">
        <v>33</v>
      </c>
      <c r="C47" s="32" t="s">
        <v>49</v>
      </c>
      <c r="D47" s="26">
        <v>0.0</v>
      </c>
      <c r="E47" s="28">
        <v>0.0</v>
      </c>
      <c r="F47" s="26" t="s">
        <v>49</v>
      </c>
      <c r="G47" s="26">
        <v>0.0</v>
      </c>
      <c r="H47" s="55" t="s">
        <v>49</v>
      </c>
      <c r="I47" s="26" t="s">
        <v>49</v>
      </c>
      <c r="J47" s="62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30">
        <v>11.0</v>
      </c>
      <c r="B48" s="31" t="s">
        <v>34</v>
      </c>
      <c r="C48" s="32" t="s">
        <v>49</v>
      </c>
      <c r="D48" s="26">
        <v>0.0</v>
      </c>
      <c r="E48" s="28">
        <v>0.0</v>
      </c>
      <c r="F48" s="26" t="s">
        <v>49</v>
      </c>
      <c r="G48" s="26">
        <v>0.0</v>
      </c>
      <c r="H48" s="55" t="s">
        <v>49</v>
      </c>
      <c r="I48" s="26" t="s">
        <v>49</v>
      </c>
      <c r="J48" s="62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30">
        <v>12.0</v>
      </c>
      <c r="B49" s="31" t="s">
        <v>35</v>
      </c>
      <c r="C49" s="32" t="s">
        <v>49</v>
      </c>
      <c r="D49" s="26">
        <v>0.0</v>
      </c>
      <c r="E49" s="28">
        <v>0.0</v>
      </c>
      <c r="F49" s="26" t="s">
        <v>49</v>
      </c>
      <c r="G49" s="26">
        <v>0.0</v>
      </c>
      <c r="H49" s="55" t="s">
        <v>49</v>
      </c>
      <c r="I49" s="26" t="s">
        <v>49</v>
      </c>
      <c r="J49" s="62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30">
        <v>13.0</v>
      </c>
      <c r="B50" s="31" t="s">
        <v>36</v>
      </c>
      <c r="C50" s="32" t="s">
        <v>49</v>
      </c>
      <c r="D50" s="26">
        <v>0.0</v>
      </c>
      <c r="E50" s="28">
        <v>0.0</v>
      </c>
      <c r="F50" s="26" t="s">
        <v>49</v>
      </c>
      <c r="G50" s="26">
        <v>0.0</v>
      </c>
      <c r="H50" s="55" t="s">
        <v>49</v>
      </c>
      <c r="I50" s="26" t="s">
        <v>49</v>
      </c>
      <c r="J50" s="62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30">
        <v>14.0</v>
      </c>
      <c r="B51" s="31" t="s">
        <v>37</v>
      </c>
      <c r="C51" s="32" t="s">
        <v>49</v>
      </c>
      <c r="D51" s="26">
        <v>0.0</v>
      </c>
      <c r="E51" s="28">
        <v>0.0</v>
      </c>
      <c r="F51" s="26" t="s">
        <v>49</v>
      </c>
      <c r="G51" s="26">
        <v>0.0</v>
      </c>
      <c r="H51" s="55" t="s">
        <v>49</v>
      </c>
      <c r="I51" s="26" t="s">
        <v>49</v>
      </c>
      <c r="J51" s="62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30">
        <v>15.0</v>
      </c>
      <c r="B52" s="31" t="s">
        <v>38</v>
      </c>
      <c r="C52" s="32" t="s">
        <v>49</v>
      </c>
      <c r="D52" s="26">
        <v>10.0</v>
      </c>
      <c r="E52" s="28">
        <v>10.0</v>
      </c>
      <c r="F52" s="26" t="s">
        <v>49</v>
      </c>
      <c r="G52" s="26">
        <v>0.0</v>
      </c>
      <c r="H52" s="55">
        <v>33.43</v>
      </c>
      <c r="I52" s="27">
        <f>H52*E52/10</f>
        <v>33.43</v>
      </c>
      <c r="J52" s="62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30">
        <v>16.0</v>
      </c>
      <c r="B53" s="31" t="s">
        <v>39</v>
      </c>
      <c r="C53" s="32" t="s">
        <v>49</v>
      </c>
      <c r="D53" s="26">
        <v>0.0</v>
      </c>
      <c r="E53" s="28">
        <v>0.0</v>
      </c>
      <c r="F53" s="26" t="s">
        <v>49</v>
      </c>
      <c r="G53" s="26">
        <v>0.0</v>
      </c>
      <c r="H53" s="55" t="s">
        <v>49</v>
      </c>
      <c r="I53" s="26" t="s">
        <v>49</v>
      </c>
      <c r="J53" s="62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30">
        <v>17.0</v>
      </c>
      <c r="B54" s="31" t="s">
        <v>40</v>
      </c>
      <c r="C54" s="32" t="s">
        <v>49</v>
      </c>
      <c r="D54" s="26">
        <v>0.0</v>
      </c>
      <c r="E54" s="28">
        <v>0.0</v>
      </c>
      <c r="F54" s="26" t="s">
        <v>49</v>
      </c>
      <c r="G54" s="26">
        <v>0.0</v>
      </c>
      <c r="H54" s="55" t="s">
        <v>49</v>
      </c>
      <c r="I54" s="26" t="s">
        <v>49</v>
      </c>
      <c r="J54" s="62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63"/>
      <c r="B55" s="25" t="s">
        <v>41</v>
      </c>
      <c r="C55" s="32">
        <v>445.0</v>
      </c>
      <c r="D55" s="36">
        <v>452.0</v>
      </c>
      <c r="E55" s="64">
        <v>452.0</v>
      </c>
      <c r="F55" s="36">
        <f>SUM(F38:F54)</f>
        <v>0</v>
      </c>
      <c r="G55" s="36">
        <v>442.0</v>
      </c>
      <c r="H55" s="55">
        <f>I55/E55*10</f>
        <v>33.43</v>
      </c>
      <c r="I55" s="36">
        <f>SUM(I38:I54)</f>
        <v>1511.036</v>
      </c>
      <c r="J55" s="62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1"/>
      <c r="B56" s="6"/>
      <c r="C56" s="42"/>
      <c r="D56" s="42"/>
      <c r="E56" s="43"/>
      <c r="F56" s="42"/>
      <c r="G56" s="42"/>
      <c r="H56" s="59"/>
      <c r="I56" s="42"/>
      <c r="J56" s="6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8" t="s">
        <v>0</v>
      </c>
      <c r="B57" s="2"/>
      <c r="C57" s="2"/>
      <c r="D57" s="2"/>
      <c r="E57" s="2"/>
      <c r="F57" s="2"/>
      <c r="G57" s="2"/>
      <c r="H57" s="2"/>
      <c r="I57" s="2"/>
      <c r="J57" s="3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8" t="s">
        <v>1</v>
      </c>
      <c r="B58" s="2"/>
      <c r="C58" s="2"/>
      <c r="D58" s="2"/>
      <c r="E58" s="2"/>
      <c r="F58" s="2"/>
      <c r="G58" s="2"/>
      <c r="H58" s="2"/>
      <c r="I58" s="2"/>
      <c r="J58" s="3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1" t="s">
        <v>69</v>
      </c>
      <c r="B59" s="2"/>
      <c r="C59" s="2"/>
      <c r="D59" s="2"/>
      <c r="E59" s="2"/>
      <c r="F59" s="2"/>
      <c r="G59" s="2"/>
      <c r="H59" s="2"/>
      <c r="I59" s="2"/>
      <c r="J59" s="3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8" t="s">
        <v>42</v>
      </c>
      <c r="B60" s="2"/>
      <c r="C60" s="2"/>
      <c r="D60" s="2"/>
      <c r="E60" s="2"/>
      <c r="F60" s="2"/>
      <c r="G60" s="2"/>
      <c r="H60" s="2"/>
      <c r="I60" s="2"/>
      <c r="J60" s="3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6"/>
      <c r="B61" s="6"/>
      <c r="C61" s="49"/>
      <c r="D61" s="49"/>
      <c r="E61" s="50"/>
      <c r="F61" s="49"/>
      <c r="G61" s="49"/>
      <c r="H61" s="51"/>
      <c r="I61" s="49"/>
      <c r="J61" s="6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10"/>
      <c r="B62" s="11"/>
      <c r="C62" s="12" t="s">
        <v>4</v>
      </c>
      <c r="D62" s="12"/>
      <c r="E62" s="93" t="s">
        <v>65</v>
      </c>
      <c r="F62" s="94"/>
      <c r="G62" s="95"/>
      <c r="H62" s="12" t="s">
        <v>4</v>
      </c>
      <c r="I62" s="52"/>
      <c r="J62" s="15"/>
      <c r="K62" s="53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17" t="s">
        <v>6</v>
      </c>
      <c r="B63" s="18" t="s">
        <v>7</v>
      </c>
      <c r="C63" s="19" t="s">
        <v>8</v>
      </c>
      <c r="D63" s="19" t="s">
        <v>9</v>
      </c>
      <c r="E63" s="96" t="s">
        <v>67</v>
      </c>
      <c r="F63" s="97" t="s">
        <v>12</v>
      </c>
      <c r="G63" s="98" t="s">
        <v>68</v>
      </c>
      <c r="H63" s="19" t="s">
        <v>13</v>
      </c>
      <c r="I63" s="22" t="s">
        <v>14</v>
      </c>
      <c r="J63" s="19" t="s">
        <v>15</v>
      </c>
      <c r="K63" s="20" t="s">
        <v>16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17"/>
      <c r="B64" s="18"/>
      <c r="C64" s="23" t="s">
        <v>70</v>
      </c>
      <c r="D64" s="19" t="s">
        <v>18</v>
      </c>
      <c r="E64" s="85" t="s">
        <v>18</v>
      </c>
      <c r="F64" s="19" t="s">
        <v>18</v>
      </c>
      <c r="G64" s="20" t="s">
        <v>18</v>
      </c>
      <c r="H64" s="23" t="s">
        <v>70</v>
      </c>
      <c r="I64" s="22" t="s">
        <v>19</v>
      </c>
      <c r="J64" s="19" t="s">
        <v>20</v>
      </c>
      <c r="K64" s="20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24"/>
      <c r="B65" s="25"/>
      <c r="C65" s="26" t="s">
        <v>18</v>
      </c>
      <c r="D65" s="27"/>
      <c r="E65" s="99"/>
      <c r="F65" s="27"/>
      <c r="G65" s="86"/>
      <c r="H65" s="26" t="s">
        <v>18</v>
      </c>
      <c r="I65" s="55"/>
      <c r="J65" s="27"/>
      <c r="K65" s="28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30">
        <v>1.0</v>
      </c>
      <c r="B66" s="31" t="s">
        <v>21</v>
      </c>
      <c r="C66" s="74">
        <v>0.0</v>
      </c>
      <c r="D66" s="74">
        <v>0.0</v>
      </c>
      <c r="E66" s="89">
        <v>0.0</v>
      </c>
      <c r="F66" s="100">
        <v>0.0</v>
      </c>
      <c r="G66" s="33">
        <v>0.0</v>
      </c>
      <c r="H66" s="74">
        <v>0.0</v>
      </c>
      <c r="I66" s="56"/>
      <c r="J66" s="34"/>
      <c r="K66" s="40" t="s">
        <v>43</v>
      </c>
      <c r="L66" s="42"/>
      <c r="M66" s="42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30">
        <v>2.0</v>
      </c>
      <c r="B67" s="31" t="s">
        <v>23</v>
      </c>
      <c r="C67" s="74">
        <v>0.0</v>
      </c>
      <c r="D67" s="74">
        <v>2.0</v>
      </c>
      <c r="E67" s="43">
        <v>2.0</v>
      </c>
      <c r="F67" s="100"/>
      <c r="G67" s="33">
        <v>0.0</v>
      </c>
      <c r="H67" s="74">
        <v>0.0</v>
      </c>
      <c r="I67" s="56">
        <v>73.54</v>
      </c>
      <c r="J67" s="34">
        <f t="shared" ref="J67:J82" si="2">I67*E67/10</f>
        <v>14.708</v>
      </c>
      <c r="K67" s="40"/>
      <c r="L67" s="42"/>
      <c r="M67" s="42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30">
        <v>3.0</v>
      </c>
      <c r="B68" s="31" t="s">
        <v>25</v>
      </c>
      <c r="C68" s="74">
        <v>0.0</v>
      </c>
      <c r="D68" s="74">
        <v>109.0</v>
      </c>
      <c r="E68" s="74">
        <v>109.0</v>
      </c>
      <c r="F68" s="100"/>
      <c r="G68" s="33">
        <v>0.0</v>
      </c>
      <c r="H68" s="74">
        <v>0.0</v>
      </c>
      <c r="I68" s="56">
        <v>76.5</v>
      </c>
      <c r="J68" s="34">
        <f t="shared" si="2"/>
        <v>833.85</v>
      </c>
      <c r="K68" s="40"/>
      <c r="L68" s="42"/>
      <c r="M68" s="42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30">
        <v>4.0</v>
      </c>
      <c r="B69" s="31" t="s">
        <v>27</v>
      </c>
      <c r="C69" s="74">
        <v>0.0</v>
      </c>
      <c r="D69" s="74">
        <v>7.0</v>
      </c>
      <c r="E69" s="74">
        <v>7.0</v>
      </c>
      <c r="F69" s="100">
        <v>0.0</v>
      </c>
      <c r="G69" s="33">
        <v>0.0</v>
      </c>
      <c r="H69" s="74">
        <v>0.0</v>
      </c>
      <c r="I69" s="56">
        <v>72.98</v>
      </c>
      <c r="J69" s="34">
        <f t="shared" si="2"/>
        <v>51.086</v>
      </c>
      <c r="K69" s="40"/>
      <c r="L69" s="42"/>
      <c r="M69" s="42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30">
        <v>5.0</v>
      </c>
      <c r="B70" s="31" t="s">
        <v>28</v>
      </c>
      <c r="C70" s="74">
        <v>0.0</v>
      </c>
      <c r="D70" s="74">
        <v>27.0</v>
      </c>
      <c r="E70" s="74">
        <v>25.0</v>
      </c>
      <c r="F70" s="100">
        <v>0.0</v>
      </c>
      <c r="G70" s="33">
        <v>2.0</v>
      </c>
      <c r="H70" s="74">
        <v>2.0</v>
      </c>
      <c r="I70" s="56">
        <v>73.25</v>
      </c>
      <c r="J70" s="34">
        <f t="shared" si="2"/>
        <v>183.125</v>
      </c>
      <c r="K70" s="40"/>
      <c r="L70" s="42"/>
      <c r="M70" s="42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30">
        <v>6.0</v>
      </c>
      <c r="B71" s="31" t="s">
        <v>29</v>
      </c>
      <c r="C71" s="74">
        <v>0.0</v>
      </c>
      <c r="D71" s="74">
        <v>42.0</v>
      </c>
      <c r="E71" s="74">
        <v>42.0</v>
      </c>
      <c r="F71" s="100">
        <v>0.0</v>
      </c>
      <c r="G71" s="33">
        <v>0.0</v>
      </c>
      <c r="H71" s="74">
        <v>0.0</v>
      </c>
      <c r="I71" s="56">
        <v>77.55</v>
      </c>
      <c r="J71" s="34">
        <f t="shared" si="2"/>
        <v>325.71</v>
      </c>
      <c r="K71" s="40"/>
      <c r="L71" s="42"/>
      <c r="M71" s="42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30">
        <v>7.0</v>
      </c>
      <c r="B72" s="31" t="s">
        <v>30</v>
      </c>
      <c r="C72" s="74">
        <v>0.0</v>
      </c>
      <c r="D72" s="74">
        <v>8.0</v>
      </c>
      <c r="E72" s="74">
        <v>6.0</v>
      </c>
      <c r="F72" s="100">
        <v>0.0</v>
      </c>
      <c r="G72" s="33">
        <v>2.0</v>
      </c>
      <c r="H72" s="74">
        <v>0.0</v>
      </c>
      <c r="I72" s="56">
        <v>74.85</v>
      </c>
      <c r="J72" s="34">
        <f t="shared" si="2"/>
        <v>44.91</v>
      </c>
      <c r="K72" s="40"/>
      <c r="L72" s="42"/>
      <c r="M72" s="42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30">
        <v>8.0</v>
      </c>
      <c r="B73" s="31" t="s">
        <v>31</v>
      </c>
      <c r="C73" s="74">
        <v>5.0</v>
      </c>
      <c r="D73" s="74">
        <v>231.0</v>
      </c>
      <c r="E73" s="74">
        <v>176.0</v>
      </c>
      <c r="F73" s="100">
        <v>0.0</v>
      </c>
      <c r="G73" s="33">
        <f t="shared" ref="G73:G74" si="3">C73+D73-E73-H73</f>
        <v>48</v>
      </c>
      <c r="H73" s="74">
        <v>12.0</v>
      </c>
      <c r="I73" s="56">
        <v>77.53</v>
      </c>
      <c r="J73" s="34">
        <f t="shared" si="2"/>
        <v>1364.528</v>
      </c>
      <c r="K73" s="40"/>
      <c r="L73" s="42"/>
      <c r="M73" s="42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30">
        <v>9.0</v>
      </c>
      <c r="B74" s="31" t="s">
        <v>32</v>
      </c>
      <c r="C74" s="74">
        <v>368.0</v>
      </c>
      <c r="D74" s="74">
        <v>576.0</v>
      </c>
      <c r="E74" s="74">
        <v>602.0</v>
      </c>
      <c r="F74" s="100">
        <v>0.0</v>
      </c>
      <c r="G74" s="33">
        <f t="shared" si="3"/>
        <v>0</v>
      </c>
      <c r="H74" s="74">
        <v>342.0</v>
      </c>
      <c r="I74" s="56">
        <v>78.35</v>
      </c>
      <c r="J74" s="34">
        <f t="shared" si="2"/>
        <v>4716.67</v>
      </c>
      <c r="K74" s="40"/>
      <c r="L74" s="42"/>
      <c r="M74" s="42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30">
        <v>10.0</v>
      </c>
      <c r="B75" s="31" t="s">
        <v>33</v>
      </c>
      <c r="C75" s="74">
        <v>16.0</v>
      </c>
      <c r="D75" s="74">
        <v>304.0</v>
      </c>
      <c r="E75" s="74">
        <v>264.0</v>
      </c>
      <c r="F75" s="100">
        <v>0.0</v>
      </c>
      <c r="G75" s="33"/>
      <c r="H75" s="74">
        <v>59.0</v>
      </c>
      <c r="I75" s="56">
        <v>79.54</v>
      </c>
      <c r="J75" s="34">
        <f t="shared" si="2"/>
        <v>2099.856</v>
      </c>
      <c r="K75" s="40"/>
      <c r="L75" s="42"/>
      <c r="M75" s="42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30">
        <v>11.0</v>
      </c>
      <c r="B76" s="31" t="s">
        <v>34</v>
      </c>
      <c r="C76" s="74">
        <v>0.0</v>
      </c>
      <c r="D76" s="74">
        <v>609.0</v>
      </c>
      <c r="E76" s="74">
        <v>562.0</v>
      </c>
      <c r="F76" s="100">
        <v>0.0</v>
      </c>
      <c r="G76" s="33">
        <f t="shared" ref="G76:G77" si="4">C76+D76-E76-H76</f>
        <v>47</v>
      </c>
      <c r="H76" s="74">
        <v>0.0</v>
      </c>
      <c r="I76" s="56">
        <v>80.75</v>
      </c>
      <c r="J76" s="34">
        <f t="shared" si="2"/>
        <v>4538.15</v>
      </c>
      <c r="K76" s="40"/>
      <c r="L76" s="42"/>
      <c r="M76" s="42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30">
        <v>12.0</v>
      </c>
      <c r="B77" s="31" t="s">
        <v>35</v>
      </c>
      <c r="C77" s="74">
        <v>3.0</v>
      </c>
      <c r="D77" s="74">
        <v>527.0</v>
      </c>
      <c r="E77" s="74">
        <v>504.0</v>
      </c>
      <c r="F77" s="100">
        <v>0.0</v>
      </c>
      <c r="G77" s="33">
        <f t="shared" si="4"/>
        <v>24</v>
      </c>
      <c r="H77" s="74">
        <v>2.0</v>
      </c>
      <c r="I77" s="56">
        <v>80.59</v>
      </c>
      <c r="J77" s="34">
        <f t="shared" si="2"/>
        <v>4061.736</v>
      </c>
      <c r="K77" s="40"/>
      <c r="L77" s="42"/>
      <c r="M77" s="42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30">
        <v>13.0</v>
      </c>
      <c r="B78" s="31" t="s">
        <v>36</v>
      </c>
      <c r="C78" s="74">
        <v>0.0</v>
      </c>
      <c r="D78" s="74">
        <v>668.0</v>
      </c>
      <c r="E78" s="74">
        <v>636.0</v>
      </c>
      <c r="F78" s="100">
        <v>0.0</v>
      </c>
      <c r="G78" s="33"/>
      <c r="H78" s="74">
        <v>35.0</v>
      </c>
      <c r="I78" s="56">
        <v>80.84</v>
      </c>
      <c r="J78" s="34">
        <f t="shared" si="2"/>
        <v>5141.424</v>
      </c>
      <c r="K78" s="40"/>
      <c r="L78" s="42"/>
      <c r="M78" s="42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30">
        <v>14.0</v>
      </c>
      <c r="B79" s="31" t="s">
        <v>37</v>
      </c>
      <c r="C79" s="74">
        <v>0.0</v>
      </c>
      <c r="D79" s="74">
        <v>623.0</v>
      </c>
      <c r="E79" s="74">
        <v>605.0</v>
      </c>
      <c r="F79" s="100">
        <v>0.0</v>
      </c>
      <c r="G79" s="33"/>
      <c r="H79" s="74">
        <v>20.0</v>
      </c>
      <c r="I79" s="56">
        <v>79.94</v>
      </c>
      <c r="J79" s="34">
        <f t="shared" si="2"/>
        <v>4836.37</v>
      </c>
      <c r="K79" s="40"/>
      <c r="L79" s="42"/>
      <c r="M79" s="42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30">
        <v>15.0</v>
      </c>
      <c r="B80" s="31" t="s">
        <v>38</v>
      </c>
      <c r="C80" s="74">
        <v>0.0</v>
      </c>
      <c r="D80" s="74">
        <v>157.0</v>
      </c>
      <c r="E80" s="74">
        <v>157.0</v>
      </c>
      <c r="F80" s="100">
        <v>0.0</v>
      </c>
      <c r="G80" s="33">
        <f t="shared" ref="G80:G83" si="5">C80+D80-E80-H80</f>
        <v>0</v>
      </c>
      <c r="H80" s="74">
        <v>0.0</v>
      </c>
      <c r="I80" s="56">
        <v>79.75</v>
      </c>
      <c r="J80" s="34">
        <f t="shared" si="2"/>
        <v>1252.075</v>
      </c>
      <c r="K80" s="40"/>
      <c r="L80" s="42"/>
      <c r="M80" s="42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30">
        <v>16.0</v>
      </c>
      <c r="B81" s="31" t="s">
        <v>39</v>
      </c>
      <c r="C81" s="74">
        <v>0.0</v>
      </c>
      <c r="D81" s="74">
        <v>357.0</v>
      </c>
      <c r="E81" s="74">
        <v>297.0</v>
      </c>
      <c r="F81" s="100">
        <v>0.0</v>
      </c>
      <c r="G81" s="33">
        <f t="shared" si="5"/>
        <v>60</v>
      </c>
      <c r="H81" s="74">
        <v>0.0</v>
      </c>
      <c r="I81" s="56">
        <v>79.54</v>
      </c>
      <c r="J81" s="34">
        <f t="shared" si="2"/>
        <v>2362.338</v>
      </c>
      <c r="K81" s="40"/>
      <c r="L81" s="42"/>
      <c r="M81" s="42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30">
        <v>17.0</v>
      </c>
      <c r="B82" s="31" t="s">
        <v>40</v>
      </c>
      <c r="C82" s="74">
        <v>0.0</v>
      </c>
      <c r="D82" s="74">
        <v>259.0</v>
      </c>
      <c r="E82" s="74">
        <v>209.0</v>
      </c>
      <c r="F82" s="100">
        <v>0.0</v>
      </c>
      <c r="G82" s="33">
        <f t="shared" si="5"/>
        <v>50</v>
      </c>
      <c r="H82" s="74">
        <v>0.0</v>
      </c>
      <c r="I82" s="56">
        <v>76.75</v>
      </c>
      <c r="J82" s="34">
        <f t="shared" si="2"/>
        <v>1604.075</v>
      </c>
      <c r="K82" s="40"/>
      <c r="L82" s="42"/>
      <c r="M82" s="42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30"/>
      <c r="B83" s="25" t="s">
        <v>41</v>
      </c>
      <c r="C83" s="74">
        <v>392.0</v>
      </c>
      <c r="D83" s="74">
        <v>4506.0</v>
      </c>
      <c r="E83" s="74">
        <v>4203.0</v>
      </c>
      <c r="F83" s="101">
        <f>SUM(F66:F82)</f>
        <v>0</v>
      </c>
      <c r="G83" s="33">
        <f t="shared" si="5"/>
        <v>223</v>
      </c>
      <c r="H83" s="74">
        <v>472.0</v>
      </c>
      <c r="I83" s="56">
        <f>J83/E83*10</f>
        <v>79.53987866</v>
      </c>
      <c r="J83" s="34">
        <f>SUM(J67:J82)</f>
        <v>33430.611</v>
      </c>
      <c r="K83" s="40"/>
      <c r="L83" s="4"/>
      <c r="M83" s="42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1"/>
      <c r="B84" s="6" t="s">
        <v>44</v>
      </c>
      <c r="C84" s="44"/>
      <c r="D84" s="44"/>
      <c r="E84" s="58"/>
      <c r="F84" s="44"/>
      <c r="G84" s="59"/>
      <c r="H84" s="60"/>
      <c r="I84" s="44"/>
      <c r="J84" s="43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1"/>
      <c r="B85" s="6"/>
      <c r="C85" s="44"/>
      <c r="D85" s="44"/>
      <c r="E85" s="58"/>
      <c r="F85" s="44"/>
      <c r="G85" s="59"/>
      <c r="H85" s="60"/>
      <c r="I85" s="44"/>
      <c r="J85" s="43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1"/>
      <c r="B86" s="6"/>
      <c r="C86" s="44"/>
      <c r="D86" s="44"/>
      <c r="E86" s="58"/>
      <c r="F86" s="44"/>
      <c r="G86" s="59"/>
      <c r="H86" s="60"/>
      <c r="I86" s="44"/>
      <c r="J86" s="43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1" t="s">
        <v>0</v>
      </c>
      <c r="B87" s="2"/>
      <c r="C87" s="2"/>
      <c r="D87" s="2"/>
      <c r="E87" s="2"/>
      <c r="F87" s="2"/>
      <c r="G87" s="2"/>
      <c r="H87" s="2"/>
      <c r="I87" s="2"/>
      <c r="J87" s="3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1" t="s">
        <v>1</v>
      </c>
      <c r="B88" s="2"/>
      <c r="C88" s="2"/>
      <c r="D88" s="2"/>
      <c r="E88" s="2"/>
      <c r="F88" s="2"/>
      <c r="G88" s="2"/>
      <c r="H88" s="2"/>
      <c r="I88" s="2"/>
      <c r="J88" s="3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1" t="s">
        <v>69</v>
      </c>
      <c r="B89" s="2"/>
      <c r="C89" s="2"/>
      <c r="D89" s="2"/>
      <c r="E89" s="2"/>
      <c r="F89" s="2"/>
      <c r="G89" s="2"/>
      <c r="H89" s="2"/>
      <c r="I89" s="2"/>
      <c r="J89" s="3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1" t="s">
        <v>45</v>
      </c>
      <c r="B90" s="2"/>
      <c r="C90" s="2"/>
      <c r="D90" s="2"/>
      <c r="E90" s="2"/>
      <c r="F90" s="2"/>
      <c r="G90" s="2"/>
      <c r="H90" s="2"/>
      <c r="I90" s="2"/>
      <c r="J90" s="3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5"/>
      <c r="B91" s="6"/>
      <c r="C91" s="49"/>
      <c r="D91" s="49"/>
      <c r="E91" s="50"/>
      <c r="F91" s="49"/>
      <c r="G91" s="49"/>
      <c r="H91" s="51"/>
      <c r="I91" s="49"/>
      <c r="J91" s="6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10"/>
      <c r="B92" s="11"/>
      <c r="C92" s="12" t="s">
        <v>4</v>
      </c>
      <c r="D92" s="12"/>
      <c r="E92" s="102" t="s">
        <v>65</v>
      </c>
      <c r="F92" s="103"/>
      <c r="G92" s="76" t="s">
        <v>4</v>
      </c>
      <c r="H92" s="16"/>
      <c r="I92" s="15"/>
      <c r="J92" s="11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17" t="s">
        <v>6</v>
      </c>
      <c r="B93" s="18" t="s">
        <v>7</v>
      </c>
      <c r="C93" s="19" t="s">
        <v>8</v>
      </c>
      <c r="D93" s="19" t="s">
        <v>9</v>
      </c>
      <c r="E93" s="96" t="s">
        <v>67</v>
      </c>
      <c r="F93" s="97" t="s">
        <v>12</v>
      </c>
      <c r="G93" s="19" t="s">
        <v>13</v>
      </c>
      <c r="H93" s="22" t="s">
        <v>14</v>
      </c>
      <c r="I93" s="19" t="s">
        <v>15</v>
      </c>
      <c r="J93" s="18" t="s">
        <v>16</v>
      </c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17"/>
      <c r="B94" s="18"/>
      <c r="C94" s="23" t="s">
        <v>70</v>
      </c>
      <c r="D94" s="19" t="s">
        <v>18</v>
      </c>
      <c r="E94" s="85" t="s">
        <v>18</v>
      </c>
      <c r="F94" s="19" t="s">
        <v>18</v>
      </c>
      <c r="G94" s="23" t="s">
        <v>70</v>
      </c>
      <c r="H94" s="22" t="s">
        <v>19</v>
      </c>
      <c r="I94" s="19" t="s">
        <v>20</v>
      </c>
      <c r="J94" s="18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24"/>
      <c r="B95" s="25"/>
      <c r="C95" s="26" t="s">
        <v>18</v>
      </c>
      <c r="D95" s="27"/>
      <c r="E95" s="99"/>
      <c r="F95" s="27"/>
      <c r="G95" s="26" t="s">
        <v>18</v>
      </c>
      <c r="H95" s="29"/>
      <c r="I95" s="27"/>
      <c r="J95" s="25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30">
        <v>1.0</v>
      </c>
      <c r="B96" s="31" t="s">
        <v>21</v>
      </c>
      <c r="C96" s="32"/>
      <c r="D96" s="74">
        <v>0.0</v>
      </c>
      <c r="E96" s="89">
        <v>0.0</v>
      </c>
      <c r="F96" s="26">
        <v>0.0</v>
      </c>
      <c r="G96" s="74"/>
      <c r="H96" s="29"/>
      <c r="I96" s="61">
        <f>E96*H96/10</f>
        <v>0</v>
      </c>
      <c r="J96" s="62" t="s">
        <v>46</v>
      </c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30">
        <v>2.0</v>
      </c>
      <c r="B97" s="31" t="s">
        <v>23</v>
      </c>
      <c r="C97" s="32"/>
      <c r="D97" s="74">
        <v>0.0</v>
      </c>
      <c r="E97" s="43">
        <v>0.0</v>
      </c>
      <c r="F97" s="26"/>
      <c r="G97" s="74"/>
      <c r="H97" s="29"/>
      <c r="I97" s="61"/>
      <c r="J97" s="62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30">
        <v>3.0</v>
      </c>
      <c r="B98" s="31" t="s">
        <v>25</v>
      </c>
      <c r="C98" s="32"/>
      <c r="D98" s="74">
        <v>0.0</v>
      </c>
      <c r="E98" s="74">
        <v>0.0</v>
      </c>
      <c r="F98" s="26"/>
      <c r="G98" s="74"/>
      <c r="H98" s="29"/>
      <c r="I98" s="61">
        <f>E98*H98/10</f>
        <v>0</v>
      </c>
      <c r="J98" s="62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30">
        <v>4.0</v>
      </c>
      <c r="B99" s="31" t="s">
        <v>27</v>
      </c>
      <c r="C99" s="32"/>
      <c r="D99" s="74">
        <v>0.0</v>
      </c>
      <c r="E99" s="74">
        <v>0.0</v>
      </c>
      <c r="F99" s="26">
        <v>0.0</v>
      </c>
      <c r="G99" s="74"/>
      <c r="H99" s="29"/>
      <c r="I99" s="61"/>
      <c r="J99" s="62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30">
        <v>5.0</v>
      </c>
      <c r="B100" s="31" t="s">
        <v>28</v>
      </c>
      <c r="C100" s="32"/>
      <c r="D100" s="74">
        <v>8.0</v>
      </c>
      <c r="E100" s="74">
        <v>8.0</v>
      </c>
      <c r="F100" s="26">
        <v>0.0</v>
      </c>
      <c r="G100" s="74"/>
      <c r="H100" s="29">
        <f>I100*10/E100</f>
        <v>13.75</v>
      </c>
      <c r="I100" s="61">
        <v>11.0</v>
      </c>
      <c r="J100" s="62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30">
        <v>6.0</v>
      </c>
      <c r="B101" s="31" t="s">
        <v>29</v>
      </c>
      <c r="C101" s="32"/>
      <c r="D101" s="74">
        <v>0.0</v>
      </c>
      <c r="E101" s="74">
        <v>0.0</v>
      </c>
      <c r="F101" s="26">
        <v>0.0</v>
      </c>
      <c r="G101" s="74"/>
      <c r="H101" s="29">
        <v>0.0</v>
      </c>
      <c r="I101" s="61">
        <f t="shared" ref="I101:I102" si="6">E101*H101/10</f>
        <v>0</v>
      </c>
      <c r="J101" s="62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30">
        <v>7.0</v>
      </c>
      <c r="B102" s="31" t="s">
        <v>30</v>
      </c>
      <c r="C102" s="32"/>
      <c r="D102" s="74">
        <v>0.0</v>
      </c>
      <c r="E102" s="74">
        <v>0.0</v>
      </c>
      <c r="F102" s="26">
        <v>0.0</v>
      </c>
      <c r="G102" s="74"/>
      <c r="H102" s="55">
        <v>0.0</v>
      </c>
      <c r="I102" s="61">
        <f t="shared" si="6"/>
        <v>0</v>
      </c>
      <c r="J102" s="62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30">
        <v>8.0</v>
      </c>
      <c r="B103" s="31" t="s">
        <v>31</v>
      </c>
      <c r="C103" s="32"/>
      <c r="D103" s="74">
        <v>5.0</v>
      </c>
      <c r="E103" s="74">
        <v>5.0</v>
      </c>
      <c r="F103" s="26">
        <v>0.0</v>
      </c>
      <c r="G103" s="74"/>
      <c r="H103" s="29">
        <f t="shared" ref="H103:H104" si="7">I103*10/E103</f>
        <v>20</v>
      </c>
      <c r="I103" s="61">
        <v>10.0</v>
      </c>
      <c r="J103" s="62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30">
        <v>9.0</v>
      </c>
      <c r="B104" s="31" t="s">
        <v>32</v>
      </c>
      <c r="C104" s="32"/>
      <c r="D104" s="74">
        <v>250.0</v>
      </c>
      <c r="E104" s="74">
        <v>250.0</v>
      </c>
      <c r="F104" s="26">
        <v>0.0</v>
      </c>
      <c r="G104" s="74"/>
      <c r="H104" s="29">
        <f t="shared" si="7"/>
        <v>20.36</v>
      </c>
      <c r="I104" s="61">
        <v>509.0</v>
      </c>
      <c r="J104" s="62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30">
        <v>10.0</v>
      </c>
      <c r="B105" s="31" t="s">
        <v>33</v>
      </c>
      <c r="C105" s="32"/>
      <c r="D105" s="74">
        <v>0.0</v>
      </c>
      <c r="E105" s="74">
        <v>0.0</v>
      </c>
      <c r="F105" s="26">
        <v>0.0</v>
      </c>
      <c r="G105" s="74"/>
      <c r="H105" s="29"/>
      <c r="I105" s="61"/>
      <c r="J105" s="62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30">
        <v>11.0</v>
      </c>
      <c r="B106" s="31" t="s">
        <v>34</v>
      </c>
      <c r="C106" s="32"/>
      <c r="D106" s="74">
        <v>0.0</v>
      </c>
      <c r="E106" s="74">
        <v>0.0</v>
      </c>
      <c r="F106" s="26">
        <v>0.0</v>
      </c>
      <c r="G106" s="74"/>
      <c r="H106" s="55"/>
      <c r="I106" s="61"/>
      <c r="J106" s="62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30">
        <v>12.0</v>
      </c>
      <c r="B107" s="31" t="s">
        <v>35</v>
      </c>
      <c r="C107" s="32"/>
      <c r="D107" s="74">
        <v>0.0</v>
      </c>
      <c r="E107" s="74">
        <v>0.0</v>
      </c>
      <c r="F107" s="26">
        <v>0.0</v>
      </c>
      <c r="G107" s="74"/>
      <c r="H107" s="55"/>
      <c r="I107" s="61"/>
      <c r="J107" s="62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30">
        <v>13.0</v>
      </c>
      <c r="B108" s="31" t="s">
        <v>36</v>
      </c>
      <c r="C108" s="32"/>
      <c r="D108" s="74">
        <v>0.0</v>
      </c>
      <c r="E108" s="74">
        <v>0.0</v>
      </c>
      <c r="F108" s="26">
        <v>0.0</v>
      </c>
      <c r="G108" s="74"/>
      <c r="H108" s="29"/>
      <c r="I108" s="61"/>
      <c r="J108" s="62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30">
        <v>14.0</v>
      </c>
      <c r="B109" s="31" t="s">
        <v>37</v>
      </c>
      <c r="C109" s="32"/>
      <c r="D109" s="74">
        <v>0.0</v>
      </c>
      <c r="E109" s="74">
        <v>0.0</v>
      </c>
      <c r="F109" s="26">
        <v>0.0</v>
      </c>
      <c r="G109" s="74"/>
      <c r="H109" s="29"/>
      <c r="I109" s="61">
        <f t="shared" ref="I109:I112" si="8">E109*H109/10</f>
        <v>0</v>
      </c>
      <c r="J109" s="62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30">
        <v>15.0</v>
      </c>
      <c r="B110" s="31" t="s">
        <v>38</v>
      </c>
      <c r="C110" s="32"/>
      <c r="D110" s="33">
        <v>0.0</v>
      </c>
      <c r="E110" s="74">
        <v>0.0</v>
      </c>
      <c r="F110" s="26">
        <v>0.0</v>
      </c>
      <c r="G110" s="74"/>
      <c r="H110" s="55"/>
      <c r="I110" s="61">
        <f t="shared" si="8"/>
        <v>0</v>
      </c>
      <c r="J110" s="62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30">
        <v>16.0</v>
      </c>
      <c r="B111" s="31" t="s">
        <v>39</v>
      </c>
      <c r="C111" s="32"/>
      <c r="D111" s="33">
        <v>0.0</v>
      </c>
      <c r="E111" s="74">
        <v>0.0</v>
      </c>
      <c r="F111" s="26">
        <v>0.0</v>
      </c>
      <c r="G111" s="74"/>
      <c r="H111" s="55"/>
      <c r="I111" s="61">
        <f t="shared" si="8"/>
        <v>0</v>
      </c>
      <c r="J111" s="62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30">
        <v>17.0</v>
      </c>
      <c r="B112" s="31" t="s">
        <v>40</v>
      </c>
      <c r="C112" s="32"/>
      <c r="D112" s="74">
        <v>0.0</v>
      </c>
      <c r="E112" s="74">
        <v>0.0</v>
      </c>
      <c r="F112" s="26">
        <v>0.0</v>
      </c>
      <c r="G112" s="74"/>
      <c r="H112" s="55"/>
      <c r="I112" s="61">
        <f t="shared" si="8"/>
        <v>0</v>
      </c>
      <c r="J112" s="62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30"/>
      <c r="B113" s="25" t="s">
        <v>41</v>
      </c>
      <c r="C113" s="32"/>
      <c r="D113" s="74">
        <v>263.0</v>
      </c>
      <c r="E113" s="74">
        <v>263.0</v>
      </c>
      <c r="F113" s="74">
        <f>SUM(F96:F112)</f>
        <v>0</v>
      </c>
      <c r="G113" s="74"/>
      <c r="H113" s="29">
        <f>I113*10/E113</f>
        <v>20.15209125</v>
      </c>
      <c r="I113" s="61">
        <f>SUM(I96:I112)</f>
        <v>530</v>
      </c>
      <c r="J113" s="62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1"/>
      <c r="B114" s="6"/>
      <c r="C114" s="42"/>
      <c r="D114" s="42"/>
      <c r="E114" s="43"/>
      <c r="F114" s="42"/>
      <c r="G114" s="59"/>
      <c r="H114" s="104"/>
      <c r="I114" s="6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1" t="s">
        <v>0</v>
      </c>
      <c r="B115" s="2"/>
      <c r="C115" s="2"/>
      <c r="D115" s="2"/>
      <c r="E115" s="2"/>
      <c r="F115" s="2"/>
      <c r="G115" s="2"/>
      <c r="H115" s="2"/>
      <c r="I115" s="2"/>
      <c r="J115" s="3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1" t="s">
        <v>1</v>
      </c>
      <c r="B116" s="2"/>
      <c r="C116" s="2"/>
      <c r="D116" s="2"/>
      <c r="E116" s="2"/>
      <c r="F116" s="2"/>
      <c r="G116" s="2"/>
      <c r="H116" s="2"/>
      <c r="I116" s="2"/>
      <c r="J116" s="3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1" t="s">
        <v>69</v>
      </c>
      <c r="B117" s="2"/>
      <c r="C117" s="2"/>
      <c r="D117" s="2"/>
      <c r="E117" s="2"/>
      <c r="F117" s="2"/>
      <c r="G117" s="2"/>
      <c r="H117" s="2"/>
      <c r="I117" s="2"/>
      <c r="J117" s="3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1" t="s">
        <v>47</v>
      </c>
      <c r="B118" s="2"/>
      <c r="C118" s="2"/>
      <c r="D118" s="2"/>
      <c r="E118" s="2"/>
      <c r="F118" s="2"/>
      <c r="G118" s="2"/>
      <c r="H118" s="2"/>
      <c r="I118" s="2"/>
      <c r="J118" s="3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5"/>
      <c r="B119" s="6"/>
      <c r="C119" s="49"/>
      <c r="D119" s="49"/>
      <c r="E119" s="50"/>
      <c r="F119" s="49"/>
      <c r="G119" s="49"/>
      <c r="H119" s="51"/>
      <c r="I119" s="49"/>
      <c r="J119" s="6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10"/>
      <c r="B120" s="11"/>
      <c r="C120" s="12" t="s">
        <v>4</v>
      </c>
      <c r="D120" s="12"/>
      <c r="E120" s="105"/>
      <c r="F120" s="15"/>
      <c r="G120" s="12" t="s">
        <v>4</v>
      </c>
      <c r="H120" s="16"/>
      <c r="I120" s="15"/>
      <c r="J120" s="11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17" t="s">
        <v>6</v>
      </c>
      <c r="B121" s="18" t="s">
        <v>7</v>
      </c>
      <c r="C121" s="19" t="s">
        <v>8</v>
      </c>
      <c r="D121" s="19" t="s">
        <v>9</v>
      </c>
      <c r="E121" s="20" t="s">
        <v>65</v>
      </c>
      <c r="F121" s="19" t="s">
        <v>12</v>
      </c>
      <c r="G121" s="19" t="s">
        <v>13</v>
      </c>
      <c r="H121" s="22" t="s">
        <v>14</v>
      </c>
      <c r="I121" s="19" t="s">
        <v>15</v>
      </c>
      <c r="J121" s="18" t="s">
        <v>16</v>
      </c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17"/>
      <c r="B122" s="18"/>
      <c r="C122" s="23" t="s">
        <v>70</v>
      </c>
      <c r="D122" s="19" t="s">
        <v>18</v>
      </c>
      <c r="E122" s="20" t="s">
        <v>18</v>
      </c>
      <c r="F122" s="19" t="s">
        <v>18</v>
      </c>
      <c r="G122" s="23" t="s">
        <v>70</v>
      </c>
      <c r="H122" s="22" t="s">
        <v>19</v>
      </c>
      <c r="I122" s="19" t="s">
        <v>20</v>
      </c>
      <c r="J122" s="18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24"/>
      <c r="B123" s="25"/>
      <c r="C123" s="26" t="s">
        <v>18</v>
      </c>
      <c r="D123" s="27"/>
      <c r="E123" s="28"/>
      <c r="F123" s="27"/>
      <c r="G123" s="26" t="s">
        <v>18</v>
      </c>
      <c r="H123" s="29"/>
      <c r="I123" s="27"/>
      <c r="J123" s="25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30">
        <v>1.0</v>
      </c>
      <c r="B124" s="31" t="s">
        <v>21</v>
      </c>
      <c r="C124" s="32">
        <v>0.0</v>
      </c>
      <c r="D124" s="74">
        <v>0.0</v>
      </c>
      <c r="E124" s="74">
        <v>0.0</v>
      </c>
      <c r="F124" s="34">
        <v>0.0</v>
      </c>
      <c r="G124" s="32">
        <v>0.0</v>
      </c>
      <c r="H124" s="29"/>
      <c r="I124" s="34"/>
      <c r="J124" s="62" t="s">
        <v>46</v>
      </c>
      <c r="K124" s="4"/>
      <c r="L124" s="42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30">
        <v>2.0</v>
      </c>
      <c r="B125" s="31" t="s">
        <v>23</v>
      </c>
      <c r="C125" s="32">
        <v>0.0</v>
      </c>
      <c r="D125" s="74">
        <v>10.0</v>
      </c>
      <c r="E125" s="74">
        <v>9.0</v>
      </c>
      <c r="F125" s="34">
        <v>0.0</v>
      </c>
      <c r="G125" s="32">
        <v>1.0</v>
      </c>
      <c r="H125" s="56">
        <v>14.700035398230087</v>
      </c>
      <c r="I125" s="34">
        <f t="shared" ref="I125:I140" si="9">H125*E125/10</f>
        <v>13.23003186</v>
      </c>
      <c r="J125" s="62"/>
      <c r="K125" s="59"/>
      <c r="L125" s="42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30">
        <v>3.0</v>
      </c>
      <c r="B126" s="31" t="s">
        <v>25</v>
      </c>
      <c r="C126" s="32">
        <v>6.0</v>
      </c>
      <c r="D126" s="74">
        <v>388.0</v>
      </c>
      <c r="E126" s="74">
        <v>393.0</v>
      </c>
      <c r="F126" s="34"/>
      <c r="G126" s="32">
        <v>0.0</v>
      </c>
      <c r="H126" s="29">
        <v>14.817787702654863</v>
      </c>
      <c r="I126" s="34">
        <f t="shared" si="9"/>
        <v>582.3390567</v>
      </c>
      <c r="J126" s="62"/>
      <c r="K126" s="59"/>
      <c r="L126" s="42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30">
        <v>4.0</v>
      </c>
      <c r="B127" s="31" t="s">
        <v>27</v>
      </c>
      <c r="C127" s="32">
        <v>0.0</v>
      </c>
      <c r="D127" s="74">
        <v>19.0</v>
      </c>
      <c r="E127" s="74">
        <v>19.0</v>
      </c>
      <c r="F127" s="34"/>
      <c r="G127" s="32">
        <v>0.0</v>
      </c>
      <c r="H127" s="29">
        <v>14.61858269734513</v>
      </c>
      <c r="I127" s="34">
        <f t="shared" si="9"/>
        <v>27.77530712</v>
      </c>
      <c r="J127" s="62"/>
      <c r="K127" s="59"/>
      <c r="L127" s="42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30">
        <v>5.0</v>
      </c>
      <c r="B128" s="31" t="s">
        <v>28</v>
      </c>
      <c r="C128" s="32">
        <v>0.0</v>
      </c>
      <c r="D128" s="74">
        <v>8.0</v>
      </c>
      <c r="E128" s="74">
        <v>7.0</v>
      </c>
      <c r="F128" s="34"/>
      <c r="G128" s="32">
        <v>1.0</v>
      </c>
      <c r="H128" s="29">
        <v>14.82</v>
      </c>
      <c r="I128" s="34">
        <f t="shared" si="9"/>
        <v>10.374</v>
      </c>
      <c r="J128" s="62"/>
      <c r="K128" s="59"/>
      <c r="L128" s="42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30">
        <v>6.0</v>
      </c>
      <c r="B129" s="31" t="s">
        <v>29</v>
      </c>
      <c r="C129" s="32">
        <v>0.0</v>
      </c>
      <c r="D129" s="74">
        <v>575.0</v>
      </c>
      <c r="E129" s="74">
        <v>566.0</v>
      </c>
      <c r="F129" s="34"/>
      <c r="G129" s="32">
        <v>9.0</v>
      </c>
      <c r="H129" s="29">
        <v>16.32</v>
      </c>
      <c r="I129" s="34">
        <f t="shared" si="9"/>
        <v>923.712</v>
      </c>
      <c r="J129" s="62"/>
      <c r="K129" s="59"/>
      <c r="L129" s="42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30">
        <v>7.0</v>
      </c>
      <c r="B130" s="31" t="s">
        <v>30</v>
      </c>
      <c r="C130" s="32">
        <v>0.0</v>
      </c>
      <c r="D130" s="74">
        <v>175.0</v>
      </c>
      <c r="E130" s="74">
        <v>175.0</v>
      </c>
      <c r="F130" s="34">
        <v>0.0</v>
      </c>
      <c r="G130" s="32">
        <v>0.0</v>
      </c>
      <c r="H130" s="29">
        <v>14.969645762831858</v>
      </c>
      <c r="I130" s="34">
        <f t="shared" si="9"/>
        <v>261.9688008</v>
      </c>
      <c r="J130" s="62"/>
      <c r="K130" s="59"/>
      <c r="L130" s="42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30">
        <v>8.0</v>
      </c>
      <c r="B131" s="31" t="s">
        <v>31</v>
      </c>
      <c r="C131" s="32">
        <v>8.0</v>
      </c>
      <c r="D131" s="74">
        <v>283.0</v>
      </c>
      <c r="E131" s="74">
        <v>284.0</v>
      </c>
      <c r="F131" s="34">
        <v>0.0</v>
      </c>
      <c r="G131" s="32">
        <v>6.0</v>
      </c>
      <c r="H131" s="29">
        <v>15.79280172035398</v>
      </c>
      <c r="I131" s="34">
        <f t="shared" si="9"/>
        <v>448.5155689</v>
      </c>
      <c r="J131" s="62"/>
      <c r="K131" s="59"/>
      <c r="L131" s="42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30">
        <v>9.0</v>
      </c>
      <c r="B132" s="31" t="s">
        <v>32</v>
      </c>
      <c r="C132" s="32">
        <v>137.0</v>
      </c>
      <c r="D132" s="74">
        <v>517.0</v>
      </c>
      <c r="E132" s="74">
        <v>510.0</v>
      </c>
      <c r="F132" s="34">
        <v>0.0</v>
      </c>
      <c r="G132" s="32">
        <v>144.0</v>
      </c>
      <c r="H132" s="29">
        <v>15.4242569415929</v>
      </c>
      <c r="I132" s="34">
        <f t="shared" si="9"/>
        <v>786.637104</v>
      </c>
      <c r="J132" s="62"/>
      <c r="K132" s="59"/>
      <c r="L132" s="42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30">
        <v>10.0</v>
      </c>
      <c r="B133" s="31" t="s">
        <v>33</v>
      </c>
      <c r="C133" s="32">
        <v>30.0</v>
      </c>
      <c r="D133" s="74">
        <v>864.0</v>
      </c>
      <c r="E133" s="74">
        <v>792.0</v>
      </c>
      <c r="F133" s="34">
        <v>0.0</v>
      </c>
      <c r="G133" s="32">
        <v>106.0</v>
      </c>
      <c r="H133" s="29">
        <v>15.593778024778759</v>
      </c>
      <c r="I133" s="34">
        <f t="shared" si="9"/>
        <v>1235.02722</v>
      </c>
      <c r="J133" s="62"/>
      <c r="K133" s="59"/>
      <c r="L133" s="42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30">
        <v>11.0</v>
      </c>
      <c r="B134" s="31" t="s">
        <v>34</v>
      </c>
      <c r="C134" s="32">
        <v>0.0</v>
      </c>
      <c r="D134" s="74">
        <v>822.0</v>
      </c>
      <c r="E134" s="74">
        <v>822.0</v>
      </c>
      <c r="F134" s="34">
        <v>0.0</v>
      </c>
      <c r="G134" s="32">
        <v>0.0</v>
      </c>
      <c r="H134" s="29">
        <v>16.4</v>
      </c>
      <c r="I134" s="34">
        <f t="shared" si="9"/>
        <v>1348.08</v>
      </c>
      <c r="J134" s="62"/>
      <c r="K134" s="59"/>
      <c r="L134" s="42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30">
        <v>12.0</v>
      </c>
      <c r="B135" s="31" t="s">
        <v>35</v>
      </c>
      <c r="C135" s="32">
        <v>3.0</v>
      </c>
      <c r="D135" s="74">
        <v>736.0</v>
      </c>
      <c r="E135" s="74">
        <v>732.0</v>
      </c>
      <c r="F135" s="34">
        <v>14.0</v>
      </c>
      <c r="G135" s="32">
        <v>3.0</v>
      </c>
      <c r="H135" s="29">
        <v>16.181575815929204</v>
      </c>
      <c r="I135" s="34">
        <f t="shared" si="9"/>
        <v>1184.49135</v>
      </c>
      <c r="J135" s="62"/>
      <c r="K135" s="59"/>
      <c r="L135" s="42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30">
        <v>13.0</v>
      </c>
      <c r="B136" s="31" t="s">
        <v>36</v>
      </c>
      <c r="C136" s="32">
        <v>0.0</v>
      </c>
      <c r="D136" s="74">
        <v>485.0</v>
      </c>
      <c r="E136" s="74">
        <v>291.0</v>
      </c>
      <c r="F136" s="34">
        <v>0.0</v>
      </c>
      <c r="G136" s="32">
        <v>207.0</v>
      </c>
      <c r="H136" s="29">
        <v>16.426751207079644</v>
      </c>
      <c r="I136" s="34">
        <f t="shared" si="9"/>
        <v>478.0184601</v>
      </c>
      <c r="J136" s="62"/>
      <c r="K136" s="59"/>
      <c r="L136" s="42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30">
        <v>14.0</v>
      </c>
      <c r="B137" s="31" t="s">
        <v>37</v>
      </c>
      <c r="C137" s="32">
        <v>2.0</v>
      </c>
      <c r="D137" s="74">
        <v>382.0</v>
      </c>
      <c r="E137" s="74">
        <v>379.0</v>
      </c>
      <c r="F137" s="34">
        <v>0.0</v>
      </c>
      <c r="G137" s="32">
        <v>5.0</v>
      </c>
      <c r="H137" s="29">
        <v>15.001669246017695</v>
      </c>
      <c r="I137" s="34">
        <f t="shared" si="9"/>
        <v>568.5632644</v>
      </c>
      <c r="J137" s="62"/>
      <c r="K137" s="59"/>
      <c r="L137" s="42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30">
        <v>15.0</v>
      </c>
      <c r="B138" s="31" t="s">
        <v>38</v>
      </c>
      <c r="C138" s="32">
        <v>0.0</v>
      </c>
      <c r="D138" s="74">
        <v>9.0</v>
      </c>
      <c r="E138" s="74">
        <v>9.0</v>
      </c>
      <c r="F138" s="34">
        <v>0.0</v>
      </c>
      <c r="G138" s="32">
        <v>0.0</v>
      </c>
      <c r="H138" s="29">
        <v>14.495995001769913</v>
      </c>
      <c r="I138" s="34">
        <f t="shared" si="9"/>
        <v>13.0463955</v>
      </c>
      <c r="J138" s="62"/>
      <c r="K138" s="59"/>
      <c r="L138" s="42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30">
        <v>16.0</v>
      </c>
      <c r="B139" s="31" t="s">
        <v>39</v>
      </c>
      <c r="C139" s="32">
        <v>0.0</v>
      </c>
      <c r="D139" s="74">
        <v>419.0</v>
      </c>
      <c r="E139" s="74">
        <v>417.0</v>
      </c>
      <c r="F139" s="34">
        <v>0.0</v>
      </c>
      <c r="G139" s="32">
        <v>0.0</v>
      </c>
      <c r="H139" s="29">
        <v>15.52266695221239</v>
      </c>
      <c r="I139" s="34">
        <f t="shared" si="9"/>
        <v>647.2952119</v>
      </c>
      <c r="J139" s="62"/>
      <c r="K139" s="59"/>
      <c r="L139" s="42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30">
        <v>17.0</v>
      </c>
      <c r="B140" s="31" t="s">
        <v>40</v>
      </c>
      <c r="C140" s="32">
        <v>0.0</v>
      </c>
      <c r="D140" s="74">
        <v>96.0</v>
      </c>
      <c r="E140" s="74">
        <v>97.0</v>
      </c>
      <c r="F140" s="34">
        <v>0.0</v>
      </c>
      <c r="G140" s="32">
        <v>0.0</v>
      </c>
      <c r="H140" s="29">
        <v>14.587935773451326</v>
      </c>
      <c r="I140" s="34">
        <f t="shared" si="9"/>
        <v>141.502977</v>
      </c>
      <c r="J140" s="62"/>
      <c r="K140" s="59"/>
      <c r="L140" s="42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30"/>
      <c r="B141" s="25" t="s">
        <v>41</v>
      </c>
      <c r="C141" s="32">
        <v>186.0</v>
      </c>
      <c r="D141" s="32">
        <v>5788.0</v>
      </c>
      <c r="E141" s="32">
        <v>5502.0</v>
      </c>
      <c r="F141" s="32">
        <f>SUM(F124:F140)</f>
        <v>14</v>
      </c>
      <c r="G141" s="32">
        <v>482.0</v>
      </c>
      <c r="H141" s="29">
        <f>I141/E141*10</f>
        <v>15.75895447</v>
      </c>
      <c r="I141" s="34">
        <f>SUM(I125:I140)</f>
        <v>8670.576748</v>
      </c>
      <c r="J141" s="62"/>
      <c r="K141" s="4"/>
      <c r="L141" s="42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8.0" customHeight="1">
      <c r="A142" s="41"/>
      <c r="B142" s="6"/>
      <c r="C142" s="42"/>
      <c r="D142" s="42"/>
      <c r="E142" s="43"/>
      <c r="F142" s="42"/>
      <c r="G142" s="42"/>
      <c r="H142" s="59"/>
      <c r="I142" s="42"/>
      <c r="J142" s="6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8.25" customHeight="1">
      <c r="A143" s="41"/>
      <c r="B143" s="6"/>
      <c r="C143" s="42"/>
      <c r="D143" s="42"/>
      <c r="E143" s="43"/>
      <c r="F143" s="42"/>
      <c r="G143" s="42"/>
      <c r="H143" s="59"/>
      <c r="I143" s="42"/>
      <c r="J143" s="6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8.25" customHeight="1">
      <c r="A144" s="41"/>
      <c r="B144" s="6"/>
      <c r="C144" s="42"/>
      <c r="D144" s="42"/>
      <c r="E144" s="43"/>
      <c r="F144" s="42"/>
      <c r="G144" s="42"/>
      <c r="H144" s="59"/>
      <c r="I144" s="42"/>
      <c r="J144" s="6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8.25" customHeight="1">
      <c r="A145" s="41"/>
      <c r="B145" s="6"/>
      <c r="C145" s="42"/>
      <c r="D145" s="42"/>
      <c r="E145" s="43"/>
      <c r="F145" s="42"/>
      <c r="G145" s="42"/>
      <c r="H145" s="59"/>
      <c r="I145" s="42"/>
      <c r="J145" s="6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8.25" customHeight="1">
      <c r="A146" s="41"/>
      <c r="B146" s="6"/>
      <c r="C146" s="42"/>
      <c r="D146" s="42"/>
      <c r="E146" s="43"/>
      <c r="F146" s="42"/>
      <c r="G146" s="42"/>
      <c r="H146" s="59"/>
      <c r="I146" s="42"/>
      <c r="J146" s="6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1" t="s">
        <v>0</v>
      </c>
      <c r="B147" s="2"/>
      <c r="C147" s="2"/>
      <c r="D147" s="2"/>
      <c r="E147" s="2"/>
      <c r="F147" s="2"/>
      <c r="G147" s="2"/>
      <c r="H147" s="2"/>
      <c r="I147" s="2"/>
      <c r="J147" s="3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1" t="s">
        <v>1</v>
      </c>
      <c r="B148" s="2"/>
      <c r="C148" s="2"/>
      <c r="D148" s="2"/>
      <c r="E148" s="2"/>
      <c r="F148" s="2"/>
      <c r="G148" s="2"/>
      <c r="H148" s="2"/>
      <c r="I148" s="2"/>
      <c r="J148" s="3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1" t="s">
        <v>69</v>
      </c>
      <c r="B149" s="2"/>
      <c r="C149" s="2"/>
      <c r="D149" s="2"/>
      <c r="E149" s="2"/>
      <c r="F149" s="2"/>
      <c r="G149" s="2"/>
      <c r="H149" s="2"/>
      <c r="I149" s="2"/>
      <c r="J149" s="3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1" t="s">
        <v>48</v>
      </c>
      <c r="B150" s="2"/>
      <c r="C150" s="2"/>
      <c r="D150" s="2"/>
      <c r="E150" s="2"/>
      <c r="F150" s="2"/>
      <c r="G150" s="2"/>
      <c r="H150" s="2"/>
      <c r="I150" s="2"/>
      <c r="J150" s="3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5"/>
      <c r="B151" s="6"/>
      <c r="C151" s="49"/>
      <c r="D151" s="49"/>
      <c r="E151" s="50"/>
      <c r="F151" s="49"/>
      <c r="G151" s="49"/>
      <c r="H151" s="51"/>
      <c r="I151" s="49"/>
      <c r="J151" s="6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10"/>
      <c r="B152" s="75"/>
      <c r="C152" s="76" t="s">
        <v>4</v>
      </c>
      <c r="D152" s="12"/>
      <c r="E152" s="53"/>
      <c r="F152" s="15"/>
      <c r="G152" s="12" t="s">
        <v>4</v>
      </c>
      <c r="H152" s="16"/>
      <c r="I152" s="15"/>
      <c r="J152" s="11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17" t="s">
        <v>6</v>
      </c>
      <c r="B153" s="18" t="s">
        <v>7</v>
      </c>
      <c r="C153" s="19" t="s">
        <v>8</v>
      </c>
      <c r="D153" s="19" t="s">
        <v>9</v>
      </c>
      <c r="E153" s="85" t="s">
        <v>65</v>
      </c>
      <c r="F153" s="19" t="s">
        <v>12</v>
      </c>
      <c r="G153" s="19" t="s">
        <v>13</v>
      </c>
      <c r="H153" s="22" t="s">
        <v>14</v>
      </c>
      <c r="I153" s="19" t="s">
        <v>15</v>
      </c>
      <c r="J153" s="18" t="s">
        <v>16</v>
      </c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17"/>
      <c r="B154" s="18"/>
      <c r="C154" s="23" t="s">
        <v>70</v>
      </c>
      <c r="D154" s="19" t="s">
        <v>18</v>
      </c>
      <c r="E154" s="20" t="s">
        <v>18</v>
      </c>
      <c r="F154" s="19" t="s">
        <v>18</v>
      </c>
      <c r="G154" s="23" t="s">
        <v>70</v>
      </c>
      <c r="H154" s="22" t="s">
        <v>19</v>
      </c>
      <c r="I154" s="19" t="s">
        <v>20</v>
      </c>
      <c r="J154" s="18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24"/>
      <c r="B155" s="25"/>
      <c r="C155" s="26" t="s">
        <v>18</v>
      </c>
      <c r="D155" s="27"/>
      <c r="E155" s="28"/>
      <c r="F155" s="27"/>
      <c r="G155" s="26" t="s">
        <v>18</v>
      </c>
      <c r="H155" s="29"/>
      <c r="I155" s="27"/>
      <c r="J155" s="25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30">
        <v>1.0</v>
      </c>
      <c r="B156" s="31" t="s">
        <v>21</v>
      </c>
      <c r="C156" s="32"/>
      <c r="D156" s="74">
        <v>0.0</v>
      </c>
      <c r="E156" s="74">
        <v>0.0</v>
      </c>
      <c r="F156" s="34" t="s">
        <v>49</v>
      </c>
      <c r="G156" s="34">
        <v>0.0</v>
      </c>
      <c r="H156" s="56">
        <v>0.0</v>
      </c>
      <c r="I156" s="77">
        <f t="shared" ref="I156:I157" si="10">H156*E156/10</f>
        <v>0</v>
      </c>
      <c r="J156" s="62" t="s">
        <v>46</v>
      </c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30">
        <v>2.0</v>
      </c>
      <c r="B157" s="31" t="s">
        <v>23</v>
      </c>
      <c r="C157" s="32" t="str">
        <f t="shared" ref="C157:C173" si="11">'[3]2010'!H124</f>
        <v>#REF!</v>
      </c>
      <c r="D157" s="74">
        <v>0.0</v>
      </c>
      <c r="E157" s="74">
        <v>0.0</v>
      </c>
      <c r="F157" s="34" t="s">
        <v>49</v>
      </c>
      <c r="G157" s="34" t="s">
        <v>49</v>
      </c>
      <c r="H157" s="56">
        <v>0.0</v>
      </c>
      <c r="I157" s="77">
        <f t="shared" si="10"/>
        <v>0</v>
      </c>
      <c r="J157" s="62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30">
        <v>3.0</v>
      </c>
      <c r="B158" s="31" t="s">
        <v>25</v>
      </c>
      <c r="C158" s="32" t="str">
        <f t="shared" si="11"/>
        <v>#REF!</v>
      </c>
      <c r="D158" s="74">
        <v>0.0</v>
      </c>
      <c r="E158" s="74">
        <v>0.0</v>
      </c>
      <c r="F158" s="34" t="s">
        <v>49</v>
      </c>
      <c r="G158" s="34" t="s">
        <v>49</v>
      </c>
      <c r="H158" s="56" t="s">
        <v>49</v>
      </c>
      <c r="I158" s="77">
        <v>0.0</v>
      </c>
      <c r="J158" s="62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30">
        <v>4.0</v>
      </c>
      <c r="B159" s="31" t="s">
        <v>27</v>
      </c>
      <c r="C159" s="32" t="str">
        <f t="shared" si="11"/>
        <v>#REF!</v>
      </c>
      <c r="D159" s="74">
        <v>0.0</v>
      </c>
      <c r="E159" s="74">
        <v>0.0</v>
      </c>
      <c r="F159" s="34" t="s">
        <v>49</v>
      </c>
      <c r="G159" s="34" t="s">
        <v>49</v>
      </c>
      <c r="H159" s="56"/>
      <c r="I159" s="77">
        <f t="shared" ref="I159:I160" si="12">H159*E159/10</f>
        <v>0</v>
      </c>
      <c r="J159" s="62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30">
        <v>5.0</v>
      </c>
      <c r="B160" s="31" t="s">
        <v>28</v>
      </c>
      <c r="C160" s="32" t="str">
        <f t="shared" si="11"/>
        <v>#REF!</v>
      </c>
      <c r="D160" s="74">
        <v>0.0</v>
      </c>
      <c r="E160" s="74">
        <v>0.0</v>
      </c>
      <c r="F160" s="34" t="s">
        <v>49</v>
      </c>
      <c r="G160" s="34" t="s">
        <v>49</v>
      </c>
      <c r="H160" s="56">
        <v>0.0</v>
      </c>
      <c r="I160" s="77">
        <f t="shared" si="12"/>
        <v>0</v>
      </c>
      <c r="J160" s="27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30">
        <v>6.0</v>
      </c>
      <c r="B161" s="31" t="s">
        <v>29</v>
      </c>
      <c r="C161" s="32" t="str">
        <f t="shared" si="11"/>
        <v>#REF!</v>
      </c>
      <c r="D161" s="74">
        <v>0.0</v>
      </c>
      <c r="E161" s="74">
        <v>0.0</v>
      </c>
      <c r="F161" s="34" t="s">
        <v>49</v>
      </c>
      <c r="G161" s="34" t="s">
        <v>49</v>
      </c>
      <c r="H161" s="56" t="s">
        <v>49</v>
      </c>
      <c r="I161" s="77">
        <v>0.0</v>
      </c>
      <c r="J161" s="27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30">
        <v>7.0</v>
      </c>
      <c r="B162" s="31" t="s">
        <v>30</v>
      </c>
      <c r="C162" s="32" t="str">
        <f t="shared" si="11"/>
        <v>#REF!</v>
      </c>
      <c r="D162" s="74">
        <v>0.0</v>
      </c>
      <c r="E162" s="74">
        <v>0.0</v>
      </c>
      <c r="F162" s="34" t="s">
        <v>49</v>
      </c>
      <c r="G162" s="34" t="s">
        <v>49</v>
      </c>
      <c r="H162" s="56" t="s">
        <v>49</v>
      </c>
      <c r="I162" s="77">
        <v>0.0</v>
      </c>
      <c r="J162" s="62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30">
        <v>8.0</v>
      </c>
      <c r="B163" s="31" t="s">
        <v>31</v>
      </c>
      <c r="C163" s="32" t="str">
        <f t="shared" si="11"/>
        <v>#REF!</v>
      </c>
      <c r="D163" s="74">
        <v>3.0</v>
      </c>
      <c r="E163" s="74">
        <v>3.0</v>
      </c>
      <c r="F163" s="34" t="s">
        <v>49</v>
      </c>
      <c r="G163" s="34" t="s">
        <v>49</v>
      </c>
      <c r="H163" s="29">
        <f t="shared" ref="H163:H164" si="13">I163/E163*10</f>
        <v>6.333333333</v>
      </c>
      <c r="I163" s="77">
        <v>1.9</v>
      </c>
      <c r="J163" s="62"/>
      <c r="K163" s="4"/>
      <c r="L163" s="59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30">
        <v>9.0</v>
      </c>
      <c r="B164" s="31" t="s">
        <v>32</v>
      </c>
      <c r="C164" s="32" t="str">
        <f t="shared" si="11"/>
        <v>#REF!</v>
      </c>
      <c r="D164" s="74">
        <v>8.0</v>
      </c>
      <c r="E164" s="74">
        <v>8.0</v>
      </c>
      <c r="F164" s="34" t="s">
        <v>49</v>
      </c>
      <c r="G164" s="34" t="s">
        <v>49</v>
      </c>
      <c r="H164" s="29">
        <f t="shared" si="13"/>
        <v>7.375</v>
      </c>
      <c r="I164" s="77">
        <v>5.9</v>
      </c>
      <c r="J164" s="62"/>
      <c r="K164" s="4"/>
      <c r="L164" s="59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30">
        <v>10.0</v>
      </c>
      <c r="B165" s="31" t="s">
        <v>33</v>
      </c>
      <c r="C165" s="32" t="str">
        <f t="shared" si="11"/>
        <v>#REF!</v>
      </c>
      <c r="D165" s="74">
        <v>0.0</v>
      </c>
      <c r="E165" s="74">
        <v>0.0</v>
      </c>
      <c r="F165" s="34" t="s">
        <v>49</v>
      </c>
      <c r="G165" s="34" t="s">
        <v>49</v>
      </c>
      <c r="H165" s="56">
        <v>0.0</v>
      </c>
      <c r="I165" s="77">
        <f t="shared" ref="I165:I167" si="14">H165*E165/10</f>
        <v>0</v>
      </c>
      <c r="J165" s="62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30">
        <v>11.0</v>
      </c>
      <c r="B166" s="31" t="s">
        <v>34</v>
      </c>
      <c r="C166" s="32" t="str">
        <f t="shared" si="11"/>
        <v>#REF!</v>
      </c>
      <c r="D166" s="74">
        <v>0.0</v>
      </c>
      <c r="E166" s="74">
        <v>0.0</v>
      </c>
      <c r="F166" s="34" t="s">
        <v>49</v>
      </c>
      <c r="G166" s="34" t="s">
        <v>49</v>
      </c>
      <c r="H166" s="56">
        <v>0.0</v>
      </c>
      <c r="I166" s="77">
        <f t="shared" si="14"/>
        <v>0</v>
      </c>
      <c r="J166" s="62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30">
        <v>12.0</v>
      </c>
      <c r="B167" s="31" t="s">
        <v>35</v>
      </c>
      <c r="C167" s="32" t="str">
        <f t="shared" si="11"/>
        <v>#REF!</v>
      </c>
      <c r="D167" s="74">
        <v>0.0</v>
      </c>
      <c r="E167" s="74">
        <v>0.0</v>
      </c>
      <c r="F167" s="34" t="s">
        <v>49</v>
      </c>
      <c r="G167" s="34" t="s">
        <v>49</v>
      </c>
      <c r="H167" s="56">
        <v>0.0</v>
      </c>
      <c r="I167" s="77">
        <f t="shared" si="14"/>
        <v>0</v>
      </c>
      <c r="J167" s="62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30">
        <v>13.0</v>
      </c>
      <c r="B168" s="31" t="s">
        <v>36</v>
      </c>
      <c r="C168" s="32" t="str">
        <f t="shared" si="11"/>
        <v>#REF!</v>
      </c>
      <c r="D168" s="74">
        <v>2.0</v>
      </c>
      <c r="E168" s="74">
        <v>2.0</v>
      </c>
      <c r="F168" s="34" t="s">
        <v>49</v>
      </c>
      <c r="G168" s="34" t="s">
        <v>49</v>
      </c>
      <c r="H168" s="29">
        <f>I168/E168*10</f>
        <v>6</v>
      </c>
      <c r="I168" s="77">
        <v>1.2</v>
      </c>
      <c r="J168" s="62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30">
        <v>14.0</v>
      </c>
      <c r="B169" s="31" t="s">
        <v>37</v>
      </c>
      <c r="C169" s="32" t="str">
        <f t="shared" si="11"/>
        <v>#REF!</v>
      </c>
      <c r="D169" s="74">
        <v>0.0</v>
      </c>
      <c r="E169" s="74">
        <v>0.0</v>
      </c>
      <c r="F169" s="34" t="s">
        <v>49</v>
      </c>
      <c r="G169" s="34" t="s">
        <v>49</v>
      </c>
      <c r="H169" s="56">
        <v>0.0</v>
      </c>
      <c r="I169" s="77">
        <f>H169*E169/10</f>
        <v>0</v>
      </c>
      <c r="J169" s="62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30">
        <v>15.0</v>
      </c>
      <c r="B170" s="31" t="s">
        <v>38</v>
      </c>
      <c r="C170" s="32" t="str">
        <f t="shared" si="11"/>
        <v>#REF!</v>
      </c>
      <c r="D170" s="74">
        <v>0.0</v>
      </c>
      <c r="E170" s="74">
        <v>0.0</v>
      </c>
      <c r="F170" s="34" t="s">
        <v>49</v>
      </c>
      <c r="G170" s="34" t="s">
        <v>49</v>
      </c>
      <c r="H170" s="56" t="s">
        <v>49</v>
      </c>
      <c r="I170" s="77">
        <v>0.0</v>
      </c>
      <c r="J170" s="62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30">
        <v>16.0</v>
      </c>
      <c r="B171" s="31" t="s">
        <v>39</v>
      </c>
      <c r="C171" s="32" t="str">
        <f t="shared" si="11"/>
        <v>#REF!</v>
      </c>
      <c r="D171" s="74">
        <v>0.0</v>
      </c>
      <c r="E171" s="74">
        <v>0.0</v>
      </c>
      <c r="F171" s="34" t="s">
        <v>49</v>
      </c>
      <c r="G171" s="34" t="s">
        <v>49</v>
      </c>
      <c r="H171" s="56" t="s">
        <v>49</v>
      </c>
      <c r="I171" s="77">
        <v>0.0</v>
      </c>
      <c r="J171" s="62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30">
        <v>17.0</v>
      </c>
      <c r="B172" s="31" t="s">
        <v>40</v>
      </c>
      <c r="C172" s="32" t="str">
        <f t="shared" si="11"/>
        <v>#REF!</v>
      </c>
      <c r="D172" s="74">
        <v>0.0</v>
      </c>
      <c r="E172" s="74">
        <v>0.0</v>
      </c>
      <c r="F172" s="34" t="s">
        <v>49</v>
      </c>
      <c r="G172" s="34" t="s">
        <v>49</v>
      </c>
      <c r="H172" s="56" t="s">
        <v>49</v>
      </c>
      <c r="I172" s="77">
        <v>0.0</v>
      </c>
      <c r="J172" s="62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30"/>
      <c r="B173" s="25" t="s">
        <v>41</v>
      </c>
      <c r="C173" s="32" t="str">
        <f t="shared" si="11"/>
        <v>#REF!</v>
      </c>
      <c r="D173" s="74">
        <v>13.0</v>
      </c>
      <c r="E173" s="74">
        <v>13.0</v>
      </c>
      <c r="F173" s="34" t="s">
        <v>49</v>
      </c>
      <c r="G173" s="34" t="s">
        <v>49</v>
      </c>
      <c r="H173" s="29">
        <f>I173/E173*10</f>
        <v>6.923076923</v>
      </c>
      <c r="I173" s="77">
        <f>SUM(I156:I172)</f>
        <v>9</v>
      </c>
      <c r="J173" s="62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1"/>
      <c r="B174" s="6"/>
      <c r="C174" s="44"/>
      <c r="D174" s="42"/>
      <c r="E174" s="43"/>
      <c r="F174" s="44"/>
      <c r="G174" s="44"/>
      <c r="H174" s="59"/>
      <c r="I174" s="42"/>
      <c r="J174" s="6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1"/>
      <c r="B175" s="6"/>
      <c r="C175" s="44"/>
      <c r="D175" s="42"/>
      <c r="E175" s="43"/>
      <c r="F175" s="44"/>
      <c r="G175" s="44"/>
      <c r="H175" s="59"/>
      <c r="I175" s="42"/>
      <c r="J175" s="6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1" t="s">
        <v>0</v>
      </c>
      <c r="B176" s="2"/>
      <c r="C176" s="2"/>
      <c r="D176" s="2"/>
      <c r="E176" s="2"/>
      <c r="F176" s="2"/>
      <c r="G176" s="2"/>
      <c r="H176" s="2"/>
      <c r="I176" s="2"/>
      <c r="J176" s="3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1" t="s">
        <v>1</v>
      </c>
      <c r="B177" s="2"/>
      <c r="C177" s="2"/>
      <c r="D177" s="2"/>
      <c r="E177" s="2"/>
      <c r="F177" s="2"/>
      <c r="G177" s="2"/>
      <c r="H177" s="2"/>
      <c r="I177" s="2"/>
      <c r="J177" s="3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1" t="s">
        <v>69</v>
      </c>
      <c r="B178" s="2"/>
      <c r="C178" s="2"/>
      <c r="D178" s="2"/>
      <c r="E178" s="2"/>
      <c r="F178" s="2"/>
      <c r="G178" s="2"/>
      <c r="H178" s="2"/>
      <c r="I178" s="2"/>
      <c r="J178" s="3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1" t="s">
        <v>50</v>
      </c>
      <c r="B179" s="2"/>
      <c r="C179" s="2"/>
      <c r="D179" s="2"/>
      <c r="E179" s="2"/>
      <c r="F179" s="2"/>
      <c r="G179" s="2"/>
      <c r="H179" s="2"/>
      <c r="I179" s="2"/>
      <c r="J179" s="3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5"/>
      <c r="B180" s="6"/>
      <c r="C180" s="49"/>
      <c r="D180" s="49"/>
      <c r="E180" s="50"/>
      <c r="F180" s="49"/>
      <c r="G180" s="49"/>
      <c r="H180" s="51"/>
      <c r="I180" s="49"/>
      <c r="J180" s="6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10"/>
      <c r="B181" s="11"/>
      <c r="C181" s="12" t="s">
        <v>4</v>
      </c>
      <c r="D181" s="12"/>
      <c r="E181" s="53"/>
      <c r="F181" s="15"/>
      <c r="G181" s="12" t="s">
        <v>4</v>
      </c>
      <c r="H181" s="16"/>
      <c r="I181" s="15"/>
      <c r="J181" s="11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17" t="s">
        <v>6</v>
      </c>
      <c r="B182" s="18" t="s">
        <v>7</v>
      </c>
      <c r="C182" s="19" t="s">
        <v>8</v>
      </c>
      <c r="D182" s="19" t="s">
        <v>9</v>
      </c>
      <c r="E182" s="85" t="s">
        <v>65</v>
      </c>
      <c r="F182" s="19" t="s">
        <v>12</v>
      </c>
      <c r="G182" s="19" t="s">
        <v>13</v>
      </c>
      <c r="H182" s="22" t="s">
        <v>14</v>
      </c>
      <c r="I182" s="19" t="s">
        <v>15</v>
      </c>
      <c r="J182" s="18" t="s">
        <v>16</v>
      </c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17"/>
      <c r="B183" s="18"/>
      <c r="C183" s="84">
        <v>2014.0</v>
      </c>
      <c r="D183" s="19" t="s">
        <v>18</v>
      </c>
      <c r="E183" s="20" t="s">
        <v>18</v>
      </c>
      <c r="F183" s="19" t="s">
        <v>18</v>
      </c>
      <c r="G183" s="84">
        <v>2014.0</v>
      </c>
      <c r="H183" s="22" t="s">
        <v>19</v>
      </c>
      <c r="I183" s="19" t="s">
        <v>20</v>
      </c>
      <c r="J183" s="18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24"/>
      <c r="B184" s="25"/>
      <c r="C184" s="26" t="s">
        <v>18</v>
      </c>
      <c r="D184" s="27"/>
      <c r="E184" s="28"/>
      <c r="F184" s="27"/>
      <c r="G184" s="26" t="s">
        <v>18</v>
      </c>
      <c r="H184" s="29"/>
      <c r="I184" s="27"/>
      <c r="J184" s="25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30">
        <v>1.0</v>
      </c>
      <c r="B185" s="31" t="s">
        <v>21</v>
      </c>
      <c r="C185" s="74">
        <v>13.0</v>
      </c>
      <c r="D185" s="74">
        <v>12.0</v>
      </c>
      <c r="E185" s="74">
        <v>13.0</v>
      </c>
      <c r="F185" s="34">
        <v>0.0</v>
      </c>
      <c r="G185" s="74">
        <v>12.0</v>
      </c>
      <c r="H185" s="29">
        <f t="shared" ref="H185:H195" si="15">I185/E185*10</f>
        <v>166.9230769</v>
      </c>
      <c r="I185" s="27">
        <v>217.0</v>
      </c>
      <c r="J185" s="62" t="s">
        <v>51</v>
      </c>
      <c r="K185" s="42"/>
      <c r="L185" s="42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30">
        <v>2.0</v>
      </c>
      <c r="B186" s="31" t="s">
        <v>23</v>
      </c>
      <c r="C186" s="74">
        <v>3.0</v>
      </c>
      <c r="D186" s="74">
        <v>9.0</v>
      </c>
      <c r="E186" s="74">
        <v>10.0</v>
      </c>
      <c r="F186" s="34">
        <v>0.0</v>
      </c>
      <c r="G186" s="74">
        <v>2.0</v>
      </c>
      <c r="H186" s="29">
        <f t="shared" si="15"/>
        <v>197</v>
      </c>
      <c r="I186" s="27">
        <v>197.0</v>
      </c>
      <c r="J186" s="62"/>
      <c r="K186" s="42"/>
      <c r="L186" s="42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30">
        <v>3.0</v>
      </c>
      <c r="B187" s="31" t="s">
        <v>25</v>
      </c>
      <c r="C187" s="74">
        <v>0.0</v>
      </c>
      <c r="D187" s="74">
        <v>2.0</v>
      </c>
      <c r="E187" s="74">
        <v>2.0</v>
      </c>
      <c r="F187" s="34">
        <v>0.0</v>
      </c>
      <c r="G187" s="74">
        <v>0.0</v>
      </c>
      <c r="H187" s="29">
        <f t="shared" si="15"/>
        <v>195</v>
      </c>
      <c r="I187" s="27">
        <v>39.0</v>
      </c>
      <c r="J187" s="62"/>
      <c r="K187" s="42"/>
      <c r="L187" s="42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30">
        <v>4.0</v>
      </c>
      <c r="B188" s="31" t="s">
        <v>27</v>
      </c>
      <c r="C188" s="74">
        <v>4.0</v>
      </c>
      <c r="D188" s="74">
        <v>0.0</v>
      </c>
      <c r="E188" s="74">
        <v>2.0</v>
      </c>
      <c r="F188" s="34">
        <v>0.0</v>
      </c>
      <c r="G188" s="74">
        <v>2.0</v>
      </c>
      <c r="H188" s="29">
        <f t="shared" si="15"/>
        <v>195</v>
      </c>
      <c r="I188" s="27">
        <v>39.0</v>
      </c>
      <c r="J188" s="62"/>
      <c r="K188" s="42"/>
      <c r="L188" s="42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30">
        <v>5.0</v>
      </c>
      <c r="B189" s="31" t="s">
        <v>28</v>
      </c>
      <c r="C189" s="74">
        <v>17.0</v>
      </c>
      <c r="D189" s="74">
        <v>7.0</v>
      </c>
      <c r="E189" s="74">
        <v>19.0</v>
      </c>
      <c r="F189" s="34">
        <v>0.0</v>
      </c>
      <c r="G189" s="74">
        <v>5.0</v>
      </c>
      <c r="H189" s="29">
        <f t="shared" si="15"/>
        <v>198.9473684</v>
      </c>
      <c r="I189" s="27">
        <v>378.0</v>
      </c>
      <c r="J189" s="62"/>
      <c r="K189" s="42"/>
      <c r="L189" s="42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30">
        <v>6.0</v>
      </c>
      <c r="B190" s="31" t="s">
        <v>29</v>
      </c>
      <c r="C190" s="74">
        <v>0.0</v>
      </c>
      <c r="D190" s="74">
        <v>1.0</v>
      </c>
      <c r="E190" s="74">
        <v>1.0</v>
      </c>
      <c r="F190" s="34">
        <v>0.0</v>
      </c>
      <c r="G190" s="74">
        <v>0.0</v>
      </c>
      <c r="H190" s="29">
        <f t="shared" si="15"/>
        <v>190</v>
      </c>
      <c r="I190" s="27">
        <v>19.0</v>
      </c>
      <c r="J190" s="62"/>
      <c r="K190" s="42"/>
      <c r="L190" s="42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30">
        <v>7.0</v>
      </c>
      <c r="B191" s="31" t="s">
        <v>30</v>
      </c>
      <c r="C191" s="74">
        <v>9.0</v>
      </c>
      <c r="D191" s="74">
        <v>21.0</v>
      </c>
      <c r="E191" s="74">
        <v>22.0</v>
      </c>
      <c r="F191" s="34">
        <v>0.0</v>
      </c>
      <c r="G191" s="74">
        <v>8.0</v>
      </c>
      <c r="H191" s="29">
        <f t="shared" si="15"/>
        <v>195</v>
      </c>
      <c r="I191" s="27">
        <v>429.0</v>
      </c>
      <c r="J191" s="62"/>
      <c r="K191" s="42"/>
      <c r="L191" s="42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30">
        <v>8.0</v>
      </c>
      <c r="B192" s="31" t="s">
        <v>31</v>
      </c>
      <c r="C192" s="74">
        <v>8.0</v>
      </c>
      <c r="D192" s="74">
        <v>28.0</v>
      </c>
      <c r="E192" s="74">
        <v>32.0</v>
      </c>
      <c r="F192" s="34">
        <v>0.0</v>
      </c>
      <c r="G192" s="74">
        <v>3.0</v>
      </c>
      <c r="H192" s="29">
        <f t="shared" si="15"/>
        <v>196.5625</v>
      </c>
      <c r="I192" s="27">
        <v>629.0</v>
      </c>
      <c r="J192" s="62"/>
      <c r="K192" s="42"/>
      <c r="L192" s="42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30">
        <v>9.0</v>
      </c>
      <c r="B193" s="31" t="s">
        <v>32</v>
      </c>
      <c r="C193" s="74">
        <v>382.0</v>
      </c>
      <c r="D193" s="74">
        <v>381.0</v>
      </c>
      <c r="E193" s="74">
        <v>382.0</v>
      </c>
      <c r="F193" s="34">
        <v>0.0</v>
      </c>
      <c r="G193" s="74">
        <v>381.0</v>
      </c>
      <c r="H193" s="29">
        <f t="shared" si="15"/>
        <v>199.2408377</v>
      </c>
      <c r="I193" s="27">
        <v>7611.0</v>
      </c>
      <c r="J193" s="62"/>
      <c r="K193" s="42"/>
      <c r="L193" s="42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30">
        <v>10.0</v>
      </c>
      <c r="B194" s="31" t="s">
        <v>33</v>
      </c>
      <c r="C194" s="74">
        <v>9.0</v>
      </c>
      <c r="D194" s="74">
        <v>25.0</v>
      </c>
      <c r="E194" s="74">
        <v>27.0</v>
      </c>
      <c r="F194" s="34">
        <v>0.0</v>
      </c>
      <c r="G194" s="74">
        <v>7.0</v>
      </c>
      <c r="H194" s="29">
        <f t="shared" si="15"/>
        <v>199.6296296</v>
      </c>
      <c r="I194" s="27">
        <v>539.0</v>
      </c>
      <c r="J194" s="62"/>
      <c r="K194" s="42"/>
      <c r="L194" s="42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30">
        <v>11.0</v>
      </c>
      <c r="B195" s="31" t="s">
        <v>34</v>
      </c>
      <c r="C195" s="74">
        <v>33.0</v>
      </c>
      <c r="D195" s="74">
        <v>22.0</v>
      </c>
      <c r="E195" s="74">
        <v>21.0</v>
      </c>
      <c r="F195" s="34">
        <v>0.0</v>
      </c>
      <c r="G195" s="74">
        <v>34.0</v>
      </c>
      <c r="H195" s="29">
        <f t="shared" si="15"/>
        <v>198.5714286</v>
      </c>
      <c r="I195" s="27">
        <v>417.0</v>
      </c>
      <c r="J195" s="62"/>
      <c r="K195" s="42"/>
      <c r="L195" s="42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30">
        <v>12.0</v>
      </c>
      <c r="B196" s="31" t="s">
        <v>35</v>
      </c>
      <c r="C196" s="74">
        <v>0.0</v>
      </c>
      <c r="D196" s="74">
        <v>8.0</v>
      </c>
      <c r="E196" s="74">
        <v>0.0</v>
      </c>
      <c r="F196" s="34">
        <v>0.0</v>
      </c>
      <c r="G196" s="74">
        <v>8.0</v>
      </c>
      <c r="H196" s="29"/>
      <c r="I196" s="27"/>
      <c r="J196" s="62"/>
      <c r="K196" s="42"/>
      <c r="L196" s="42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30">
        <v>13.0</v>
      </c>
      <c r="B197" s="31" t="s">
        <v>36</v>
      </c>
      <c r="C197" s="74">
        <v>10.0</v>
      </c>
      <c r="D197" s="74">
        <v>7.0</v>
      </c>
      <c r="E197" s="74">
        <v>15.0</v>
      </c>
      <c r="F197" s="34">
        <v>0.0</v>
      </c>
      <c r="G197" s="74">
        <v>2.0</v>
      </c>
      <c r="H197" s="29">
        <f t="shared" ref="H197:H202" si="16">I197/E197*10</f>
        <v>197.3333333</v>
      </c>
      <c r="I197" s="27">
        <v>296.0</v>
      </c>
      <c r="J197" s="62"/>
      <c r="K197" s="42"/>
      <c r="L197" s="42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30">
        <v>14.0</v>
      </c>
      <c r="B198" s="31" t="s">
        <v>37</v>
      </c>
      <c r="C198" s="74">
        <v>13.0</v>
      </c>
      <c r="D198" s="74">
        <v>33.0</v>
      </c>
      <c r="E198" s="74">
        <v>36.0</v>
      </c>
      <c r="F198" s="34">
        <v>0.0</v>
      </c>
      <c r="G198" s="74">
        <v>10.0</v>
      </c>
      <c r="H198" s="29">
        <f t="shared" si="16"/>
        <v>198.8888889</v>
      </c>
      <c r="I198" s="27">
        <v>716.0</v>
      </c>
      <c r="J198" s="62"/>
      <c r="K198" s="42"/>
      <c r="L198" s="42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30">
        <v>15.0</v>
      </c>
      <c r="B199" s="31" t="s">
        <v>38</v>
      </c>
      <c r="C199" s="74">
        <v>24.0</v>
      </c>
      <c r="D199" s="74">
        <v>38.0</v>
      </c>
      <c r="E199" s="74">
        <v>37.0</v>
      </c>
      <c r="F199" s="34">
        <v>0.0</v>
      </c>
      <c r="G199" s="74">
        <v>25.0</v>
      </c>
      <c r="H199" s="29">
        <f t="shared" si="16"/>
        <v>198.6486486</v>
      </c>
      <c r="I199" s="27">
        <v>735.0</v>
      </c>
      <c r="J199" s="62"/>
      <c r="K199" s="42"/>
      <c r="L199" s="42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30">
        <v>16.0</v>
      </c>
      <c r="B200" s="31" t="s">
        <v>39</v>
      </c>
      <c r="C200" s="74">
        <v>22.0</v>
      </c>
      <c r="D200" s="74">
        <v>35.0</v>
      </c>
      <c r="E200" s="74">
        <v>37.0</v>
      </c>
      <c r="F200" s="34">
        <v>0.0</v>
      </c>
      <c r="G200" s="74">
        <v>21.0</v>
      </c>
      <c r="H200" s="29">
        <f t="shared" si="16"/>
        <v>196.7567568</v>
      </c>
      <c r="I200" s="27">
        <v>728.0</v>
      </c>
      <c r="J200" s="62"/>
      <c r="K200" s="42"/>
      <c r="L200" s="42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30">
        <v>17.0</v>
      </c>
      <c r="B201" s="31" t="s">
        <v>40</v>
      </c>
      <c r="C201" s="74">
        <v>42.0</v>
      </c>
      <c r="D201" s="74">
        <v>25.0</v>
      </c>
      <c r="E201" s="74">
        <v>22.0</v>
      </c>
      <c r="F201" s="34">
        <v>0.0</v>
      </c>
      <c r="G201" s="74">
        <v>45.0</v>
      </c>
      <c r="H201" s="29">
        <f t="shared" si="16"/>
        <v>195</v>
      </c>
      <c r="I201" s="27">
        <v>429.0</v>
      </c>
      <c r="J201" s="62"/>
      <c r="K201" s="42"/>
      <c r="L201" s="42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30"/>
      <c r="B202" s="25" t="s">
        <v>41</v>
      </c>
      <c r="C202" s="32">
        <v>589.0</v>
      </c>
      <c r="D202" s="32">
        <v>654.0</v>
      </c>
      <c r="E202" s="32">
        <v>678.0</v>
      </c>
      <c r="F202" s="32">
        <f>SUM(F185:F201)</f>
        <v>0</v>
      </c>
      <c r="G202" s="32">
        <v>565.0</v>
      </c>
      <c r="H202" s="29">
        <f t="shared" si="16"/>
        <v>197.9056047</v>
      </c>
      <c r="I202" s="27">
        <f>SUM(I185:I201)</f>
        <v>13418</v>
      </c>
      <c r="J202" s="62"/>
      <c r="K202" s="42"/>
      <c r="L202" s="42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1" t="s">
        <v>0</v>
      </c>
      <c r="B203" s="2"/>
      <c r="C203" s="2"/>
      <c r="D203" s="2"/>
      <c r="E203" s="2"/>
      <c r="F203" s="2"/>
      <c r="G203" s="2"/>
      <c r="H203" s="2"/>
      <c r="I203" s="2"/>
      <c r="J203" s="3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1" t="s">
        <v>1</v>
      </c>
      <c r="B204" s="2"/>
      <c r="C204" s="2"/>
      <c r="D204" s="2"/>
      <c r="E204" s="2"/>
      <c r="F204" s="2"/>
      <c r="G204" s="2"/>
      <c r="H204" s="2"/>
      <c r="I204" s="2"/>
      <c r="J204" s="3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1" t="s">
        <v>69</v>
      </c>
      <c r="B205" s="2"/>
      <c r="C205" s="2"/>
      <c r="D205" s="2"/>
      <c r="E205" s="2"/>
      <c r="F205" s="2"/>
      <c r="G205" s="2"/>
      <c r="H205" s="2"/>
      <c r="I205" s="2"/>
      <c r="J205" s="3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1" t="s">
        <v>52</v>
      </c>
      <c r="B206" s="2"/>
      <c r="C206" s="2"/>
      <c r="D206" s="2"/>
      <c r="E206" s="2"/>
      <c r="F206" s="2"/>
      <c r="G206" s="2"/>
      <c r="H206" s="2"/>
      <c r="I206" s="2"/>
      <c r="J206" s="3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5"/>
      <c r="B207" s="6"/>
      <c r="C207" s="49"/>
      <c r="D207" s="49"/>
      <c r="E207" s="50"/>
      <c r="F207" s="49"/>
      <c r="G207" s="49"/>
      <c r="H207" s="51"/>
      <c r="I207" s="49"/>
      <c r="J207" s="6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10"/>
      <c r="B208" s="11"/>
      <c r="C208" s="12" t="s">
        <v>4</v>
      </c>
      <c r="D208" s="12"/>
      <c r="E208" s="53"/>
      <c r="F208" s="15"/>
      <c r="G208" s="12" t="s">
        <v>4</v>
      </c>
      <c r="H208" s="16"/>
      <c r="I208" s="15"/>
      <c r="J208" s="11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17" t="s">
        <v>6</v>
      </c>
      <c r="B209" s="18" t="s">
        <v>7</v>
      </c>
      <c r="C209" s="19" t="s">
        <v>8</v>
      </c>
      <c r="D209" s="19" t="s">
        <v>9</v>
      </c>
      <c r="E209" s="85" t="s">
        <v>65</v>
      </c>
      <c r="F209" s="19" t="s">
        <v>12</v>
      </c>
      <c r="G209" s="19" t="s">
        <v>13</v>
      </c>
      <c r="H209" s="22" t="s">
        <v>14</v>
      </c>
      <c r="I209" s="19" t="s">
        <v>15</v>
      </c>
      <c r="J209" s="18" t="s">
        <v>16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17"/>
      <c r="B210" s="18"/>
      <c r="C210" s="84">
        <v>2014.0</v>
      </c>
      <c r="D210" s="19" t="s">
        <v>18</v>
      </c>
      <c r="E210" s="20" t="s">
        <v>18</v>
      </c>
      <c r="F210" s="19" t="s">
        <v>18</v>
      </c>
      <c r="G210" s="84">
        <v>2014.0</v>
      </c>
      <c r="H210" s="22" t="s">
        <v>19</v>
      </c>
      <c r="I210" s="19" t="s">
        <v>20</v>
      </c>
      <c r="J210" s="18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24"/>
      <c r="B211" s="25"/>
      <c r="C211" s="26" t="s">
        <v>18</v>
      </c>
      <c r="D211" s="27"/>
      <c r="E211" s="28"/>
      <c r="F211" s="27"/>
      <c r="G211" s="26" t="s">
        <v>18</v>
      </c>
      <c r="H211" s="29"/>
      <c r="I211" s="27"/>
      <c r="J211" s="25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30">
        <v>1.0</v>
      </c>
      <c r="B212" s="31" t="s">
        <v>21</v>
      </c>
      <c r="C212" s="74">
        <v>0.0</v>
      </c>
      <c r="D212" s="74">
        <v>0.0</v>
      </c>
      <c r="E212" s="74">
        <v>0.0</v>
      </c>
      <c r="F212" s="34">
        <v>0.0</v>
      </c>
      <c r="G212" s="74">
        <v>0.0</v>
      </c>
      <c r="H212" s="29">
        <v>0.0</v>
      </c>
      <c r="I212" s="27">
        <f>(H212*E212)/10</f>
        <v>0</v>
      </c>
      <c r="J212" s="62" t="s">
        <v>53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30">
        <v>2.0</v>
      </c>
      <c r="B213" s="31" t="s">
        <v>23</v>
      </c>
      <c r="C213" s="74">
        <v>0.0</v>
      </c>
      <c r="D213" s="74">
        <v>4.0</v>
      </c>
      <c r="E213" s="74">
        <v>2.0</v>
      </c>
      <c r="F213" s="34">
        <v>0.0</v>
      </c>
      <c r="G213" s="74">
        <v>2.0</v>
      </c>
      <c r="H213" s="29">
        <f t="shared" ref="H213:H215" si="17">I213/E213*10</f>
        <v>125</v>
      </c>
      <c r="I213" s="27">
        <v>25.0</v>
      </c>
      <c r="J213" s="62"/>
      <c r="K213" s="42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30">
        <v>3.0</v>
      </c>
      <c r="B214" s="31" t="s">
        <v>25</v>
      </c>
      <c r="C214" s="74">
        <v>0.0</v>
      </c>
      <c r="D214" s="74">
        <v>2.0</v>
      </c>
      <c r="E214" s="74">
        <v>2.0</v>
      </c>
      <c r="F214" s="34">
        <v>0.0</v>
      </c>
      <c r="G214" s="74">
        <v>0.0</v>
      </c>
      <c r="H214" s="29">
        <f t="shared" si="17"/>
        <v>130</v>
      </c>
      <c r="I214" s="27">
        <v>26.0</v>
      </c>
      <c r="J214" s="62"/>
      <c r="K214" s="42"/>
      <c r="L214" s="42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30">
        <v>4.0</v>
      </c>
      <c r="B215" s="31" t="s">
        <v>27</v>
      </c>
      <c r="C215" s="74">
        <v>0.0</v>
      </c>
      <c r="D215" s="74">
        <v>2.0</v>
      </c>
      <c r="E215" s="74">
        <v>2.0</v>
      </c>
      <c r="F215" s="34">
        <v>0.0</v>
      </c>
      <c r="G215" s="74">
        <v>0.0</v>
      </c>
      <c r="H215" s="29">
        <f t="shared" si="17"/>
        <v>130</v>
      </c>
      <c r="I215" s="27">
        <v>26.0</v>
      </c>
      <c r="J215" s="62"/>
      <c r="K215" s="42"/>
      <c r="L215" s="42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30">
        <v>5.0</v>
      </c>
      <c r="B216" s="31" t="s">
        <v>28</v>
      </c>
      <c r="C216" s="74">
        <v>0.0</v>
      </c>
      <c r="D216" s="74">
        <v>0.0</v>
      </c>
      <c r="E216" s="74">
        <v>0.0</v>
      </c>
      <c r="F216" s="34">
        <v>0.0</v>
      </c>
      <c r="G216" s="74">
        <v>0.0</v>
      </c>
      <c r="H216" s="29"/>
      <c r="I216" s="27">
        <v>0.0</v>
      </c>
      <c r="J216" s="62"/>
      <c r="K216" s="42"/>
      <c r="L216" s="42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30">
        <v>6.0</v>
      </c>
      <c r="B217" s="31" t="s">
        <v>29</v>
      </c>
      <c r="C217" s="74">
        <v>0.0</v>
      </c>
      <c r="D217" s="74">
        <v>13.0</v>
      </c>
      <c r="E217" s="74">
        <v>13.0</v>
      </c>
      <c r="F217" s="34">
        <v>0.0</v>
      </c>
      <c r="G217" s="74">
        <v>0.0</v>
      </c>
      <c r="H217" s="29">
        <f t="shared" ref="H217:H229" si="18">I217/E217*10</f>
        <v>132.3076923</v>
      </c>
      <c r="I217" s="27">
        <v>172.0</v>
      </c>
      <c r="J217" s="62"/>
      <c r="K217" s="42"/>
      <c r="L217" s="42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30">
        <v>7.0</v>
      </c>
      <c r="B218" s="31" t="s">
        <v>30</v>
      </c>
      <c r="C218" s="74">
        <v>7.0</v>
      </c>
      <c r="D218" s="74">
        <v>22.0</v>
      </c>
      <c r="E218" s="74">
        <v>25.0</v>
      </c>
      <c r="F218" s="34">
        <v>0.0</v>
      </c>
      <c r="G218" s="74">
        <v>4.0</v>
      </c>
      <c r="H218" s="29">
        <f t="shared" si="18"/>
        <v>131.2</v>
      </c>
      <c r="I218" s="27">
        <v>328.0</v>
      </c>
      <c r="J218" s="62"/>
      <c r="K218" s="42"/>
      <c r="L218" s="42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30">
        <v>8.0</v>
      </c>
      <c r="B219" s="31" t="s">
        <v>31</v>
      </c>
      <c r="C219" s="74">
        <v>0.0</v>
      </c>
      <c r="D219" s="74">
        <v>7.0</v>
      </c>
      <c r="E219" s="74">
        <v>3.0</v>
      </c>
      <c r="F219" s="34">
        <v>0.0</v>
      </c>
      <c r="G219" s="74">
        <v>4.0</v>
      </c>
      <c r="H219" s="29">
        <f t="shared" si="18"/>
        <v>126.6666667</v>
      </c>
      <c r="I219" s="27">
        <v>38.0</v>
      </c>
      <c r="J219" s="62"/>
      <c r="K219" s="42"/>
      <c r="L219" s="42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30">
        <v>9.0</v>
      </c>
      <c r="B220" s="31" t="s">
        <v>32</v>
      </c>
      <c r="C220" s="74">
        <v>0.0</v>
      </c>
      <c r="D220" s="74">
        <v>18.0</v>
      </c>
      <c r="E220" s="74">
        <v>18.0</v>
      </c>
      <c r="F220" s="34">
        <v>0.0</v>
      </c>
      <c r="G220" s="74">
        <v>0.0</v>
      </c>
      <c r="H220" s="29">
        <f t="shared" si="18"/>
        <v>133.8888889</v>
      </c>
      <c r="I220" s="27">
        <v>241.0</v>
      </c>
      <c r="J220" s="62"/>
      <c r="K220" s="42"/>
      <c r="L220" s="42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30">
        <v>10.0</v>
      </c>
      <c r="B221" s="31" t="s">
        <v>33</v>
      </c>
      <c r="C221" s="74">
        <v>4.0</v>
      </c>
      <c r="D221" s="74">
        <v>16.0</v>
      </c>
      <c r="E221" s="74">
        <v>17.0</v>
      </c>
      <c r="F221" s="34">
        <v>0.0</v>
      </c>
      <c r="G221" s="74">
        <v>3.0</v>
      </c>
      <c r="H221" s="29">
        <f t="shared" si="18"/>
        <v>131.1764706</v>
      </c>
      <c r="I221" s="27">
        <v>223.0</v>
      </c>
      <c r="J221" s="62"/>
      <c r="K221" s="42"/>
      <c r="L221" s="42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30">
        <v>11.0</v>
      </c>
      <c r="B222" s="31" t="s">
        <v>34</v>
      </c>
      <c r="C222" s="74">
        <v>4.0</v>
      </c>
      <c r="D222" s="74">
        <v>17.0</v>
      </c>
      <c r="E222" s="74">
        <v>17.0</v>
      </c>
      <c r="F222" s="34">
        <v>0.0</v>
      </c>
      <c r="G222" s="74">
        <v>4.0</v>
      </c>
      <c r="H222" s="29">
        <f t="shared" si="18"/>
        <v>133.5294118</v>
      </c>
      <c r="I222" s="27">
        <v>227.0</v>
      </c>
      <c r="J222" s="62"/>
      <c r="K222" s="42"/>
      <c r="L222" s="42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30">
        <v>12.0</v>
      </c>
      <c r="B223" s="31" t="s">
        <v>35</v>
      </c>
      <c r="C223" s="74">
        <v>2.0</v>
      </c>
      <c r="D223" s="74">
        <v>17.0</v>
      </c>
      <c r="E223" s="74">
        <v>19.0</v>
      </c>
      <c r="F223" s="34">
        <v>0.0</v>
      </c>
      <c r="G223" s="74">
        <v>0.0</v>
      </c>
      <c r="H223" s="29">
        <f t="shared" si="18"/>
        <v>132.1052632</v>
      </c>
      <c r="I223" s="27">
        <v>251.0</v>
      </c>
      <c r="J223" s="62"/>
      <c r="K223" s="42"/>
      <c r="L223" s="42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30">
        <v>13.0</v>
      </c>
      <c r="B224" s="31" t="s">
        <v>36</v>
      </c>
      <c r="C224" s="74">
        <v>9.0</v>
      </c>
      <c r="D224" s="74">
        <v>7.0</v>
      </c>
      <c r="E224" s="74">
        <v>15.0</v>
      </c>
      <c r="F224" s="34">
        <v>0.0</v>
      </c>
      <c r="G224" s="74">
        <v>1.0</v>
      </c>
      <c r="H224" s="29">
        <f t="shared" si="18"/>
        <v>131.3333333</v>
      </c>
      <c r="I224" s="27">
        <v>197.0</v>
      </c>
      <c r="J224" s="62"/>
      <c r="K224" s="42"/>
      <c r="L224" s="42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30">
        <v>14.0</v>
      </c>
      <c r="B225" s="31" t="s">
        <v>37</v>
      </c>
      <c r="C225" s="74">
        <v>3.0</v>
      </c>
      <c r="D225" s="74">
        <v>15.0</v>
      </c>
      <c r="E225" s="74">
        <v>15.0</v>
      </c>
      <c r="F225" s="34">
        <v>0.0</v>
      </c>
      <c r="G225" s="74">
        <v>3.0</v>
      </c>
      <c r="H225" s="29">
        <f t="shared" si="18"/>
        <v>132.6666667</v>
      </c>
      <c r="I225" s="27">
        <v>199.0</v>
      </c>
      <c r="J225" s="62"/>
      <c r="K225" s="42"/>
      <c r="L225" s="42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30">
        <v>15.0</v>
      </c>
      <c r="B226" s="31" t="s">
        <v>38</v>
      </c>
      <c r="C226" s="74">
        <v>0.0</v>
      </c>
      <c r="D226" s="74">
        <v>17.0</v>
      </c>
      <c r="E226" s="74">
        <v>15.0</v>
      </c>
      <c r="F226" s="34">
        <v>0.0</v>
      </c>
      <c r="G226" s="74">
        <v>2.0</v>
      </c>
      <c r="H226" s="29">
        <f t="shared" si="18"/>
        <v>132</v>
      </c>
      <c r="I226" s="27">
        <v>198.0</v>
      </c>
      <c r="J226" s="62"/>
      <c r="K226" s="42"/>
      <c r="L226" s="42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30">
        <v>16.0</v>
      </c>
      <c r="B227" s="31" t="s">
        <v>39</v>
      </c>
      <c r="C227" s="74">
        <v>6.0</v>
      </c>
      <c r="D227" s="74">
        <v>73.0</v>
      </c>
      <c r="E227" s="74">
        <v>75.0</v>
      </c>
      <c r="F227" s="34">
        <v>0.0</v>
      </c>
      <c r="G227" s="74">
        <v>5.0</v>
      </c>
      <c r="H227" s="29">
        <f t="shared" si="18"/>
        <v>129.3333333</v>
      </c>
      <c r="I227" s="27">
        <v>970.0</v>
      </c>
      <c r="J227" s="62"/>
      <c r="K227" s="42"/>
      <c r="L227" s="42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30">
        <v>17.0</v>
      </c>
      <c r="B228" s="31" t="s">
        <v>40</v>
      </c>
      <c r="C228" s="74">
        <v>7.0</v>
      </c>
      <c r="D228" s="74">
        <v>22.0</v>
      </c>
      <c r="E228" s="74">
        <v>21.0</v>
      </c>
      <c r="F228" s="34">
        <v>0.0</v>
      </c>
      <c r="G228" s="74">
        <v>8.0</v>
      </c>
      <c r="H228" s="29">
        <f t="shared" si="18"/>
        <v>132.8571429</v>
      </c>
      <c r="I228" s="27">
        <v>279.0</v>
      </c>
      <c r="J228" s="62"/>
      <c r="K228" s="42"/>
      <c r="L228" s="42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30"/>
      <c r="B229" s="25" t="s">
        <v>41</v>
      </c>
      <c r="C229" s="32">
        <v>42.0</v>
      </c>
      <c r="D229" s="32">
        <v>252.0</v>
      </c>
      <c r="E229" s="32">
        <v>259.0</v>
      </c>
      <c r="F229" s="32">
        <f>SUM(F212:F228)</f>
        <v>0</v>
      </c>
      <c r="G229" s="32">
        <v>36.0</v>
      </c>
      <c r="H229" s="29">
        <f t="shared" si="18"/>
        <v>131.2741313</v>
      </c>
      <c r="I229" s="27">
        <f>SUM(I212:I228)</f>
        <v>3400</v>
      </c>
      <c r="J229" s="62"/>
      <c r="K229" s="42"/>
      <c r="L229" s="42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1"/>
      <c r="B230" s="6"/>
      <c r="C230" s="44"/>
      <c r="D230" s="44"/>
      <c r="E230" s="58"/>
      <c r="F230" s="44"/>
      <c r="G230" s="44"/>
      <c r="H230" s="59"/>
      <c r="I230" s="42"/>
      <c r="J230" s="6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1"/>
      <c r="B231" s="6"/>
      <c r="C231" s="42"/>
      <c r="D231" s="42"/>
      <c r="E231" s="43"/>
      <c r="F231" s="42"/>
      <c r="G231" s="42"/>
      <c r="H231" s="59"/>
      <c r="I231" s="42"/>
      <c r="J231" s="6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1" t="s">
        <v>0</v>
      </c>
      <c r="B232" s="2"/>
      <c r="C232" s="2"/>
      <c r="D232" s="2"/>
      <c r="E232" s="2"/>
      <c r="F232" s="2"/>
      <c r="G232" s="2"/>
      <c r="H232" s="2"/>
      <c r="I232" s="3"/>
      <c r="J232" s="6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1" t="s">
        <v>1</v>
      </c>
      <c r="B233" s="2"/>
      <c r="C233" s="2"/>
      <c r="D233" s="2"/>
      <c r="E233" s="2"/>
      <c r="F233" s="2"/>
      <c r="G233" s="2"/>
      <c r="H233" s="2"/>
      <c r="I233" s="3"/>
      <c r="J233" s="6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1" t="s">
        <v>69</v>
      </c>
      <c r="B234" s="2"/>
      <c r="C234" s="2"/>
      <c r="D234" s="2"/>
      <c r="E234" s="2"/>
      <c r="F234" s="2"/>
      <c r="G234" s="2"/>
      <c r="H234" s="2"/>
      <c r="I234" s="3"/>
      <c r="J234" s="6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1" t="s">
        <v>56</v>
      </c>
      <c r="B235" s="2"/>
      <c r="C235" s="2"/>
      <c r="D235" s="2"/>
      <c r="E235" s="2"/>
      <c r="F235" s="2"/>
      <c r="G235" s="2"/>
      <c r="H235" s="2"/>
      <c r="I235" s="3"/>
      <c r="J235" s="6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5"/>
      <c r="B236" s="6"/>
      <c r="C236" s="49"/>
      <c r="D236" s="49"/>
      <c r="E236" s="50"/>
      <c r="F236" s="49"/>
      <c r="G236" s="49"/>
      <c r="H236" s="51"/>
      <c r="I236" s="49"/>
      <c r="J236" s="6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10"/>
      <c r="B237" s="11"/>
      <c r="C237" s="12" t="s">
        <v>4</v>
      </c>
      <c r="D237" s="12"/>
      <c r="E237" s="53"/>
      <c r="F237" s="15"/>
      <c r="G237" s="12" t="s">
        <v>4</v>
      </c>
      <c r="H237" s="16"/>
      <c r="I237" s="15"/>
      <c r="J237" s="11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17" t="s">
        <v>6</v>
      </c>
      <c r="B238" s="18" t="s">
        <v>7</v>
      </c>
      <c r="C238" s="19" t="s">
        <v>8</v>
      </c>
      <c r="D238" s="19" t="s">
        <v>9</v>
      </c>
      <c r="E238" s="85" t="s">
        <v>65</v>
      </c>
      <c r="F238" s="19" t="s">
        <v>12</v>
      </c>
      <c r="G238" s="19" t="s">
        <v>13</v>
      </c>
      <c r="H238" s="22" t="s">
        <v>14</v>
      </c>
      <c r="I238" s="19" t="s">
        <v>15</v>
      </c>
      <c r="J238" s="18" t="s">
        <v>16</v>
      </c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17"/>
      <c r="B239" s="18"/>
      <c r="C239" s="23" t="s">
        <v>70</v>
      </c>
      <c r="D239" s="19" t="s">
        <v>18</v>
      </c>
      <c r="E239" s="20" t="s">
        <v>18</v>
      </c>
      <c r="F239" s="19" t="s">
        <v>18</v>
      </c>
      <c r="G239" s="23" t="s">
        <v>70</v>
      </c>
      <c r="H239" s="22" t="s">
        <v>19</v>
      </c>
      <c r="I239" s="19" t="s">
        <v>20</v>
      </c>
      <c r="J239" s="18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24"/>
      <c r="B240" s="25"/>
      <c r="C240" s="26" t="s">
        <v>18</v>
      </c>
      <c r="D240" s="27"/>
      <c r="E240" s="28"/>
      <c r="F240" s="27"/>
      <c r="G240" s="26" t="s">
        <v>18</v>
      </c>
      <c r="H240" s="29"/>
      <c r="I240" s="27"/>
      <c r="J240" s="25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30">
        <v>1.0</v>
      </c>
      <c r="B241" s="31" t="s">
        <v>21</v>
      </c>
      <c r="C241" s="26">
        <v>0.0</v>
      </c>
      <c r="D241" s="26" t="str">
        <f>[1]TANAM!AG184</f>
        <v>#ERROR!</v>
      </c>
      <c r="E241" s="26">
        <v>0.0</v>
      </c>
      <c r="F241" s="26" t="s">
        <v>49</v>
      </c>
      <c r="G241" s="26">
        <v>0.0</v>
      </c>
      <c r="H241" s="55" t="s">
        <v>49</v>
      </c>
      <c r="I241" s="34" t="s">
        <v>49</v>
      </c>
      <c r="J241" s="62" t="s">
        <v>53</v>
      </c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30">
        <v>2.0</v>
      </c>
      <c r="B242" s="31" t="s">
        <v>23</v>
      </c>
      <c r="C242" s="26">
        <v>2.0</v>
      </c>
      <c r="D242" s="26">
        <v>0.0</v>
      </c>
      <c r="E242" s="26">
        <v>2.0</v>
      </c>
      <c r="F242" s="26" t="s">
        <v>49</v>
      </c>
      <c r="G242" s="26">
        <v>0.0</v>
      </c>
      <c r="H242" s="55">
        <v>118.32</v>
      </c>
      <c r="I242" s="67">
        <f>H242*E242/10</f>
        <v>23.664</v>
      </c>
      <c r="J242" s="62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30">
        <v>3.0</v>
      </c>
      <c r="B243" s="31" t="s">
        <v>25</v>
      </c>
      <c r="C243" s="26">
        <v>0.0</v>
      </c>
      <c r="D243" s="26">
        <v>0.0</v>
      </c>
      <c r="E243" s="26">
        <v>0.0</v>
      </c>
      <c r="F243" s="26" t="s">
        <v>49</v>
      </c>
      <c r="G243" s="26">
        <v>0.0</v>
      </c>
      <c r="H243" s="55" t="s">
        <v>49</v>
      </c>
      <c r="I243" s="34" t="s">
        <v>49</v>
      </c>
      <c r="J243" s="62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30">
        <v>4.0</v>
      </c>
      <c r="B244" s="31" t="s">
        <v>27</v>
      </c>
      <c r="C244" s="26">
        <v>4.0</v>
      </c>
      <c r="D244" s="26">
        <v>1.0</v>
      </c>
      <c r="E244" s="26">
        <v>4.0</v>
      </c>
      <c r="F244" s="26" t="s">
        <v>49</v>
      </c>
      <c r="G244" s="26">
        <v>1.0</v>
      </c>
      <c r="H244" s="55">
        <v>118.32</v>
      </c>
      <c r="I244" s="67">
        <f t="shared" ref="I244:I245" si="19">H244*E244/10</f>
        <v>47.328</v>
      </c>
      <c r="J244" s="62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30">
        <v>5.0</v>
      </c>
      <c r="B245" s="31" t="s">
        <v>28</v>
      </c>
      <c r="C245" s="26">
        <v>10.0</v>
      </c>
      <c r="D245" s="26">
        <v>6.0</v>
      </c>
      <c r="E245" s="26">
        <v>10.0</v>
      </c>
      <c r="F245" s="26" t="s">
        <v>49</v>
      </c>
      <c r="G245" s="26">
        <v>6.0</v>
      </c>
      <c r="H245" s="55">
        <v>122.36</v>
      </c>
      <c r="I245" s="67">
        <f t="shared" si="19"/>
        <v>122.36</v>
      </c>
      <c r="J245" s="62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30">
        <v>6.0</v>
      </c>
      <c r="B246" s="31" t="s">
        <v>29</v>
      </c>
      <c r="C246" s="26">
        <v>0.0</v>
      </c>
      <c r="D246" s="26">
        <v>0.0</v>
      </c>
      <c r="E246" s="26">
        <v>0.0</v>
      </c>
      <c r="F246" s="26" t="s">
        <v>49</v>
      </c>
      <c r="G246" s="26">
        <v>0.0</v>
      </c>
      <c r="H246" s="55" t="s">
        <v>49</v>
      </c>
      <c r="I246" s="34" t="s">
        <v>49</v>
      </c>
      <c r="J246" s="62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30">
        <v>7.0</v>
      </c>
      <c r="B247" s="31" t="s">
        <v>30</v>
      </c>
      <c r="C247" s="26">
        <v>0.0</v>
      </c>
      <c r="D247" s="26">
        <v>0.0</v>
      </c>
      <c r="E247" s="26">
        <v>0.0</v>
      </c>
      <c r="F247" s="26" t="s">
        <v>49</v>
      </c>
      <c r="G247" s="26">
        <v>0.0</v>
      </c>
      <c r="H247" s="55" t="s">
        <v>49</v>
      </c>
      <c r="I247" s="34" t="s">
        <v>49</v>
      </c>
      <c r="J247" s="62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30">
        <v>8.0</v>
      </c>
      <c r="B248" s="31" t="s">
        <v>31</v>
      </c>
      <c r="C248" s="26">
        <v>0.0</v>
      </c>
      <c r="D248" s="26">
        <v>0.0</v>
      </c>
      <c r="E248" s="26">
        <v>0.0</v>
      </c>
      <c r="F248" s="26" t="s">
        <v>49</v>
      </c>
      <c r="G248" s="26">
        <v>0.0</v>
      </c>
      <c r="H248" s="55" t="s">
        <v>49</v>
      </c>
      <c r="I248" s="34" t="s">
        <v>49</v>
      </c>
      <c r="J248" s="62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30">
        <v>9.0</v>
      </c>
      <c r="B249" s="31" t="s">
        <v>32</v>
      </c>
      <c r="C249" s="26">
        <v>0.0</v>
      </c>
      <c r="D249" s="26">
        <v>0.0</v>
      </c>
      <c r="E249" s="26">
        <v>0.0</v>
      </c>
      <c r="F249" s="26" t="s">
        <v>49</v>
      </c>
      <c r="G249" s="26">
        <v>0.0</v>
      </c>
      <c r="H249" s="55"/>
      <c r="I249" s="67">
        <f>H249*E249/10</f>
        <v>0</v>
      </c>
      <c r="J249" s="62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30">
        <v>10.0</v>
      </c>
      <c r="B250" s="31" t="s">
        <v>33</v>
      </c>
      <c r="C250" s="26">
        <v>0.0</v>
      </c>
      <c r="D250" s="26">
        <v>0.0</v>
      </c>
      <c r="E250" s="26">
        <v>0.0</v>
      </c>
      <c r="F250" s="26" t="s">
        <v>49</v>
      </c>
      <c r="G250" s="26">
        <v>0.0</v>
      </c>
      <c r="H250" s="55" t="s">
        <v>49</v>
      </c>
      <c r="I250" s="67">
        <v>0.0</v>
      </c>
      <c r="J250" s="62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30">
        <v>11.0</v>
      </c>
      <c r="B251" s="31" t="s">
        <v>34</v>
      </c>
      <c r="C251" s="26">
        <v>9.0</v>
      </c>
      <c r="D251" s="26">
        <v>10.0</v>
      </c>
      <c r="E251" s="26">
        <v>9.0</v>
      </c>
      <c r="F251" s="26" t="s">
        <v>49</v>
      </c>
      <c r="G251" s="26">
        <v>10.0</v>
      </c>
      <c r="H251" s="55">
        <v>121.41</v>
      </c>
      <c r="I251" s="67">
        <f t="shared" ref="I251:I257" si="20">H251*E251/10</f>
        <v>109.269</v>
      </c>
      <c r="J251" s="62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30">
        <v>12.0</v>
      </c>
      <c r="B252" s="31" t="s">
        <v>35</v>
      </c>
      <c r="C252" s="26">
        <v>0.0</v>
      </c>
      <c r="D252" s="26">
        <v>0.0</v>
      </c>
      <c r="E252" s="26">
        <v>0.0</v>
      </c>
      <c r="F252" s="26" t="s">
        <v>49</v>
      </c>
      <c r="G252" s="26">
        <v>0.0</v>
      </c>
      <c r="H252" s="55"/>
      <c r="I252" s="67">
        <f t="shared" si="20"/>
        <v>0</v>
      </c>
      <c r="J252" s="62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30">
        <v>13.0</v>
      </c>
      <c r="B253" s="31" t="s">
        <v>36</v>
      </c>
      <c r="C253" s="26">
        <v>2.0</v>
      </c>
      <c r="D253" s="26">
        <v>1.0</v>
      </c>
      <c r="E253" s="26">
        <v>2.0</v>
      </c>
      <c r="F253" s="26" t="s">
        <v>49</v>
      </c>
      <c r="G253" s="26">
        <v>1.0</v>
      </c>
      <c r="H253" s="55">
        <v>122.23</v>
      </c>
      <c r="I253" s="67">
        <f t="shared" si="20"/>
        <v>24.446</v>
      </c>
      <c r="J253" s="62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30">
        <v>14.0</v>
      </c>
      <c r="B254" s="31" t="s">
        <v>37</v>
      </c>
      <c r="C254" s="26">
        <v>0.0</v>
      </c>
      <c r="D254" s="26">
        <v>0.0</v>
      </c>
      <c r="E254" s="26">
        <v>0.0</v>
      </c>
      <c r="F254" s="26" t="s">
        <v>49</v>
      </c>
      <c r="G254" s="26">
        <v>0.0</v>
      </c>
      <c r="H254" s="55"/>
      <c r="I254" s="67">
        <f t="shared" si="20"/>
        <v>0</v>
      </c>
      <c r="J254" s="62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30">
        <v>15.0</v>
      </c>
      <c r="B255" s="31" t="s">
        <v>38</v>
      </c>
      <c r="C255" s="26">
        <v>1.0</v>
      </c>
      <c r="D255" s="26">
        <v>6.0</v>
      </c>
      <c r="E255" s="26">
        <v>1.0</v>
      </c>
      <c r="F255" s="26" t="s">
        <v>49</v>
      </c>
      <c r="G255" s="26">
        <v>6.0</v>
      </c>
      <c r="H255" s="55">
        <v>118.32</v>
      </c>
      <c r="I255" s="67">
        <f t="shared" si="20"/>
        <v>11.832</v>
      </c>
      <c r="J255" s="62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30">
        <v>16.0</v>
      </c>
      <c r="B256" s="31" t="s">
        <v>39</v>
      </c>
      <c r="C256" s="26">
        <v>0.0</v>
      </c>
      <c r="D256" s="26">
        <v>17.0</v>
      </c>
      <c r="E256" s="26">
        <v>0.0</v>
      </c>
      <c r="F256" s="26" t="s">
        <v>49</v>
      </c>
      <c r="G256" s="26">
        <v>17.0</v>
      </c>
      <c r="H256" s="55">
        <v>120.65</v>
      </c>
      <c r="I256" s="67">
        <f t="shared" si="20"/>
        <v>0</v>
      </c>
      <c r="J256" s="62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30">
        <v>17.0</v>
      </c>
      <c r="B257" s="31" t="s">
        <v>40</v>
      </c>
      <c r="C257" s="26">
        <v>15.0</v>
      </c>
      <c r="D257" s="26">
        <v>34.0</v>
      </c>
      <c r="E257" s="26">
        <v>15.0</v>
      </c>
      <c r="F257" s="26" t="s">
        <v>49</v>
      </c>
      <c r="G257" s="26">
        <v>34.0</v>
      </c>
      <c r="H257" s="55">
        <v>122.63</v>
      </c>
      <c r="I257" s="67">
        <f t="shared" si="20"/>
        <v>183.945</v>
      </c>
      <c r="J257" s="62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63"/>
      <c r="B258" s="25" t="s">
        <v>41</v>
      </c>
      <c r="C258" s="36">
        <v>43.0</v>
      </c>
      <c r="D258" s="36">
        <v>75.0</v>
      </c>
      <c r="E258" s="36">
        <v>43.0</v>
      </c>
      <c r="F258" s="36">
        <f>SUM(F241:F257)</f>
        <v>0</v>
      </c>
      <c r="G258" s="26">
        <v>75.0</v>
      </c>
      <c r="H258" s="65">
        <f>I258*10/E258</f>
        <v>121.5916279</v>
      </c>
      <c r="I258" s="67">
        <f>SUM(I241:I257)</f>
        <v>522.844</v>
      </c>
      <c r="J258" s="62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1"/>
      <c r="B259" s="6"/>
      <c r="C259" s="42"/>
      <c r="D259" s="42"/>
      <c r="E259" s="42"/>
      <c r="F259" s="42"/>
      <c r="G259" s="42"/>
      <c r="H259" s="59"/>
      <c r="I259" s="44"/>
      <c r="J259" s="6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1"/>
      <c r="B260" s="6"/>
      <c r="C260" s="42"/>
      <c r="D260" s="42"/>
      <c r="E260" s="42"/>
      <c r="F260" s="42"/>
      <c r="G260" s="42"/>
      <c r="H260" s="59"/>
      <c r="I260" s="44"/>
      <c r="J260" s="6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1" t="s">
        <v>0</v>
      </c>
      <c r="B261" s="2"/>
      <c r="C261" s="2"/>
      <c r="D261" s="2"/>
      <c r="E261" s="2"/>
      <c r="F261" s="2"/>
      <c r="G261" s="2"/>
      <c r="H261" s="2"/>
      <c r="I261" s="3"/>
      <c r="J261" s="41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1" t="s">
        <v>1</v>
      </c>
      <c r="B262" s="2"/>
      <c r="C262" s="2"/>
      <c r="D262" s="2"/>
      <c r="E262" s="2"/>
      <c r="F262" s="2"/>
      <c r="G262" s="2"/>
      <c r="H262" s="2"/>
      <c r="I262" s="3"/>
      <c r="J262" s="6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1" t="s">
        <v>69</v>
      </c>
      <c r="B263" s="2"/>
      <c r="C263" s="2"/>
      <c r="D263" s="2"/>
      <c r="E263" s="2"/>
      <c r="F263" s="2"/>
      <c r="G263" s="2"/>
      <c r="H263" s="2"/>
      <c r="I263" s="3"/>
      <c r="J263" s="6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1" t="s">
        <v>57</v>
      </c>
      <c r="B264" s="2"/>
      <c r="C264" s="2"/>
      <c r="D264" s="2"/>
      <c r="E264" s="2"/>
      <c r="F264" s="2"/>
      <c r="G264" s="2"/>
      <c r="H264" s="2"/>
      <c r="I264" s="3"/>
      <c r="J264" s="6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5"/>
      <c r="B265" s="6"/>
      <c r="C265" s="49"/>
      <c r="D265" s="49"/>
      <c r="E265" s="50"/>
      <c r="F265" s="49"/>
      <c r="G265" s="49"/>
      <c r="H265" s="51"/>
      <c r="I265" s="49"/>
      <c r="J265" s="6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10"/>
      <c r="B266" s="11"/>
      <c r="C266" s="12" t="s">
        <v>4</v>
      </c>
      <c r="D266" s="12"/>
      <c r="E266" s="53"/>
      <c r="F266" s="15"/>
      <c r="G266" s="12" t="s">
        <v>4</v>
      </c>
      <c r="H266" s="16"/>
      <c r="I266" s="15"/>
      <c r="J266" s="11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17" t="s">
        <v>6</v>
      </c>
      <c r="B267" s="18" t="s">
        <v>7</v>
      </c>
      <c r="C267" s="19" t="s">
        <v>8</v>
      </c>
      <c r="D267" s="19" t="s">
        <v>9</v>
      </c>
      <c r="E267" s="85" t="s">
        <v>65</v>
      </c>
      <c r="F267" s="19" t="s">
        <v>12</v>
      </c>
      <c r="G267" s="19" t="s">
        <v>13</v>
      </c>
      <c r="H267" s="22" t="s">
        <v>14</v>
      </c>
      <c r="I267" s="19" t="s">
        <v>15</v>
      </c>
      <c r="J267" s="18" t="s">
        <v>16</v>
      </c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17"/>
      <c r="B268" s="18"/>
      <c r="C268" s="23" t="s">
        <v>70</v>
      </c>
      <c r="D268" s="19" t="s">
        <v>18</v>
      </c>
      <c r="E268" s="20" t="s">
        <v>18</v>
      </c>
      <c r="F268" s="19" t="s">
        <v>18</v>
      </c>
      <c r="G268" s="23" t="s">
        <v>70</v>
      </c>
      <c r="H268" s="22" t="s">
        <v>19</v>
      </c>
      <c r="I268" s="19" t="s">
        <v>20</v>
      </c>
      <c r="J268" s="18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24"/>
      <c r="B269" s="25"/>
      <c r="C269" s="26" t="s">
        <v>18</v>
      </c>
      <c r="D269" s="27"/>
      <c r="E269" s="28"/>
      <c r="F269" s="27"/>
      <c r="G269" s="26" t="s">
        <v>18</v>
      </c>
      <c r="H269" s="29"/>
      <c r="I269" s="27"/>
      <c r="J269" s="25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30">
        <v>1.0</v>
      </c>
      <c r="B270" s="31" t="s">
        <v>21</v>
      </c>
      <c r="C270" s="26" t="s">
        <v>49</v>
      </c>
      <c r="D270" s="26">
        <v>0.0</v>
      </c>
      <c r="E270" s="28">
        <v>0.0</v>
      </c>
      <c r="F270" s="26" t="s">
        <v>49</v>
      </c>
      <c r="G270" s="26">
        <v>0.0</v>
      </c>
      <c r="H270" s="55" t="s">
        <v>49</v>
      </c>
      <c r="I270" s="26" t="s">
        <v>49</v>
      </c>
      <c r="J270" s="62" t="s">
        <v>53</v>
      </c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30">
        <v>2.0</v>
      </c>
      <c r="B271" s="31" t="s">
        <v>23</v>
      </c>
      <c r="C271" s="26">
        <v>0.0</v>
      </c>
      <c r="D271" s="26">
        <v>0.0</v>
      </c>
      <c r="E271" s="28">
        <v>0.0</v>
      </c>
      <c r="F271" s="26" t="s">
        <v>49</v>
      </c>
      <c r="G271" s="26">
        <v>0.0</v>
      </c>
      <c r="H271" s="55" t="s">
        <v>49</v>
      </c>
      <c r="I271" s="26" t="s">
        <v>49</v>
      </c>
      <c r="J271" s="62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30">
        <v>3.0</v>
      </c>
      <c r="B272" s="31" t="s">
        <v>25</v>
      </c>
      <c r="C272" s="26">
        <v>1.0</v>
      </c>
      <c r="D272" s="26">
        <v>0.0</v>
      </c>
      <c r="E272" s="28">
        <v>1.0</v>
      </c>
      <c r="F272" s="26" t="s">
        <v>49</v>
      </c>
      <c r="G272" s="26">
        <v>0.0</v>
      </c>
      <c r="H272" s="29">
        <v>152.34</v>
      </c>
      <c r="I272" s="67">
        <f>H272*E272/10</f>
        <v>15.234</v>
      </c>
      <c r="J272" s="62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30">
        <v>4.0</v>
      </c>
      <c r="B273" s="31" t="s">
        <v>27</v>
      </c>
      <c r="C273" s="26">
        <v>0.0</v>
      </c>
      <c r="D273" s="26">
        <v>0.0</v>
      </c>
      <c r="E273" s="28">
        <v>0.0</v>
      </c>
      <c r="F273" s="26" t="s">
        <v>49</v>
      </c>
      <c r="G273" s="26">
        <v>0.0</v>
      </c>
      <c r="H273" s="55" t="s">
        <v>49</v>
      </c>
      <c r="I273" s="26" t="s">
        <v>49</v>
      </c>
      <c r="J273" s="62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30">
        <v>5.0</v>
      </c>
      <c r="B274" s="31" t="s">
        <v>28</v>
      </c>
      <c r="C274" s="26">
        <v>1.0</v>
      </c>
      <c r="D274" s="26">
        <v>3.0</v>
      </c>
      <c r="E274" s="28">
        <v>1.0</v>
      </c>
      <c r="F274" s="26" t="s">
        <v>49</v>
      </c>
      <c r="G274" s="26">
        <v>3.0</v>
      </c>
      <c r="H274" s="29">
        <v>156.47</v>
      </c>
      <c r="I274" s="67">
        <f>H274*E274/10</f>
        <v>15.647</v>
      </c>
      <c r="J274" s="62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30">
        <v>6.0</v>
      </c>
      <c r="B275" s="31" t="s">
        <v>29</v>
      </c>
      <c r="C275" s="26">
        <v>0.0</v>
      </c>
      <c r="D275" s="26">
        <v>0.0</v>
      </c>
      <c r="E275" s="28">
        <v>0.0</v>
      </c>
      <c r="F275" s="26" t="s">
        <v>49</v>
      </c>
      <c r="G275" s="26">
        <v>0.0</v>
      </c>
      <c r="H275" s="55" t="s">
        <v>49</v>
      </c>
      <c r="I275" s="26" t="s">
        <v>49</v>
      </c>
      <c r="J275" s="62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30">
        <v>7.0</v>
      </c>
      <c r="B276" s="31" t="s">
        <v>30</v>
      </c>
      <c r="C276" s="26">
        <v>0.0</v>
      </c>
      <c r="D276" s="26">
        <v>0.0</v>
      </c>
      <c r="E276" s="28">
        <v>0.0</v>
      </c>
      <c r="F276" s="26" t="s">
        <v>49</v>
      </c>
      <c r="G276" s="26">
        <v>0.0</v>
      </c>
      <c r="H276" s="55" t="s">
        <v>49</v>
      </c>
      <c r="I276" s="26" t="s">
        <v>49</v>
      </c>
      <c r="J276" s="62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30">
        <v>8.0</v>
      </c>
      <c r="B277" s="31" t="s">
        <v>31</v>
      </c>
      <c r="C277" s="26">
        <v>0.0</v>
      </c>
      <c r="D277" s="26">
        <v>0.0</v>
      </c>
      <c r="E277" s="28">
        <v>0.0</v>
      </c>
      <c r="F277" s="26" t="s">
        <v>49</v>
      </c>
      <c r="G277" s="26">
        <v>0.0</v>
      </c>
      <c r="H277" s="55" t="s">
        <v>49</v>
      </c>
      <c r="I277" s="26" t="s">
        <v>49</v>
      </c>
      <c r="J277" s="62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30">
        <v>9.0</v>
      </c>
      <c r="B278" s="31" t="s">
        <v>32</v>
      </c>
      <c r="C278" s="26">
        <v>0.0</v>
      </c>
      <c r="D278" s="26">
        <v>0.0</v>
      </c>
      <c r="E278" s="28">
        <v>0.0</v>
      </c>
      <c r="F278" s="26" t="s">
        <v>49</v>
      </c>
      <c r="G278" s="26">
        <v>0.0</v>
      </c>
      <c r="H278" s="55" t="s">
        <v>49</v>
      </c>
      <c r="I278" s="26" t="s">
        <v>49</v>
      </c>
      <c r="J278" s="62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30">
        <v>10.0</v>
      </c>
      <c r="B279" s="31" t="s">
        <v>33</v>
      </c>
      <c r="C279" s="26">
        <v>0.0</v>
      </c>
      <c r="D279" s="26">
        <v>0.0</v>
      </c>
      <c r="E279" s="28">
        <v>0.0</v>
      </c>
      <c r="F279" s="26" t="s">
        <v>49</v>
      </c>
      <c r="G279" s="26">
        <v>0.0</v>
      </c>
      <c r="H279" s="55" t="s">
        <v>49</v>
      </c>
      <c r="I279" s="26" t="s">
        <v>49</v>
      </c>
      <c r="J279" s="62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30">
        <v>11.0</v>
      </c>
      <c r="B280" s="31" t="s">
        <v>34</v>
      </c>
      <c r="C280" s="26">
        <v>0.0</v>
      </c>
      <c r="D280" s="26">
        <v>1.0</v>
      </c>
      <c r="E280" s="28">
        <v>0.0</v>
      </c>
      <c r="F280" s="26" t="s">
        <v>49</v>
      </c>
      <c r="G280" s="26">
        <v>1.0</v>
      </c>
      <c r="H280" s="55" t="s">
        <v>49</v>
      </c>
      <c r="I280" s="26" t="s">
        <v>49</v>
      </c>
      <c r="J280" s="62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30">
        <v>12.0</v>
      </c>
      <c r="B281" s="31" t="s">
        <v>35</v>
      </c>
      <c r="C281" s="26">
        <v>1.0</v>
      </c>
      <c r="D281" s="26">
        <v>0.0</v>
      </c>
      <c r="E281" s="28">
        <v>1.0</v>
      </c>
      <c r="F281" s="26" t="s">
        <v>49</v>
      </c>
      <c r="G281" s="26">
        <v>0.0</v>
      </c>
      <c r="H281" s="29">
        <v>151.32</v>
      </c>
      <c r="I281" s="67">
        <f>H281*E281/10</f>
        <v>15.132</v>
      </c>
      <c r="J281" s="62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30">
        <v>13.0</v>
      </c>
      <c r="B282" s="31" t="s">
        <v>36</v>
      </c>
      <c r="C282" s="26">
        <v>0.0</v>
      </c>
      <c r="D282" s="26">
        <v>0.0</v>
      </c>
      <c r="E282" s="28">
        <v>0.0</v>
      </c>
      <c r="F282" s="26" t="s">
        <v>49</v>
      </c>
      <c r="G282" s="26">
        <v>0.0</v>
      </c>
      <c r="H282" s="55" t="s">
        <v>49</v>
      </c>
      <c r="I282" s="26" t="s">
        <v>49</v>
      </c>
      <c r="J282" s="62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30">
        <v>14.0</v>
      </c>
      <c r="B283" s="31" t="s">
        <v>37</v>
      </c>
      <c r="C283" s="26">
        <v>0.0</v>
      </c>
      <c r="D283" s="26">
        <v>0.0</v>
      </c>
      <c r="E283" s="28">
        <v>0.0</v>
      </c>
      <c r="F283" s="26" t="s">
        <v>49</v>
      </c>
      <c r="G283" s="26">
        <v>0.0</v>
      </c>
      <c r="H283" s="55" t="s">
        <v>49</v>
      </c>
      <c r="I283" s="26" t="s">
        <v>49</v>
      </c>
      <c r="J283" s="62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30">
        <v>15.0</v>
      </c>
      <c r="B284" s="31" t="s">
        <v>38</v>
      </c>
      <c r="C284" s="26">
        <v>0.0</v>
      </c>
      <c r="D284" s="26">
        <v>0.0</v>
      </c>
      <c r="E284" s="28">
        <v>0.0</v>
      </c>
      <c r="F284" s="26" t="s">
        <v>49</v>
      </c>
      <c r="G284" s="26">
        <v>0.0</v>
      </c>
      <c r="H284" s="55" t="s">
        <v>49</v>
      </c>
      <c r="I284" s="26" t="s">
        <v>49</v>
      </c>
      <c r="J284" s="62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30">
        <v>16.0</v>
      </c>
      <c r="B285" s="31" t="s">
        <v>39</v>
      </c>
      <c r="C285" s="26">
        <v>0.0</v>
      </c>
      <c r="D285" s="26">
        <v>0.0</v>
      </c>
      <c r="E285" s="28">
        <v>0.0</v>
      </c>
      <c r="F285" s="26" t="s">
        <v>49</v>
      </c>
      <c r="G285" s="26">
        <v>0.0</v>
      </c>
      <c r="H285" s="29"/>
      <c r="I285" s="67"/>
      <c r="J285" s="62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30">
        <v>17.0</v>
      </c>
      <c r="B286" s="31" t="s">
        <v>40</v>
      </c>
      <c r="C286" s="26">
        <v>2.0</v>
      </c>
      <c r="D286" s="26">
        <v>1.0</v>
      </c>
      <c r="E286" s="28">
        <v>2.0</v>
      </c>
      <c r="F286" s="26" t="s">
        <v>49</v>
      </c>
      <c r="G286" s="26">
        <v>1.0</v>
      </c>
      <c r="H286" s="29">
        <v>149.37</v>
      </c>
      <c r="I286" s="67">
        <f>H286*E286/10</f>
        <v>29.874</v>
      </c>
      <c r="J286" s="62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63"/>
      <c r="B287" s="25" t="s">
        <v>41</v>
      </c>
      <c r="C287" s="36">
        <v>5.0</v>
      </c>
      <c r="D287" s="36">
        <v>5.0</v>
      </c>
      <c r="E287" s="64">
        <v>5.0</v>
      </c>
      <c r="F287" s="36">
        <f>SUM(F270:F286)</f>
        <v>0</v>
      </c>
      <c r="G287" s="26">
        <v>5.0</v>
      </c>
      <c r="H287" s="65">
        <v>152.31</v>
      </c>
      <c r="I287" s="67">
        <f>SUM(I271:I286)</f>
        <v>75.887</v>
      </c>
      <c r="J287" s="62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1"/>
      <c r="B288" s="6"/>
      <c r="C288" s="42"/>
      <c r="D288" s="42"/>
      <c r="E288" s="43"/>
      <c r="F288" s="42"/>
      <c r="G288" s="42"/>
      <c r="H288" s="59"/>
      <c r="I288" s="44"/>
      <c r="J288" s="6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1"/>
      <c r="B289" s="6"/>
      <c r="C289" s="42"/>
      <c r="D289" s="42"/>
      <c r="E289" s="43"/>
      <c r="F289" s="42"/>
      <c r="G289" s="42"/>
      <c r="H289" s="59"/>
      <c r="I289" s="44"/>
      <c r="J289" s="6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1"/>
      <c r="B290" s="6"/>
      <c r="C290" s="42"/>
      <c r="D290" s="42"/>
      <c r="E290" s="43"/>
      <c r="F290" s="42"/>
      <c r="G290" s="42"/>
      <c r="H290" s="59"/>
      <c r="I290" s="44"/>
      <c r="J290" s="6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1"/>
      <c r="B291" s="6"/>
      <c r="C291" s="42"/>
      <c r="D291" s="42"/>
      <c r="E291" s="43"/>
      <c r="F291" s="42"/>
      <c r="G291" s="42"/>
      <c r="H291" s="59"/>
      <c r="I291" s="44"/>
      <c r="J291" s="6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1"/>
      <c r="B292" s="6"/>
      <c r="C292" s="42"/>
      <c r="D292" s="42"/>
      <c r="E292" s="43"/>
      <c r="F292" s="42"/>
      <c r="G292" s="42"/>
      <c r="H292" s="59"/>
      <c r="I292" s="44"/>
      <c r="J292" s="6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1" t="s">
        <v>0</v>
      </c>
      <c r="B293" s="2"/>
      <c r="C293" s="2"/>
      <c r="D293" s="2"/>
      <c r="E293" s="2"/>
      <c r="F293" s="2"/>
      <c r="G293" s="2"/>
      <c r="H293" s="2"/>
      <c r="I293" s="3"/>
      <c r="J293" s="6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1" t="s">
        <v>1</v>
      </c>
      <c r="B294" s="2"/>
      <c r="C294" s="2"/>
      <c r="D294" s="2"/>
      <c r="E294" s="2"/>
      <c r="F294" s="2"/>
      <c r="G294" s="2"/>
      <c r="H294" s="2"/>
      <c r="I294" s="3"/>
      <c r="J294" s="6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1" t="s">
        <v>69</v>
      </c>
      <c r="B295" s="2"/>
      <c r="C295" s="2"/>
      <c r="D295" s="2"/>
      <c r="E295" s="2"/>
      <c r="F295" s="2"/>
      <c r="G295" s="2"/>
      <c r="H295" s="2"/>
      <c r="I295" s="3"/>
      <c r="J295" s="6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1" t="s">
        <v>58</v>
      </c>
      <c r="B296" s="2"/>
      <c r="C296" s="2"/>
      <c r="D296" s="2"/>
      <c r="E296" s="2"/>
      <c r="F296" s="2"/>
      <c r="G296" s="2"/>
      <c r="H296" s="2"/>
      <c r="I296" s="3"/>
      <c r="J296" s="6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5"/>
      <c r="B297" s="6"/>
      <c r="C297" s="49"/>
      <c r="D297" s="49"/>
      <c r="E297" s="50"/>
      <c r="F297" s="49"/>
      <c r="G297" s="49"/>
      <c r="H297" s="51"/>
      <c r="I297" s="49"/>
      <c r="J297" s="6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10"/>
      <c r="B298" s="11"/>
      <c r="C298" s="12" t="s">
        <v>4</v>
      </c>
      <c r="D298" s="12"/>
      <c r="E298" s="53"/>
      <c r="F298" s="15"/>
      <c r="G298" s="12" t="s">
        <v>4</v>
      </c>
      <c r="H298" s="16"/>
      <c r="I298" s="15"/>
      <c r="J298" s="11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17" t="s">
        <v>6</v>
      </c>
      <c r="B299" s="18" t="s">
        <v>7</v>
      </c>
      <c r="C299" s="19" t="s">
        <v>8</v>
      </c>
      <c r="D299" s="19" t="s">
        <v>9</v>
      </c>
      <c r="E299" s="85" t="s">
        <v>65</v>
      </c>
      <c r="F299" s="19" t="s">
        <v>12</v>
      </c>
      <c r="G299" s="19" t="s">
        <v>13</v>
      </c>
      <c r="H299" s="22" t="s">
        <v>14</v>
      </c>
      <c r="I299" s="19" t="s">
        <v>15</v>
      </c>
      <c r="J299" s="18" t="s">
        <v>16</v>
      </c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17"/>
      <c r="B300" s="18"/>
      <c r="C300" s="23" t="s">
        <v>70</v>
      </c>
      <c r="D300" s="19" t="s">
        <v>18</v>
      </c>
      <c r="E300" s="20" t="s">
        <v>18</v>
      </c>
      <c r="F300" s="19" t="s">
        <v>18</v>
      </c>
      <c r="G300" s="23" t="s">
        <v>70</v>
      </c>
      <c r="H300" s="22" t="s">
        <v>19</v>
      </c>
      <c r="I300" s="19" t="s">
        <v>20</v>
      </c>
      <c r="J300" s="18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24"/>
      <c r="B301" s="25"/>
      <c r="C301" s="26" t="s">
        <v>18</v>
      </c>
      <c r="D301" s="27"/>
      <c r="E301" s="28"/>
      <c r="F301" s="27"/>
      <c r="G301" s="26" t="s">
        <v>18</v>
      </c>
      <c r="H301" s="29"/>
      <c r="I301" s="27"/>
      <c r="J301" s="25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30">
        <v>1.0</v>
      </c>
      <c r="B302" s="31" t="s">
        <v>21</v>
      </c>
      <c r="C302" s="26">
        <v>0.0</v>
      </c>
      <c r="D302" s="26">
        <v>0.0</v>
      </c>
      <c r="E302" s="26">
        <v>0.0</v>
      </c>
      <c r="F302" s="26" t="s">
        <v>49</v>
      </c>
      <c r="G302" s="26">
        <v>0.0</v>
      </c>
      <c r="H302" s="55" t="s">
        <v>49</v>
      </c>
      <c r="I302" s="26" t="s">
        <v>49</v>
      </c>
      <c r="J302" s="62" t="s">
        <v>53</v>
      </c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30">
        <v>2.0</v>
      </c>
      <c r="B303" s="31" t="s">
        <v>23</v>
      </c>
      <c r="C303" s="26">
        <v>2.0</v>
      </c>
      <c r="D303" s="26">
        <v>0.0</v>
      </c>
      <c r="E303" s="26">
        <v>2.0</v>
      </c>
      <c r="F303" s="26" t="s">
        <v>49</v>
      </c>
      <c r="G303" s="26">
        <v>0.0</v>
      </c>
      <c r="H303" s="55">
        <v>110.39</v>
      </c>
      <c r="I303" s="26">
        <f t="shared" ref="I303:I304" si="21">E303*H303/10</f>
        <v>22.078</v>
      </c>
      <c r="J303" s="62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30">
        <v>3.0</v>
      </c>
      <c r="B304" s="31" t="s">
        <v>25</v>
      </c>
      <c r="C304" s="26">
        <v>0.0</v>
      </c>
      <c r="D304" s="26">
        <v>0.0</v>
      </c>
      <c r="E304" s="26">
        <v>0.0</v>
      </c>
      <c r="F304" s="26" t="s">
        <v>49</v>
      </c>
      <c r="G304" s="26">
        <v>0.0</v>
      </c>
      <c r="H304" s="55"/>
      <c r="I304" s="26">
        <f t="shared" si="21"/>
        <v>0</v>
      </c>
      <c r="J304" s="62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30">
        <v>4.0</v>
      </c>
      <c r="B305" s="31" t="s">
        <v>27</v>
      </c>
      <c r="C305" s="26">
        <v>0.0</v>
      </c>
      <c r="D305" s="26">
        <v>0.0</v>
      </c>
      <c r="E305" s="26">
        <v>0.0</v>
      </c>
      <c r="F305" s="26" t="s">
        <v>49</v>
      </c>
      <c r="G305" s="26">
        <v>0.0</v>
      </c>
      <c r="H305" s="55" t="s">
        <v>49</v>
      </c>
      <c r="I305" s="26"/>
      <c r="J305" s="62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30">
        <v>5.0</v>
      </c>
      <c r="B306" s="31" t="s">
        <v>28</v>
      </c>
      <c r="C306" s="26">
        <v>7.0</v>
      </c>
      <c r="D306" s="26">
        <v>11.0</v>
      </c>
      <c r="E306" s="26">
        <v>7.0</v>
      </c>
      <c r="F306" s="26" t="s">
        <v>49</v>
      </c>
      <c r="G306" s="26">
        <v>11.0</v>
      </c>
      <c r="H306" s="55">
        <v>113.98</v>
      </c>
      <c r="I306" s="26">
        <f>E306*H306/10</f>
        <v>79.786</v>
      </c>
      <c r="J306" s="62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30">
        <v>6.0</v>
      </c>
      <c r="B307" s="31" t="s">
        <v>29</v>
      </c>
      <c r="C307" s="26">
        <v>0.0</v>
      </c>
      <c r="D307" s="26">
        <v>0.0</v>
      </c>
      <c r="E307" s="26">
        <v>0.0</v>
      </c>
      <c r="F307" s="26" t="s">
        <v>49</v>
      </c>
      <c r="G307" s="26">
        <v>0.0</v>
      </c>
      <c r="H307" s="55" t="s">
        <v>49</v>
      </c>
      <c r="I307" s="26"/>
      <c r="J307" s="62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30">
        <v>7.0</v>
      </c>
      <c r="B308" s="31" t="s">
        <v>30</v>
      </c>
      <c r="C308" s="26">
        <v>0.0</v>
      </c>
      <c r="D308" s="26">
        <v>0.0</v>
      </c>
      <c r="E308" s="26">
        <v>0.0</v>
      </c>
      <c r="F308" s="26" t="s">
        <v>49</v>
      </c>
      <c r="G308" s="26">
        <v>0.0</v>
      </c>
      <c r="H308" s="55" t="s">
        <v>49</v>
      </c>
      <c r="I308" s="26"/>
      <c r="J308" s="62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30">
        <v>8.0</v>
      </c>
      <c r="B309" s="31" t="s">
        <v>31</v>
      </c>
      <c r="C309" s="26">
        <v>0.0</v>
      </c>
      <c r="D309" s="26">
        <v>0.0</v>
      </c>
      <c r="E309" s="26">
        <v>0.0</v>
      </c>
      <c r="F309" s="26" t="s">
        <v>49</v>
      </c>
      <c r="G309" s="26">
        <v>0.0</v>
      </c>
      <c r="H309" s="55" t="s">
        <v>49</v>
      </c>
      <c r="I309" s="26"/>
      <c r="J309" s="62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30">
        <v>9.0</v>
      </c>
      <c r="B310" s="31" t="s">
        <v>32</v>
      </c>
      <c r="C310" s="26">
        <v>23.0</v>
      </c>
      <c r="D310" s="26">
        <v>33.0</v>
      </c>
      <c r="E310" s="26">
        <v>23.0</v>
      </c>
      <c r="F310" s="26" t="s">
        <v>49</v>
      </c>
      <c r="G310" s="26">
        <v>33.0</v>
      </c>
      <c r="H310" s="55">
        <v>110.54</v>
      </c>
      <c r="I310" s="26">
        <f>E310*H310/10</f>
        <v>254.242</v>
      </c>
      <c r="J310" s="62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30">
        <v>10.0</v>
      </c>
      <c r="B311" s="31" t="s">
        <v>33</v>
      </c>
      <c r="C311" s="26">
        <v>0.0</v>
      </c>
      <c r="D311" s="26">
        <v>0.0</v>
      </c>
      <c r="E311" s="26">
        <v>0.0</v>
      </c>
      <c r="F311" s="26" t="s">
        <v>49</v>
      </c>
      <c r="G311" s="26">
        <v>0.0</v>
      </c>
      <c r="H311" s="55" t="s">
        <v>49</v>
      </c>
      <c r="I311" s="26"/>
      <c r="J311" s="62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30">
        <v>11.0</v>
      </c>
      <c r="B312" s="31" t="s">
        <v>34</v>
      </c>
      <c r="C312" s="26">
        <v>0.0</v>
      </c>
      <c r="D312" s="26">
        <v>1.0</v>
      </c>
      <c r="E312" s="26">
        <v>0.0</v>
      </c>
      <c r="F312" s="26" t="s">
        <v>49</v>
      </c>
      <c r="G312" s="26">
        <v>1.0</v>
      </c>
      <c r="H312" s="55" t="s">
        <v>49</v>
      </c>
      <c r="I312" s="26"/>
      <c r="J312" s="62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30">
        <v>12.0</v>
      </c>
      <c r="B313" s="31" t="s">
        <v>35</v>
      </c>
      <c r="C313" s="26">
        <v>0.0</v>
      </c>
      <c r="D313" s="26">
        <v>0.0</v>
      </c>
      <c r="E313" s="26">
        <v>0.0</v>
      </c>
      <c r="F313" s="26" t="s">
        <v>49</v>
      </c>
      <c r="G313" s="26">
        <v>0.0</v>
      </c>
      <c r="H313" s="55" t="s">
        <v>49</v>
      </c>
      <c r="I313" s="26"/>
      <c r="J313" s="62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30">
        <v>13.0</v>
      </c>
      <c r="B314" s="31" t="s">
        <v>36</v>
      </c>
      <c r="C314" s="26">
        <v>0.0</v>
      </c>
      <c r="D314" s="26">
        <v>0.0</v>
      </c>
      <c r="E314" s="26">
        <v>0.0</v>
      </c>
      <c r="F314" s="26" t="s">
        <v>49</v>
      </c>
      <c r="G314" s="26">
        <v>0.0</v>
      </c>
      <c r="H314" s="55" t="s">
        <v>49</v>
      </c>
      <c r="I314" s="26"/>
      <c r="J314" s="62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30">
        <v>14.0</v>
      </c>
      <c r="B315" s="31" t="s">
        <v>37</v>
      </c>
      <c r="C315" s="26">
        <v>0.0</v>
      </c>
      <c r="D315" s="26">
        <v>0.0</v>
      </c>
      <c r="E315" s="26">
        <v>0.0</v>
      </c>
      <c r="F315" s="26" t="s">
        <v>49</v>
      </c>
      <c r="G315" s="26">
        <v>0.0</v>
      </c>
      <c r="H315" s="55" t="s">
        <v>49</v>
      </c>
      <c r="I315" s="26"/>
      <c r="J315" s="62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30">
        <v>15.0</v>
      </c>
      <c r="B316" s="31" t="s">
        <v>38</v>
      </c>
      <c r="C316" s="26">
        <v>1.0</v>
      </c>
      <c r="D316" s="26">
        <v>2.0</v>
      </c>
      <c r="E316" s="26">
        <v>1.0</v>
      </c>
      <c r="F316" s="26" t="s">
        <v>49</v>
      </c>
      <c r="G316" s="26">
        <v>2.0</v>
      </c>
      <c r="H316" s="55">
        <v>110.39</v>
      </c>
      <c r="I316" s="26">
        <f>E316*H316/10</f>
        <v>11.039</v>
      </c>
      <c r="J316" s="62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30">
        <v>16.0</v>
      </c>
      <c r="B317" s="31" t="s">
        <v>39</v>
      </c>
      <c r="C317" s="26">
        <v>0.0</v>
      </c>
      <c r="D317" s="26">
        <v>0.0</v>
      </c>
      <c r="E317" s="26">
        <v>0.0</v>
      </c>
      <c r="F317" s="26" t="s">
        <v>49</v>
      </c>
      <c r="G317" s="26">
        <v>0.0</v>
      </c>
      <c r="H317" s="55" t="s">
        <v>49</v>
      </c>
      <c r="I317" s="26"/>
      <c r="J317" s="62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30">
        <v>17.0</v>
      </c>
      <c r="B318" s="31" t="s">
        <v>40</v>
      </c>
      <c r="C318" s="26">
        <v>2.0</v>
      </c>
      <c r="D318" s="26">
        <v>1.0</v>
      </c>
      <c r="E318" s="26">
        <v>2.0</v>
      </c>
      <c r="F318" s="26" t="s">
        <v>49</v>
      </c>
      <c r="G318" s="26">
        <v>1.0</v>
      </c>
      <c r="H318" s="55">
        <v>111.24</v>
      </c>
      <c r="I318" s="26">
        <f>E318*H318/10</f>
        <v>22.248</v>
      </c>
      <c r="J318" s="62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63"/>
      <c r="B319" s="25" t="s">
        <v>41</v>
      </c>
      <c r="C319" s="36">
        <v>35.0</v>
      </c>
      <c r="D319" s="26">
        <v>48.0</v>
      </c>
      <c r="E319" s="36">
        <v>35.0</v>
      </c>
      <c r="F319" s="36">
        <f>SUM(F302:F318)</f>
        <v>0</v>
      </c>
      <c r="G319" s="26">
        <v>48.0</v>
      </c>
      <c r="H319" s="65">
        <v>112.62</v>
      </c>
      <c r="I319" s="26">
        <f>SUM(I303:I318)</f>
        <v>389.393</v>
      </c>
      <c r="J319" s="62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2"/>
      <c r="D320" s="42"/>
      <c r="E320" s="43"/>
      <c r="F320" s="42"/>
      <c r="G320" s="42"/>
      <c r="H320" s="59"/>
      <c r="I320" s="42"/>
      <c r="J320" s="6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2"/>
      <c r="D321" s="42"/>
      <c r="E321" s="43"/>
      <c r="F321" s="42"/>
      <c r="G321" s="42"/>
      <c r="H321" s="59"/>
      <c r="I321" s="42"/>
      <c r="J321" s="6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2"/>
      <c r="D322" s="42"/>
      <c r="E322" s="43"/>
      <c r="F322" s="42"/>
      <c r="G322" s="42"/>
      <c r="H322" s="59"/>
      <c r="I322" s="42"/>
      <c r="J322" s="6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2"/>
      <c r="D323" s="42"/>
      <c r="E323" s="43"/>
      <c r="F323" s="42"/>
      <c r="G323" s="42"/>
      <c r="H323" s="59"/>
      <c r="I323" s="42"/>
      <c r="J323" s="6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2"/>
      <c r="D324" s="42"/>
      <c r="E324" s="43"/>
      <c r="F324" s="42"/>
      <c r="G324" s="42"/>
      <c r="H324" s="59"/>
      <c r="I324" s="42"/>
      <c r="J324" s="6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2"/>
      <c r="D325" s="42"/>
      <c r="E325" s="43"/>
      <c r="F325" s="42"/>
      <c r="G325" s="42"/>
      <c r="H325" s="59"/>
      <c r="I325" s="42"/>
      <c r="J325" s="6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2"/>
      <c r="D326" s="42"/>
      <c r="E326" s="43"/>
      <c r="F326" s="42"/>
      <c r="G326" s="42"/>
      <c r="H326" s="59"/>
      <c r="I326" s="42"/>
      <c r="J326" s="6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2"/>
      <c r="D327" s="42"/>
      <c r="E327" s="43"/>
      <c r="F327" s="42"/>
      <c r="G327" s="42"/>
      <c r="H327" s="59"/>
      <c r="I327" s="42"/>
      <c r="J327" s="6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2"/>
      <c r="D328" s="42"/>
      <c r="E328" s="43"/>
      <c r="F328" s="42"/>
      <c r="G328" s="42"/>
      <c r="H328" s="59"/>
      <c r="I328" s="42"/>
      <c r="J328" s="6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2"/>
      <c r="D329" s="42"/>
      <c r="E329" s="43"/>
      <c r="F329" s="42"/>
      <c r="G329" s="42"/>
      <c r="H329" s="59"/>
      <c r="I329" s="42"/>
      <c r="J329" s="6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2"/>
      <c r="D330" s="42"/>
      <c r="E330" s="43"/>
      <c r="F330" s="42"/>
      <c r="G330" s="42"/>
      <c r="H330" s="59"/>
      <c r="I330" s="42"/>
      <c r="J330" s="6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2"/>
      <c r="D331" s="42"/>
      <c r="E331" s="43"/>
      <c r="F331" s="42"/>
      <c r="G331" s="42"/>
      <c r="H331" s="59"/>
      <c r="I331" s="42"/>
      <c r="J331" s="6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2"/>
      <c r="D332" s="42"/>
      <c r="E332" s="43"/>
      <c r="F332" s="42"/>
      <c r="G332" s="42"/>
      <c r="H332" s="59"/>
      <c r="I332" s="42"/>
      <c r="J332" s="6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2"/>
      <c r="D333" s="42"/>
      <c r="E333" s="43"/>
      <c r="F333" s="42"/>
      <c r="G333" s="42"/>
      <c r="H333" s="59"/>
      <c r="I333" s="42"/>
      <c r="J333" s="6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2"/>
      <c r="D334" s="42"/>
      <c r="E334" s="43"/>
      <c r="F334" s="42"/>
      <c r="G334" s="42"/>
      <c r="H334" s="59"/>
      <c r="I334" s="42"/>
      <c r="J334" s="6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2"/>
      <c r="D335" s="42"/>
      <c r="E335" s="43"/>
      <c r="F335" s="42"/>
      <c r="G335" s="42"/>
      <c r="H335" s="59"/>
      <c r="I335" s="42"/>
      <c r="J335" s="6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2"/>
      <c r="D336" s="42"/>
      <c r="E336" s="43"/>
      <c r="F336" s="42"/>
      <c r="G336" s="42"/>
      <c r="H336" s="59"/>
      <c r="I336" s="42"/>
      <c r="J336" s="6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2"/>
      <c r="D337" s="42"/>
      <c r="E337" s="43"/>
      <c r="F337" s="42"/>
      <c r="G337" s="42"/>
      <c r="H337" s="59"/>
      <c r="I337" s="42"/>
      <c r="J337" s="6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2"/>
      <c r="D338" s="42"/>
      <c r="E338" s="43"/>
      <c r="F338" s="42"/>
      <c r="G338" s="42"/>
      <c r="H338" s="59"/>
      <c r="I338" s="42"/>
      <c r="J338" s="6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2"/>
      <c r="D339" s="42"/>
      <c r="E339" s="43"/>
      <c r="F339" s="42"/>
      <c r="G339" s="42"/>
      <c r="H339" s="59"/>
      <c r="I339" s="42"/>
      <c r="J339" s="6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2"/>
      <c r="D340" s="42"/>
      <c r="E340" s="43"/>
      <c r="F340" s="42"/>
      <c r="G340" s="42"/>
      <c r="H340" s="59"/>
      <c r="I340" s="42"/>
      <c r="J340" s="6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2"/>
      <c r="D341" s="42"/>
      <c r="E341" s="43"/>
      <c r="F341" s="42"/>
      <c r="G341" s="42"/>
      <c r="H341" s="59"/>
      <c r="I341" s="42"/>
      <c r="J341" s="6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2"/>
      <c r="D342" s="42"/>
      <c r="E342" s="43"/>
      <c r="F342" s="42"/>
      <c r="G342" s="42"/>
      <c r="H342" s="59"/>
      <c r="I342" s="42"/>
      <c r="J342" s="6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2"/>
      <c r="D343" s="42"/>
      <c r="E343" s="43"/>
      <c r="F343" s="42"/>
      <c r="G343" s="42"/>
      <c r="H343" s="59"/>
      <c r="I343" s="42"/>
      <c r="J343" s="6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2"/>
      <c r="D344" s="42"/>
      <c r="E344" s="43"/>
      <c r="F344" s="42"/>
      <c r="G344" s="42"/>
      <c r="H344" s="59"/>
      <c r="I344" s="42"/>
      <c r="J344" s="6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2"/>
      <c r="D345" s="42"/>
      <c r="E345" s="43"/>
      <c r="F345" s="42"/>
      <c r="G345" s="42"/>
      <c r="H345" s="59"/>
      <c r="I345" s="42"/>
      <c r="J345" s="6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2"/>
      <c r="D346" s="42"/>
      <c r="E346" s="43"/>
      <c r="F346" s="42"/>
      <c r="G346" s="42"/>
      <c r="H346" s="59"/>
      <c r="I346" s="42"/>
      <c r="J346" s="6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2"/>
      <c r="D347" s="42"/>
      <c r="E347" s="43"/>
      <c r="F347" s="42"/>
      <c r="G347" s="42"/>
      <c r="H347" s="59"/>
      <c r="I347" s="42"/>
      <c r="J347" s="6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2"/>
      <c r="D348" s="42"/>
      <c r="E348" s="43"/>
      <c r="F348" s="42"/>
      <c r="G348" s="42"/>
      <c r="H348" s="59"/>
      <c r="I348" s="42"/>
      <c r="J348" s="6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2"/>
      <c r="D349" s="42"/>
      <c r="E349" s="43"/>
      <c r="F349" s="42"/>
      <c r="G349" s="42"/>
      <c r="H349" s="59"/>
      <c r="I349" s="42"/>
      <c r="J349" s="6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2"/>
      <c r="D350" s="42"/>
      <c r="E350" s="43"/>
      <c r="F350" s="42"/>
      <c r="G350" s="42"/>
      <c r="H350" s="59"/>
      <c r="I350" s="42"/>
      <c r="J350" s="6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2"/>
      <c r="D351" s="42"/>
      <c r="E351" s="43"/>
      <c r="F351" s="42"/>
      <c r="G351" s="42"/>
      <c r="H351" s="59"/>
      <c r="I351" s="42"/>
      <c r="J351" s="6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2"/>
      <c r="D352" s="42"/>
      <c r="E352" s="43"/>
      <c r="F352" s="42"/>
      <c r="G352" s="42"/>
      <c r="H352" s="59"/>
      <c r="I352" s="42"/>
      <c r="J352" s="6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2"/>
      <c r="D353" s="42"/>
      <c r="E353" s="43"/>
      <c r="F353" s="42"/>
      <c r="G353" s="42"/>
      <c r="H353" s="59"/>
      <c r="I353" s="42"/>
      <c r="J353" s="6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2"/>
      <c r="D354" s="42"/>
      <c r="E354" s="43"/>
      <c r="F354" s="42"/>
      <c r="G354" s="42"/>
      <c r="H354" s="59"/>
      <c r="I354" s="42"/>
      <c r="J354" s="6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2"/>
      <c r="D355" s="42"/>
      <c r="E355" s="43"/>
      <c r="F355" s="42"/>
      <c r="G355" s="42"/>
      <c r="H355" s="59"/>
      <c r="I355" s="42"/>
      <c r="J355" s="6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2"/>
      <c r="D356" s="42"/>
      <c r="E356" s="43"/>
      <c r="F356" s="42"/>
      <c r="G356" s="42"/>
      <c r="H356" s="59"/>
      <c r="I356" s="42"/>
      <c r="J356" s="6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2"/>
      <c r="D357" s="42"/>
      <c r="E357" s="43"/>
      <c r="F357" s="42"/>
      <c r="G357" s="42"/>
      <c r="H357" s="59"/>
      <c r="I357" s="42"/>
      <c r="J357" s="6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2"/>
      <c r="D358" s="42"/>
      <c r="E358" s="43"/>
      <c r="F358" s="42"/>
      <c r="G358" s="42"/>
      <c r="H358" s="59"/>
      <c r="I358" s="42"/>
      <c r="J358" s="6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2"/>
      <c r="D359" s="42"/>
      <c r="E359" s="43"/>
      <c r="F359" s="42"/>
      <c r="G359" s="42"/>
      <c r="H359" s="59"/>
      <c r="I359" s="42"/>
      <c r="J359" s="6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2"/>
      <c r="D360" s="42"/>
      <c r="E360" s="43"/>
      <c r="F360" s="42"/>
      <c r="G360" s="42"/>
      <c r="H360" s="59"/>
      <c r="I360" s="42"/>
      <c r="J360" s="6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2"/>
      <c r="D361" s="42"/>
      <c r="E361" s="43"/>
      <c r="F361" s="42"/>
      <c r="G361" s="42"/>
      <c r="H361" s="59"/>
      <c r="I361" s="42"/>
      <c r="J361" s="6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2"/>
      <c r="D362" s="42"/>
      <c r="E362" s="43"/>
      <c r="F362" s="42"/>
      <c r="G362" s="42"/>
      <c r="H362" s="59"/>
      <c r="I362" s="42"/>
      <c r="J362" s="6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2"/>
      <c r="D363" s="42"/>
      <c r="E363" s="43"/>
      <c r="F363" s="42"/>
      <c r="G363" s="42"/>
      <c r="H363" s="59"/>
      <c r="I363" s="42"/>
      <c r="J363" s="6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2"/>
      <c r="D364" s="42"/>
      <c r="E364" s="43"/>
      <c r="F364" s="42"/>
      <c r="G364" s="42"/>
      <c r="H364" s="59"/>
      <c r="I364" s="42"/>
      <c r="J364" s="6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2"/>
      <c r="D365" s="42"/>
      <c r="E365" s="43"/>
      <c r="F365" s="42"/>
      <c r="G365" s="42"/>
      <c r="H365" s="59"/>
      <c r="I365" s="42"/>
      <c r="J365" s="6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2"/>
      <c r="D366" s="42"/>
      <c r="E366" s="43"/>
      <c r="F366" s="42"/>
      <c r="G366" s="42"/>
      <c r="H366" s="59"/>
      <c r="I366" s="42"/>
      <c r="J366" s="6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2"/>
      <c r="D367" s="42"/>
      <c r="E367" s="43"/>
      <c r="F367" s="42"/>
      <c r="G367" s="42"/>
      <c r="H367" s="59"/>
      <c r="I367" s="42"/>
      <c r="J367" s="6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2"/>
      <c r="D368" s="42"/>
      <c r="E368" s="43"/>
      <c r="F368" s="42"/>
      <c r="G368" s="42"/>
      <c r="H368" s="59"/>
      <c r="I368" s="42"/>
      <c r="J368" s="6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2"/>
      <c r="D369" s="42"/>
      <c r="E369" s="43"/>
      <c r="F369" s="42"/>
      <c r="G369" s="42"/>
      <c r="H369" s="59"/>
      <c r="I369" s="42"/>
      <c r="J369" s="6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2"/>
      <c r="D370" s="42"/>
      <c r="E370" s="43"/>
      <c r="F370" s="42"/>
      <c r="G370" s="42"/>
      <c r="H370" s="59"/>
      <c r="I370" s="42"/>
      <c r="J370" s="6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2"/>
      <c r="D371" s="42"/>
      <c r="E371" s="43"/>
      <c r="F371" s="42"/>
      <c r="G371" s="42"/>
      <c r="H371" s="59"/>
      <c r="I371" s="42"/>
      <c r="J371" s="6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2"/>
      <c r="D372" s="42"/>
      <c r="E372" s="43"/>
      <c r="F372" s="42"/>
      <c r="G372" s="42"/>
      <c r="H372" s="59"/>
      <c r="I372" s="42"/>
      <c r="J372" s="6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2"/>
      <c r="D373" s="42"/>
      <c r="E373" s="43"/>
      <c r="F373" s="42"/>
      <c r="G373" s="42"/>
      <c r="H373" s="59"/>
      <c r="I373" s="42"/>
      <c r="J373" s="6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2"/>
      <c r="D374" s="42"/>
      <c r="E374" s="43"/>
      <c r="F374" s="42"/>
      <c r="G374" s="42"/>
      <c r="H374" s="59"/>
      <c r="I374" s="42"/>
      <c r="J374" s="6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2"/>
      <c r="D375" s="42"/>
      <c r="E375" s="43"/>
      <c r="F375" s="42"/>
      <c r="G375" s="42"/>
      <c r="H375" s="59"/>
      <c r="I375" s="42"/>
      <c r="J375" s="6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2"/>
      <c r="D376" s="42"/>
      <c r="E376" s="43"/>
      <c r="F376" s="42"/>
      <c r="G376" s="42"/>
      <c r="H376" s="59"/>
      <c r="I376" s="42"/>
      <c r="J376" s="6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2"/>
      <c r="D377" s="42"/>
      <c r="E377" s="43"/>
      <c r="F377" s="42"/>
      <c r="G377" s="42"/>
      <c r="H377" s="59"/>
      <c r="I377" s="42"/>
      <c r="J377" s="6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2"/>
      <c r="D378" s="42"/>
      <c r="E378" s="43"/>
      <c r="F378" s="42"/>
      <c r="G378" s="42"/>
      <c r="H378" s="59"/>
      <c r="I378" s="42"/>
      <c r="J378" s="6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2"/>
      <c r="D379" s="42"/>
      <c r="E379" s="43"/>
      <c r="F379" s="42"/>
      <c r="G379" s="42"/>
      <c r="H379" s="59"/>
      <c r="I379" s="42"/>
      <c r="J379" s="6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2"/>
      <c r="D380" s="42"/>
      <c r="E380" s="43"/>
      <c r="F380" s="42"/>
      <c r="G380" s="42"/>
      <c r="H380" s="59"/>
      <c r="I380" s="42"/>
      <c r="J380" s="6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2"/>
      <c r="D381" s="42"/>
      <c r="E381" s="43"/>
      <c r="F381" s="42"/>
      <c r="G381" s="42"/>
      <c r="H381" s="59"/>
      <c r="I381" s="42"/>
      <c r="J381" s="6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2"/>
      <c r="D382" s="42"/>
      <c r="E382" s="43"/>
      <c r="F382" s="42"/>
      <c r="G382" s="42"/>
      <c r="H382" s="59"/>
      <c r="I382" s="42"/>
      <c r="J382" s="6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2"/>
      <c r="D383" s="42"/>
      <c r="E383" s="43"/>
      <c r="F383" s="42"/>
      <c r="G383" s="42"/>
      <c r="H383" s="59"/>
      <c r="I383" s="42"/>
      <c r="J383" s="6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2"/>
      <c r="D384" s="42"/>
      <c r="E384" s="43"/>
      <c r="F384" s="42"/>
      <c r="G384" s="42"/>
      <c r="H384" s="59"/>
      <c r="I384" s="42"/>
      <c r="J384" s="6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2"/>
      <c r="D385" s="42"/>
      <c r="E385" s="43"/>
      <c r="F385" s="42"/>
      <c r="G385" s="42"/>
      <c r="H385" s="59"/>
      <c r="I385" s="42"/>
      <c r="J385" s="6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2"/>
      <c r="D386" s="42"/>
      <c r="E386" s="43"/>
      <c r="F386" s="42"/>
      <c r="G386" s="42"/>
      <c r="H386" s="59"/>
      <c r="I386" s="42"/>
      <c r="J386" s="6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2"/>
      <c r="D387" s="42"/>
      <c r="E387" s="43"/>
      <c r="F387" s="42"/>
      <c r="G387" s="42"/>
      <c r="H387" s="59"/>
      <c r="I387" s="42"/>
      <c r="J387" s="6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2"/>
      <c r="D388" s="42"/>
      <c r="E388" s="43"/>
      <c r="F388" s="42"/>
      <c r="G388" s="42"/>
      <c r="H388" s="59"/>
      <c r="I388" s="42"/>
      <c r="J388" s="6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2"/>
      <c r="D389" s="42"/>
      <c r="E389" s="43"/>
      <c r="F389" s="42"/>
      <c r="G389" s="42"/>
      <c r="H389" s="59"/>
      <c r="I389" s="42"/>
      <c r="J389" s="6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2"/>
      <c r="D390" s="42"/>
      <c r="E390" s="43"/>
      <c r="F390" s="42"/>
      <c r="G390" s="42"/>
      <c r="H390" s="59"/>
      <c r="I390" s="42"/>
      <c r="J390" s="6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2"/>
      <c r="D391" s="42"/>
      <c r="E391" s="43"/>
      <c r="F391" s="42"/>
      <c r="G391" s="42"/>
      <c r="H391" s="59"/>
      <c r="I391" s="42"/>
      <c r="J391" s="6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2"/>
      <c r="D392" s="42"/>
      <c r="E392" s="43"/>
      <c r="F392" s="42"/>
      <c r="G392" s="42"/>
      <c r="H392" s="59"/>
      <c r="I392" s="42"/>
      <c r="J392" s="6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2"/>
      <c r="D393" s="42"/>
      <c r="E393" s="43"/>
      <c r="F393" s="42"/>
      <c r="G393" s="42"/>
      <c r="H393" s="59"/>
      <c r="I393" s="42"/>
      <c r="J393" s="6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2"/>
      <c r="D394" s="42"/>
      <c r="E394" s="43"/>
      <c r="F394" s="42"/>
      <c r="G394" s="42"/>
      <c r="H394" s="59"/>
      <c r="I394" s="42"/>
      <c r="J394" s="6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2"/>
      <c r="D395" s="42"/>
      <c r="E395" s="43"/>
      <c r="F395" s="42"/>
      <c r="G395" s="42"/>
      <c r="H395" s="59"/>
      <c r="I395" s="42"/>
      <c r="J395" s="6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2"/>
      <c r="D396" s="42"/>
      <c r="E396" s="43"/>
      <c r="F396" s="42"/>
      <c r="G396" s="42"/>
      <c r="H396" s="59"/>
      <c r="I396" s="42"/>
      <c r="J396" s="6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2"/>
      <c r="D397" s="42"/>
      <c r="E397" s="43"/>
      <c r="F397" s="42"/>
      <c r="G397" s="42"/>
      <c r="H397" s="59"/>
      <c r="I397" s="42"/>
      <c r="J397" s="6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2"/>
      <c r="D398" s="42"/>
      <c r="E398" s="43"/>
      <c r="F398" s="42"/>
      <c r="G398" s="42"/>
      <c r="H398" s="59"/>
      <c r="I398" s="42"/>
      <c r="J398" s="6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2"/>
      <c r="D399" s="42"/>
      <c r="E399" s="43"/>
      <c r="F399" s="42"/>
      <c r="G399" s="42"/>
      <c r="H399" s="59"/>
      <c r="I399" s="42"/>
      <c r="J399" s="6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2"/>
      <c r="D400" s="42"/>
      <c r="E400" s="43"/>
      <c r="F400" s="42"/>
      <c r="G400" s="42"/>
      <c r="H400" s="59"/>
      <c r="I400" s="42"/>
      <c r="J400" s="6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2"/>
      <c r="D401" s="42"/>
      <c r="E401" s="43"/>
      <c r="F401" s="42"/>
      <c r="G401" s="42"/>
      <c r="H401" s="59"/>
      <c r="I401" s="42"/>
      <c r="J401" s="6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2"/>
      <c r="D402" s="42"/>
      <c r="E402" s="43"/>
      <c r="F402" s="42"/>
      <c r="G402" s="42"/>
      <c r="H402" s="59"/>
      <c r="I402" s="42"/>
      <c r="J402" s="6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2"/>
      <c r="D403" s="42"/>
      <c r="E403" s="43"/>
      <c r="F403" s="42"/>
      <c r="G403" s="42"/>
      <c r="H403" s="59"/>
      <c r="I403" s="42"/>
      <c r="J403" s="6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2"/>
      <c r="D404" s="42"/>
      <c r="E404" s="43"/>
      <c r="F404" s="42"/>
      <c r="G404" s="42"/>
      <c r="H404" s="59"/>
      <c r="I404" s="42"/>
      <c r="J404" s="6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2"/>
      <c r="D405" s="42"/>
      <c r="E405" s="43"/>
      <c r="F405" s="42"/>
      <c r="G405" s="42"/>
      <c r="H405" s="59"/>
      <c r="I405" s="42"/>
      <c r="J405" s="6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2"/>
      <c r="D406" s="42"/>
      <c r="E406" s="43"/>
      <c r="F406" s="42"/>
      <c r="G406" s="42"/>
      <c r="H406" s="59"/>
      <c r="I406" s="42"/>
      <c r="J406" s="6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2"/>
      <c r="D407" s="42"/>
      <c r="E407" s="43"/>
      <c r="F407" s="42"/>
      <c r="G407" s="42"/>
      <c r="H407" s="59"/>
      <c r="I407" s="42"/>
      <c r="J407" s="6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2"/>
      <c r="D408" s="42"/>
      <c r="E408" s="43"/>
      <c r="F408" s="42"/>
      <c r="G408" s="42"/>
      <c r="H408" s="59"/>
      <c r="I408" s="42"/>
      <c r="J408" s="6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2"/>
      <c r="D409" s="42"/>
      <c r="E409" s="43"/>
      <c r="F409" s="42"/>
      <c r="G409" s="42"/>
      <c r="H409" s="59"/>
      <c r="I409" s="42"/>
      <c r="J409" s="6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2"/>
      <c r="D410" s="42"/>
      <c r="E410" s="43"/>
      <c r="F410" s="42"/>
      <c r="G410" s="42"/>
      <c r="H410" s="59"/>
      <c r="I410" s="42"/>
      <c r="J410" s="6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2"/>
      <c r="D411" s="42"/>
      <c r="E411" s="43"/>
      <c r="F411" s="42"/>
      <c r="G411" s="42"/>
      <c r="H411" s="59"/>
      <c r="I411" s="42"/>
      <c r="J411" s="6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2"/>
      <c r="D412" s="42"/>
      <c r="E412" s="43"/>
      <c r="F412" s="42"/>
      <c r="G412" s="42"/>
      <c r="H412" s="59"/>
      <c r="I412" s="42"/>
      <c r="J412" s="6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2"/>
      <c r="D413" s="42"/>
      <c r="E413" s="43"/>
      <c r="F413" s="42"/>
      <c r="G413" s="42"/>
      <c r="H413" s="59"/>
      <c r="I413" s="42"/>
      <c r="J413" s="6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2"/>
      <c r="D414" s="42"/>
      <c r="E414" s="43"/>
      <c r="F414" s="42"/>
      <c r="G414" s="42"/>
      <c r="H414" s="59"/>
      <c r="I414" s="42"/>
      <c r="J414" s="6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2"/>
      <c r="D415" s="42"/>
      <c r="E415" s="43"/>
      <c r="F415" s="42"/>
      <c r="G415" s="42"/>
      <c r="H415" s="59"/>
      <c r="I415" s="42"/>
      <c r="J415" s="6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2"/>
      <c r="D416" s="42"/>
      <c r="E416" s="43"/>
      <c r="F416" s="42"/>
      <c r="G416" s="42"/>
      <c r="H416" s="59"/>
      <c r="I416" s="42"/>
      <c r="J416" s="6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2"/>
      <c r="D417" s="42"/>
      <c r="E417" s="43"/>
      <c r="F417" s="42"/>
      <c r="G417" s="42"/>
      <c r="H417" s="59"/>
      <c r="I417" s="42"/>
      <c r="J417" s="6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2"/>
      <c r="D418" s="42"/>
      <c r="E418" s="43"/>
      <c r="F418" s="42"/>
      <c r="G418" s="42"/>
      <c r="H418" s="59"/>
      <c r="I418" s="42"/>
      <c r="J418" s="6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2"/>
      <c r="D419" s="42"/>
      <c r="E419" s="43"/>
      <c r="F419" s="42"/>
      <c r="G419" s="42"/>
      <c r="H419" s="59"/>
      <c r="I419" s="42"/>
      <c r="J419" s="6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2"/>
      <c r="D420" s="42"/>
      <c r="E420" s="43"/>
      <c r="F420" s="42"/>
      <c r="G420" s="42"/>
      <c r="H420" s="59"/>
      <c r="I420" s="42"/>
      <c r="J420" s="6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2"/>
      <c r="D421" s="42"/>
      <c r="E421" s="43"/>
      <c r="F421" s="42"/>
      <c r="G421" s="42"/>
      <c r="H421" s="59"/>
      <c r="I421" s="42"/>
      <c r="J421" s="6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2"/>
      <c r="D422" s="42"/>
      <c r="E422" s="43"/>
      <c r="F422" s="42"/>
      <c r="G422" s="42"/>
      <c r="H422" s="59"/>
      <c r="I422" s="42"/>
      <c r="J422" s="6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2"/>
      <c r="D423" s="42"/>
      <c r="E423" s="43"/>
      <c r="F423" s="42"/>
      <c r="G423" s="42"/>
      <c r="H423" s="59"/>
      <c r="I423" s="42"/>
      <c r="J423" s="6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2"/>
      <c r="D424" s="42"/>
      <c r="E424" s="43"/>
      <c r="F424" s="42"/>
      <c r="G424" s="42"/>
      <c r="H424" s="59"/>
      <c r="I424" s="42"/>
      <c r="J424" s="6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2"/>
      <c r="D425" s="42"/>
      <c r="E425" s="43"/>
      <c r="F425" s="42"/>
      <c r="G425" s="42"/>
      <c r="H425" s="59"/>
      <c r="I425" s="42"/>
      <c r="J425" s="6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2"/>
      <c r="D426" s="42"/>
      <c r="E426" s="43"/>
      <c r="F426" s="42"/>
      <c r="G426" s="42"/>
      <c r="H426" s="59"/>
      <c r="I426" s="42"/>
      <c r="J426" s="6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2"/>
      <c r="D427" s="42"/>
      <c r="E427" s="43"/>
      <c r="F427" s="42"/>
      <c r="G427" s="42"/>
      <c r="H427" s="59"/>
      <c r="I427" s="42"/>
      <c r="J427" s="6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2"/>
      <c r="D428" s="42"/>
      <c r="E428" s="43"/>
      <c r="F428" s="42"/>
      <c r="G428" s="42"/>
      <c r="H428" s="59"/>
      <c r="I428" s="42"/>
      <c r="J428" s="6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2"/>
      <c r="D429" s="42"/>
      <c r="E429" s="43"/>
      <c r="F429" s="42"/>
      <c r="G429" s="42"/>
      <c r="H429" s="59"/>
      <c r="I429" s="42"/>
      <c r="J429" s="6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2"/>
      <c r="D430" s="42"/>
      <c r="E430" s="43"/>
      <c r="F430" s="42"/>
      <c r="G430" s="42"/>
      <c r="H430" s="59"/>
      <c r="I430" s="42"/>
      <c r="J430" s="6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2"/>
      <c r="D431" s="42"/>
      <c r="E431" s="43"/>
      <c r="F431" s="42"/>
      <c r="G431" s="42"/>
      <c r="H431" s="59"/>
      <c r="I431" s="42"/>
      <c r="J431" s="6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2"/>
      <c r="D432" s="42"/>
      <c r="E432" s="43"/>
      <c r="F432" s="42"/>
      <c r="G432" s="42"/>
      <c r="H432" s="59"/>
      <c r="I432" s="42"/>
      <c r="J432" s="6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2"/>
      <c r="D433" s="42"/>
      <c r="E433" s="43"/>
      <c r="F433" s="42"/>
      <c r="G433" s="42"/>
      <c r="H433" s="59"/>
      <c r="I433" s="42"/>
      <c r="J433" s="6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2"/>
      <c r="D434" s="42"/>
      <c r="E434" s="43"/>
      <c r="F434" s="42"/>
      <c r="G434" s="42"/>
      <c r="H434" s="59"/>
      <c r="I434" s="42"/>
      <c r="J434" s="6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2"/>
      <c r="D435" s="42"/>
      <c r="E435" s="43"/>
      <c r="F435" s="42"/>
      <c r="G435" s="42"/>
      <c r="H435" s="59"/>
      <c r="I435" s="42"/>
      <c r="J435" s="6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2"/>
      <c r="D436" s="42"/>
      <c r="E436" s="43"/>
      <c r="F436" s="42"/>
      <c r="G436" s="42"/>
      <c r="H436" s="59"/>
      <c r="I436" s="42"/>
      <c r="J436" s="6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2"/>
      <c r="D437" s="42"/>
      <c r="E437" s="43"/>
      <c r="F437" s="42"/>
      <c r="G437" s="42"/>
      <c r="H437" s="59"/>
      <c r="I437" s="42"/>
      <c r="J437" s="6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2"/>
      <c r="D438" s="42"/>
      <c r="E438" s="43"/>
      <c r="F438" s="42"/>
      <c r="G438" s="42"/>
      <c r="H438" s="59"/>
      <c r="I438" s="42"/>
      <c r="J438" s="6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2"/>
      <c r="D439" s="42"/>
      <c r="E439" s="43"/>
      <c r="F439" s="42"/>
      <c r="G439" s="42"/>
      <c r="H439" s="59"/>
      <c r="I439" s="42"/>
      <c r="J439" s="6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2"/>
      <c r="D440" s="42"/>
      <c r="E440" s="43"/>
      <c r="F440" s="42"/>
      <c r="G440" s="42"/>
      <c r="H440" s="59"/>
      <c r="I440" s="42"/>
      <c r="J440" s="6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2"/>
      <c r="D441" s="42"/>
      <c r="E441" s="43"/>
      <c r="F441" s="42"/>
      <c r="G441" s="42"/>
      <c r="H441" s="59"/>
      <c r="I441" s="42"/>
      <c r="J441" s="6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2"/>
      <c r="D442" s="42"/>
      <c r="E442" s="43"/>
      <c r="F442" s="42"/>
      <c r="G442" s="42"/>
      <c r="H442" s="59"/>
      <c r="I442" s="42"/>
      <c r="J442" s="6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2"/>
      <c r="D443" s="42"/>
      <c r="E443" s="43"/>
      <c r="F443" s="42"/>
      <c r="G443" s="42"/>
      <c r="H443" s="59"/>
      <c r="I443" s="42"/>
      <c r="J443" s="6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2"/>
      <c r="D444" s="42"/>
      <c r="E444" s="43"/>
      <c r="F444" s="42"/>
      <c r="G444" s="42"/>
      <c r="H444" s="59"/>
      <c r="I444" s="42"/>
      <c r="J444" s="6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2"/>
      <c r="D445" s="42"/>
      <c r="E445" s="43"/>
      <c r="F445" s="42"/>
      <c r="G445" s="42"/>
      <c r="H445" s="59"/>
      <c r="I445" s="42"/>
      <c r="J445" s="6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2"/>
      <c r="D446" s="42"/>
      <c r="E446" s="43"/>
      <c r="F446" s="42"/>
      <c r="G446" s="42"/>
      <c r="H446" s="59"/>
      <c r="I446" s="42"/>
      <c r="J446" s="6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2"/>
      <c r="D447" s="42"/>
      <c r="E447" s="43"/>
      <c r="F447" s="42"/>
      <c r="G447" s="42"/>
      <c r="H447" s="59"/>
      <c r="I447" s="42"/>
      <c r="J447" s="6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2"/>
      <c r="D448" s="42"/>
      <c r="E448" s="43"/>
      <c r="F448" s="42"/>
      <c r="G448" s="42"/>
      <c r="H448" s="59"/>
      <c r="I448" s="42"/>
      <c r="J448" s="6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2"/>
      <c r="D449" s="42"/>
      <c r="E449" s="43"/>
      <c r="F449" s="42"/>
      <c r="G449" s="42"/>
      <c r="H449" s="59"/>
      <c r="I449" s="42"/>
      <c r="J449" s="6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2"/>
      <c r="D450" s="42"/>
      <c r="E450" s="43"/>
      <c r="F450" s="42"/>
      <c r="G450" s="42"/>
      <c r="H450" s="59"/>
      <c r="I450" s="42"/>
      <c r="J450" s="6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2"/>
      <c r="D451" s="42"/>
      <c r="E451" s="43"/>
      <c r="F451" s="42"/>
      <c r="G451" s="42"/>
      <c r="H451" s="59"/>
      <c r="I451" s="42"/>
      <c r="J451" s="6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2"/>
      <c r="D452" s="42"/>
      <c r="E452" s="43"/>
      <c r="F452" s="42"/>
      <c r="G452" s="42"/>
      <c r="H452" s="59"/>
      <c r="I452" s="42"/>
      <c r="J452" s="6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2"/>
      <c r="D453" s="42"/>
      <c r="E453" s="43"/>
      <c r="F453" s="42"/>
      <c r="G453" s="42"/>
      <c r="H453" s="59"/>
      <c r="I453" s="42"/>
      <c r="J453" s="6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2"/>
      <c r="D454" s="42"/>
      <c r="E454" s="43"/>
      <c r="F454" s="42"/>
      <c r="G454" s="42"/>
      <c r="H454" s="59"/>
      <c r="I454" s="42"/>
      <c r="J454" s="6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2"/>
      <c r="D455" s="42"/>
      <c r="E455" s="43"/>
      <c r="F455" s="42"/>
      <c r="G455" s="42"/>
      <c r="H455" s="59"/>
      <c r="I455" s="42"/>
      <c r="J455" s="6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2"/>
      <c r="D456" s="42"/>
      <c r="E456" s="43"/>
      <c r="F456" s="42"/>
      <c r="G456" s="42"/>
      <c r="H456" s="59"/>
      <c r="I456" s="42"/>
      <c r="J456" s="6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2"/>
      <c r="D457" s="42"/>
      <c r="E457" s="43"/>
      <c r="F457" s="42"/>
      <c r="G457" s="42"/>
      <c r="H457" s="59"/>
      <c r="I457" s="42"/>
      <c r="J457" s="6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2"/>
      <c r="D458" s="42"/>
      <c r="E458" s="43"/>
      <c r="F458" s="42"/>
      <c r="G458" s="42"/>
      <c r="H458" s="59"/>
      <c r="I458" s="42"/>
      <c r="J458" s="6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2"/>
      <c r="D459" s="42"/>
      <c r="E459" s="43"/>
      <c r="F459" s="42"/>
      <c r="G459" s="42"/>
      <c r="H459" s="59"/>
      <c r="I459" s="42"/>
      <c r="J459" s="6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2"/>
      <c r="D460" s="42"/>
      <c r="E460" s="43"/>
      <c r="F460" s="42"/>
      <c r="G460" s="42"/>
      <c r="H460" s="59"/>
      <c r="I460" s="42"/>
      <c r="J460" s="6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2"/>
      <c r="D461" s="42"/>
      <c r="E461" s="43"/>
      <c r="F461" s="42"/>
      <c r="G461" s="42"/>
      <c r="H461" s="59"/>
      <c r="I461" s="42"/>
      <c r="J461" s="6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2"/>
      <c r="D462" s="42"/>
      <c r="E462" s="43"/>
      <c r="F462" s="42"/>
      <c r="G462" s="42"/>
      <c r="H462" s="59"/>
      <c r="I462" s="42"/>
      <c r="J462" s="6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2"/>
      <c r="D463" s="42"/>
      <c r="E463" s="43"/>
      <c r="F463" s="42"/>
      <c r="G463" s="42"/>
      <c r="H463" s="59"/>
      <c r="I463" s="42"/>
      <c r="J463" s="6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2"/>
      <c r="D464" s="42"/>
      <c r="E464" s="43"/>
      <c r="F464" s="42"/>
      <c r="G464" s="42"/>
      <c r="H464" s="59"/>
      <c r="I464" s="42"/>
      <c r="J464" s="6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2"/>
      <c r="D465" s="42"/>
      <c r="E465" s="43"/>
      <c r="F465" s="42"/>
      <c r="G465" s="42"/>
      <c r="H465" s="59"/>
      <c r="I465" s="42"/>
      <c r="J465" s="6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2"/>
      <c r="D466" s="42"/>
      <c r="E466" s="43"/>
      <c r="F466" s="42"/>
      <c r="G466" s="42"/>
      <c r="H466" s="59"/>
      <c r="I466" s="42"/>
      <c r="J466" s="6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2"/>
      <c r="D467" s="42"/>
      <c r="E467" s="43"/>
      <c r="F467" s="42"/>
      <c r="G467" s="42"/>
      <c r="H467" s="59"/>
      <c r="I467" s="42"/>
      <c r="J467" s="6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2"/>
      <c r="D468" s="42"/>
      <c r="E468" s="43"/>
      <c r="F468" s="42"/>
      <c r="G468" s="42"/>
      <c r="H468" s="59"/>
      <c r="I468" s="42"/>
      <c r="J468" s="6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2"/>
      <c r="D469" s="42"/>
      <c r="E469" s="43"/>
      <c r="F469" s="42"/>
      <c r="G469" s="42"/>
      <c r="H469" s="59"/>
      <c r="I469" s="42"/>
      <c r="J469" s="6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2"/>
      <c r="D470" s="42"/>
      <c r="E470" s="43"/>
      <c r="F470" s="42"/>
      <c r="G470" s="42"/>
      <c r="H470" s="59"/>
      <c r="I470" s="42"/>
      <c r="J470" s="6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2"/>
      <c r="D471" s="42"/>
      <c r="E471" s="43"/>
      <c r="F471" s="42"/>
      <c r="G471" s="42"/>
      <c r="H471" s="59"/>
      <c r="I471" s="42"/>
      <c r="J471" s="6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2"/>
      <c r="D472" s="42"/>
      <c r="E472" s="43"/>
      <c r="F472" s="42"/>
      <c r="G472" s="42"/>
      <c r="H472" s="59"/>
      <c r="I472" s="42"/>
      <c r="J472" s="6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2"/>
      <c r="D473" s="42"/>
      <c r="E473" s="43"/>
      <c r="F473" s="42"/>
      <c r="G473" s="42"/>
      <c r="H473" s="59"/>
      <c r="I473" s="42"/>
      <c r="J473" s="6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2"/>
      <c r="D474" s="42"/>
      <c r="E474" s="43"/>
      <c r="F474" s="42"/>
      <c r="G474" s="42"/>
      <c r="H474" s="59"/>
      <c r="I474" s="42"/>
      <c r="J474" s="6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2"/>
      <c r="D475" s="42"/>
      <c r="E475" s="43"/>
      <c r="F475" s="42"/>
      <c r="G475" s="42"/>
      <c r="H475" s="59"/>
      <c r="I475" s="42"/>
      <c r="J475" s="6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2"/>
      <c r="D476" s="42"/>
      <c r="E476" s="43"/>
      <c r="F476" s="42"/>
      <c r="G476" s="42"/>
      <c r="H476" s="59"/>
      <c r="I476" s="42"/>
      <c r="J476" s="6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2"/>
      <c r="D477" s="42"/>
      <c r="E477" s="43"/>
      <c r="F477" s="42"/>
      <c r="G477" s="42"/>
      <c r="H477" s="59"/>
      <c r="I477" s="42"/>
      <c r="J477" s="6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2"/>
      <c r="D478" s="42"/>
      <c r="E478" s="43"/>
      <c r="F478" s="42"/>
      <c r="G478" s="42"/>
      <c r="H478" s="59"/>
      <c r="I478" s="42"/>
      <c r="J478" s="6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2"/>
      <c r="D479" s="42"/>
      <c r="E479" s="43"/>
      <c r="F479" s="42"/>
      <c r="G479" s="42"/>
      <c r="H479" s="59"/>
      <c r="I479" s="42"/>
      <c r="J479" s="6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2"/>
      <c r="D480" s="42"/>
      <c r="E480" s="43"/>
      <c r="F480" s="42"/>
      <c r="G480" s="42"/>
      <c r="H480" s="59"/>
      <c r="I480" s="42"/>
      <c r="J480" s="6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2"/>
      <c r="D481" s="42"/>
      <c r="E481" s="43"/>
      <c r="F481" s="42"/>
      <c r="G481" s="42"/>
      <c r="H481" s="59"/>
      <c r="I481" s="42"/>
      <c r="J481" s="6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2"/>
      <c r="D482" s="42"/>
      <c r="E482" s="43"/>
      <c r="F482" s="42"/>
      <c r="G482" s="42"/>
      <c r="H482" s="59"/>
      <c r="I482" s="42"/>
      <c r="J482" s="6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2"/>
      <c r="D483" s="42"/>
      <c r="E483" s="43"/>
      <c r="F483" s="42"/>
      <c r="G483" s="42"/>
      <c r="H483" s="59"/>
      <c r="I483" s="42"/>
      <c r="J483" s="6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2"/>
      <c r="D484" s="42"/>
      <c r="E484" s="43"/>
      <c r="F484" s="42"/>
      <c r="G484" s="42"/>
      <c r="H484" s="59"/>
      <c r="I484" s="42"/>
      <c r="J484" s="6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2"/>
      <c r="D485" s="42"/>
      <c r="E485" s="43"/>
      <c r="F485" s="42"/>
      <c r="G485" s="42"/>
      <c r="H485" s="59"/>
      <c r="I485" s="42"/>
      <c r="J485" s="6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2"/>
      <c r="D486" s="42"/>
      <c r="E486" s="43"/>
      <c r="F486" s="42"/>
      <c r="G486" s="42"/>
      <c r="H486" s="59"/>
      <c r="I486" s="42"/>
      <c r="J486" s="6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2"/>
      <c r="D487" s="42"/>
      <c r="E487" s="43"/>
      <c r="F487" s="42"/>
      <c r="G487" s="42"/>
      <c r="H487" s="59"/>
      <c r="I487" s="42"/>
      <c r="J487" s="6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2"/>
      <c r="D488" s="42"/>
      <c r="E488" s="43"/>
      <c r="F488" s="42"/>
      <c r="G488" s="42"/>
      <c r="H488" s="59"/>
      <c r="I488" s="42"/>
      <c r="J488" s="6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2"/>
      <c r="D489" s="42"/>
      <c r="E489" s="43"/>
      <c r="F489" s="42"/>
      <c r="G489" s="42"/>
      <c r="H489" s="59"/>
      <c r="I489" s="42"/>
      <c r="J489" s="6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2"/>
      <c r="D490" s="42"/>
      <c r="E490" s="43"/>
      <c r="F490" s="42"/>
      <c r="G490" s="42"/>
      <c r="H490" s="59"/>
      <c r="I490" s="42"/>
      <c r="J490" s="6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2"/>
      <c r="D491" s="42"/>
      <c r="E491" s="43"/>
      <c r="F491" s="42"/>
      <c r="G491" s="42"/>
      <c r="H491" s="59"/>
      <c r="I491" s="42"/>
      <c r="J491" s="6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2"/>
      <c r="D492" s="42"/>
      <c r="E492" s="43"/>
      <c r="F492" s="42"/>
      <c r="G492" s="42"/>
      <c r="H492" s="59"/>
      <c r="I492" s="42"/>
      <c r="J492" s="6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2"/>
      <c r="D493" s="42"/>
      <c r="E493" s="43"/>
      <c r="F493" s="42"/>
      <c r="G493" s="42"/>
      <c r="H493" s="59"/>
      <c r="I493" s="42"/>
      <c r="J493" s="6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2"/>
      <c r="D494" s="42"/>
      <c r="E494" s="43"/>
      <c r="F494" s="42"/>
      <c r="G494" s="42"/>
      <c r="H494" s="59"/>
      <c r="I494" s="42"/>
      <c r="J494" s="6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2"/>
      <c r="D495" s="42"/>
      <c r="E495" s="43"/>
      <c r="F495" s="42"/>
      <c r="G495" s="42"/>
      <c r="H495" s="59"/>
      <c r="I495" s="42"/>
      <c r="J495" s="6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2"/>
      <c r="D496" s="42"/>
      <c r="E496" s="43"/>
      <c r="F496" s="42"/>
      <c r="G496" s="42"/>
      <c r="H496" s="59"/>
      <c r="I496" s="42"/>
      <c r="J496" s="6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2"/>
      <c r="D497" s="42"/>
      <c r="E497" s="43"/>
      <c r="F497" s="42"/>
      <c r="G497" s="42"/>
      <c r="H497" s="59"/>
      <c r="I497" s="42"/>
      <c r="J497" s="6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2"/>
      <c r="D498" s="42"/>
      <c r="E498" s="43"/>
      <c r="F498" s="42"/>
      <c r="G498" s="42"/>
      <c r="H498" s="59"/>
      <c r="I498" s="42"/>
      <c r="J498" s="6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2"/>
      <c r="D499" s="42"/>
      <c r="E499" s="43"/>
      <c r="F499" s="42"/>
      <c r="G499" s="42"/>
      <c r="H499" s="59"/>
      <c r="I499" s="42"/>
      <c r="J499" s="6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2"/>
      <c r="D500" s="42"/>
      <c r="E500" s="43"/>
      <c r="F500" s="42"/>
      <c r="G500" s="42"/>
      <c r="H500" s="59"/>
      <c r="I500" s="42"/>
      <c r="J500" s="6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2"/>
      <c r="D501" s="42"/>
      <c r="E501" s="43"/>
      <c r="F501" s="42"/>
      <c r="G501" s="42"/>
      <c r="H501" s="59"/>
      <c r="I501" s="42"/>
      <c r="J501" s="6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2"/>
      <c r="D502" s="42"/>
      <c r="E502" s="43"/>
      <c r="F502" s="42"/>
      <c r="G502" s="42"/>
      <c r="H502" s="59"/>
      <c r="I502" s="42"/>
      <c r="J502" s="6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2"/>
      <c r="D503" s="42"/>
      <c r="E503" s="43"/>
      <c r="F503" s="42"/>
      <c r="G503" s="42"/>
      <c r="H503" s="59"/>
      <c r="I503" s="42"/>
      <c r="J503" s="6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2"/>
      <c r="D504" s="42"/>
      <c r="E504" s="43"/>
      <c r="F504" s="42"/>
      <c r="G504" s="42"/>
      <c r="H504" s="59"/>
      <c r="I504" s="42"/>
      <c r="J504" s="6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2"/>
      <c r="D505" s="42"/>
      <c r="E505" s="43"/>
      <c r="F505" s="42"/>
      <c r="G505" s="42"/>
      <c r="H505" s="59"/>
      <c r="I505" s="42"/>
      <c r="J505" s="6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2"/>
      <c r="D506" s="42"/>
      <c r="E506" s="43"/>
      <c r="F506" s="42"/>
      <c r="G506" s="42"/>
      <c r="H506" s="59"/>
      <c r="I506" s="42"/>
      <c r="J506" s="6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2"/>
      <c r="D507" s="42"/>
      <c r="E507" s="43"/>
      <c r="F507" s="42"/>
      <c r="G507" s="42"/>
      <c r="H507" s="59"/>
      <c r="I507" s="42"/>
      <c r="J507" s="6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2"/>
      <c r="D508" s="42"/>
      <c r="E508" s="43"/>
      <c r="F508" s="42"/>
      <c r="G508" s="42"/>
      <c r="H508" s="59"/>
      <c r="I508" s="42"/>
      <c r="J508" s="6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2"/>
      <c r="D509" s="42"/>
      <c r="E509" s="43"/>
      <c r="F509" s="42"/>
      <c r="G509" s="42"/>
      <c r="H509" s="59"/>
      <c r="I509" s="42"/>
      <c r="J509" s="6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2"/>
      <c r="D510" s="42"/>
      <c r="E510" s="43"/>
      <c r="F510" s="42"/>
      <c r="G510" s="42"/>
      <c r="H510" s="59"/>
      <c r="I510" s="42"/>
      <c r="J510" s="6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2"/>
      <c r="D511" s="42"/>
      <c r="E511" s="43"/>
      <c r="F511" s="42"/>
      <c r="G511" s="42"/>
      <c r="H511" s="59"/>
      <c r="I511" s="42"/>
      <c r="J511" s="6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2"/>
      <c r="D512" s="42"/>
      <c r="E512" s="43"/>
      <c r="F512" s="42"/>
      <c r="G512" s="42"/>
      <c r="H512" s="59"/>
      <c r="I512" s="42"/>
      <c r="J512" s="6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2"/>
      <c r="D513" s="42"/>
      <c r="E513" s="43"/>
      <c r="F513" s="42"/>
      <c r="G513" s="42"/>
      <c r="H513" s="59"/>
      <c r="I513" s="42"/>
      <c r="J513" s="6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2"/>
      <c r="D514" s="42"/>
      <c r="E514" s="43"/>
      <c r="F514" s="42"/>
      <c r="G514" s="42"/>
      <c r="H514" s="59"/>
      <c r="I514" s="42"/>
      <c r="J514" s="6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2"/>
      <c r="D515" s="42"/>
      <c r="E515" s="43"/>
      <c r="F515" s="42"/>
      <c r="G515" s="42"/>
      <c r="H515" s="59"/>
      <c r="I515" s="42"/>
      <c r="J515" s="6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2"/>
      <c r="D516" s="42"/>
      <c r="E516" s="43"/>
      <c r="F516" s="42"/>
      <c r="G516" s="42"/>
      <c r="H516" s="59"/>
      <c r="I516" s="42"/>
      <c r="J516" s="6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2"/>
      <c r="D517" s="42"/>
      <c r="E517" s="43"/>
      <c r="F517" s="42"/>
      <c r="G517" s="42"/>
      <c r="H517" s="59"/>
      <c r="I517" s="42"/>
      <c r="J517" s="6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2"/>
      <c r="D518" s="42"/>
      <c r="E518" s="43"/>
      <c r="F518" s="42"/>
      <c r="G518" s="42"/>
      <c r="H518" s="59"/>
      <c r="I518" s="42"/>
      <c r="J518" s="6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2"/>
      <c r="D519" s="42"/>
      <c r="E519" s="43"/>
      <c r="F519" s="42"/>
      <c r="G519" s="42"/>
      <c r="H519" s="59"/>
      <c r="I519" s="42"/>
      <c r="J519" s="6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2"/>
      <c r="D520" s="42"/>
      <c r="E520" s="43"/>
      <c r="F520" s="42"/>
      <c r="G520" s="42"/>
      <c r="H520" s="59"/>
      <c r="I520" s="42"/>
      <c r="J520" s="6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2"/>
      <c r="D521" s="42"/>
      <c r="E521" s="43"/>
      <c r="F521" s="42"/>
      <c r="G521" s="42"/>
      <c r="H521" s="59"/>
      <c r="I521" s="42"/>
      <c r="J521" s="6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2"/>
      <c r="D522" s="42"/>
      <c r="E522" s="43"/>
      <c r="F522" s="42"/>
      <c r="G522" s="42"/>
      <c r="H522" s="59"/>
      <c r="I522" s="42"/>
      <c r="J522" s="6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2"/>
      <c r="D523" s="42"/>
      <c r="E523" s="43"/>
      <c r="F523" s="42"/>
      <c r="G523" s="42"/>
      <c r="H523" s="59"/>
      <c r="I523" s="42"/>
      <c r="J523" s="6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2"/>
      <c r="D524" s="42"/>
      <c r="E524" s="43"/>
      <c r="F524" s="42"/>
      <c r="G524" s="42"/>
      <c r="H524" s="59"/>
      <c r="I524" s="42"/>
      <c r="J524" s="6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2"/>
      <c r="D525" s="42"/>
      <c r="E525" s="43"/>
      <c r="F525" s="42"/>
      <c r="G525" s="42"/>
      <c r="H525" s="59"/>
      <c r="I525" s="42"/>
      <c r="J525" s="6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2"/>
      <c r="D526" s="42"/>
      <c r="E526" s="43"/>
      <c r="F526" s="42"/>
      <c r="G526" s="42"/>
      <c r="H526" s="59"/>
      <c r="I526" s="42"/>
      <c r="J526" s="6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2"/>
      <c r="D527" s="42"/>
      <c r="E527" s="43"/>
      <c r="F527" s="42"/>
      <c r="G527" s="42"/>
      <c r="H527" s="59"/>
      <c r="I527" s="42"/>
      <c r="J527" s="6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2"/>
      <c r="D528" s="42"/>
      <c r="E528" s="43"/>
      <c r="F528" s="42"/>
      <c r="G528" s="42"/>
      <c r="H528" s="59"/>
      <c r="I528" s="42"/>
      <c r="J528" s="6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2"/>
      <c r="D529" s="42"/>
      <c r="E529" s="43"/>
      <c r="F529" s="42"/>
      <c r="G529" s="42"/>
      <c r="H529" s="59"/>
      <c r="I529" s="42"/>
      <c r="J529" s="6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2"/>
      <c r="D530" s="42"/>
      <c r="E530" s="43"/>
      <c r="F530" s="42"/>
      <c r="G530" s="42"/>
      <c r="H530" s="59"/>
      <c r="I530" s="42"/>
      <c r="J530" s="6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2"/>
      <c r="D531" s="42"/>
      <c r="E531" s="43"/>
      <c r="F531" s="42"/>
      <c r="G531" s="42"/>
      <c r="H531" s="59"/>
      <c r="I531" s="42"/>
      <c r="J531" s="6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2"/>
      <c r="D532" s="42"/>
      <c r="E532" s="43"/>
      <c r="F532" s="42"/>
      <c r="G532" s="42"/>
      <c r="H532" s="59"/>
      <c r="I532" s="42"/>
      <c r="J532" s="6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2"/>
      <c r="D533" s="42"/>
      <c r="E533" s="43"/>
      <c r="F533" s="42"/>
      <c r="G533" s="42"/>
      <c r="H533" s="59"/>
      <c r="I533" s="42"/>
      <c r="J533" s="6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2"/>
      <c r="D534" s="42"/>
      <c r="E534" s="43"/>
      <c r="F534" s="42"/>
      <c r="G534" s="42"/>
      <c r="H534" s="59"/>
      <c r="I534" s="42"/>
      <c r="J534" s="6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2"/>
      <c r="D535" s="42"/>
      <c r="E535" s="43"/>
      <c r="F535" s="42"/>
      <c r="G535" s="42"/>
      <c r="H535" s="59"/>
      <c r="I535" s="42"/>
      <c r="J535" s="6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2"/>
      <c r="D536" s="42"/>
      <c r="E536" s="43"/>
      <c r="F536" s="42"/>
      <c r="G536" s="42"/>
      <c r="H536" s="59"/>
      <c r="I536" s="42"/>
      <c r="J536" s="6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2"/>
      <c r="D537" s="42"/>
      <c r="E537" s="43"/>
      <c r="F537" s="42"/>
      <c r="G537" s="42"/>
      <c r="H537" s="59"/>
      <c r="I537" s="42"/>
      <c r="J537" s="6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2"/>
      <c r="D538" s="42"/>
      <c r="E538" s="43"/>
      <c r="F538" s="42"/>
      <c r="G538" s="42"/>
      <c r="H538" s="59"/>
      <c r="I538" s="42"/>
      <c r="J538" s="6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2"/>
      <c r="D539" s="42"/>
      <c r="E539" s="43"/>
      <c r="F539" s="42"/>
      <c r="G539" s="42"/>
      <c r="H539" s="59"/>
      <c r="I539" s="42"/>
      <c r="J539" s="6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2"/>
      <c r="D540" s="42"/>
      <c r="E540" s="43"/>
      <c r="F540" s="42"/>
      <c r="G540" s="42"/>
      <c r="H540" s="59"/>
      <c r="I540" s="42"/>
      <c r="J540" s="6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2"/>
      <c r="D541" s="42"/>
      <c r="E541" s="43"/>
      <c r="F541" s="42"/>
      <c r="G541" s="42"/>
      <c r="H541" s="59"/>
      <c r="I541" s="42"/>
      <c r="J541" s="6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2"/>
      <c r="D542" s="42"/>
      <c r="E542" s="43"/>
      <c r="F542" s="42"/>
      <c r="G542" s="42"/>
      <c r="H542" s="59"/>
      <c r="I542" s="42"/>
      <c r="J542" s="6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2"/>
      <c r="D543" s="42"/>
      <c r="E543" s="43"/>
      <c r="F543" s="42"/>
      <c r="G543" s="42"/>
      <c r="H543" s="59"/>
      <c r="I543" s="42"/>
      <c r="J543" s="6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2"/>
      <c r="D544" s="42"/>
      <c r="E544" s="43"/>
      <c r="F544" s="42"/>
      <c r="G544" s="42"/>
      <c r="H544" s="59"/>
      <c r="I544" s="42"/>
      <c r="J544" s="6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2"/>
      <c r="D545" s="42"/>
      <c r="E545" s="43"/>
      <c r="F545" s="42"/>
      <c r="G545" s="42"/>
      <c r="H545" s="59"/>
      <c r="I545" s="42"/>
      <c r="J545" s="6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2"/>
      <c r="D546" s="42"/>
      <c r="E546" s="43"/>
      <c r="F546" s="42"/>
      <c r="G546" s="42"/>
      <c r="H546" s="59"/>
      <c r="I546" s="42"/>
      <c r="J546" s="6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2"/>
      <c r="D547" s="42"/>
      <c r="E547" s="43"/>
      <c r="F547" s="42"/>
      <c r="G547" s="42"/>
      <c r="H547" s="59"/>
      <c r="I547" s="42"/>
      <c r="J547" s="6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2"/>
      <c r="D548" s="42"/>
      <c r="E548" s="43"/>
      <c r="F548" s="42"/>
      <c r="G548" s="42"/>
      <c r="H548" s="59"/>
      <c r="I548" s="42"/>
      <c r="J548" s="6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2"/>
      <c r="D549" s="42"/>
      <c r="E549" s="43"/>
      <c r="F549" s="42"/>
      <c r="G549" s="42"/>
      <c r="H549" s="59"/>
      <c r="I549" s="42"/>
      <c r="J549" s="6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2"/>
      <c r="D550" s="42"/>
      <c r="E550" s="43"/>
      <c r="F550" s="42"/>
      <c r="G550" s="42"/>
      <c r="H550" s="59"/>
      <c r="I550" s="42"/>
      <c r="J550" s="6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2"/>
      <c r="D551" s="42"/>
      <c r="E551" s="43"/>
      <c r="F551" s="42"/>
      <c r="G551" s="42"/>
      <c r="H551" s="59"/>
      <c r="I551" s="42"/>
      <c r="J551" s="6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2"/>
      <c r="D552" s="42"/>
      <c r="E552" s="43"/>
      <c r="F552" s="42"/>
      <c r="G552" s="42"/>
      <c r="H552" s="59"/>
      <c r="I552" s="42"/>
      <c r="J552" s="6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2"/>
      <c r="D553" s="42"/>
      <c r="E553" s="43"/>
      <c r="F553" s="42"/>
      <c r="G553" s="42"/>
      <c r="H553" s="59"/>
      <c r="I553" s="42"/>
      <c r="J553" s="6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2"/>
      <c r="D554" s="42"/>
      <c r="E554" s="43"/>
      <c r="F554" s="42"/>
      <c r="G554" s="42"/>
      <c r="H554" s="59"/>
      <c r="I554" s="42"/>
      <c r="J554" s="6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2"/>
      <c r="D555" s="42"/>
      <c r="E555" s="43"/>
      <c r="F555" s="42"/>
      <c r="G555" s="42"/>
      <c r="H555" s="59"/>
      <c r="I555" s="42"/>
      <c r="J555" s="6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2"/>
      <c r="D556" s="42"/>
      <c r="E556" s="43"/>
      <c r="F556" s="42"/>
      <c r="G556" s="42"/>
      <c r="H556" s="59"/>
      <c r="I556" s="42"/>
      <c r="J556" s="6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2"/>
      <c r="D557" s="42"/>
      <c r="E557" s="43"/>
      <c r="F557" s="42"/>
      <c r="G557" s="42"/>
      <c r="H557" s="59"/>
      <c r="I557" s="42"/>
      <c r="J557" s="6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2"/>
      <c r="D558" s="42"/>
      <c r="E558" s="43"/>
      <c r="F558" s="42"/>
      <c r="G558" s="42"/>
      <c r="H558" s="59"/>
      <c r="I558" s="42"/>
      <c r="J558" s="6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2"/>
      <c r="D559" s="42"/>
      <c r="E559" s="43"/>
      <c r="F559" s="42"/>
      <c r="G559" s="42"/>
      <c r="H559" s="59"/>
      <c r="I559" s="42"/>
      <c r="J559" s="6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2"/>
      <c r="D560" s="42"/>
      <c r="E560" s="43"/>
      <c r="F560" s="42"/>
      <c r="G560" s="42"/>
      <c r="H560" s="59"/>
      <c r="I560" s="42"/>
      <c r="J560" s="6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2"/>
      <c r="D561" s="42"/>
      <c r="E561" s="43"/>
      <c r="F561" s="42"/>
      <c r="G561" s="42"/>
      <c r="H561" s="59"/>
      <c r="I561" s="42"/>
      <c r="J561" s="6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2"/>
      <c r="D562" s="42"/>
      <c r="E562" s="43"/>
      <c r="F562" s="42"/>
      <c r="G562" s="42"/>
      <c r="H562" s="59"/>
      <c r="I562" s="42"/>
      <c r="J562" s="6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2"/>
      <c r="D563" s="42"/>
      <c r="E563" s="43"/>
      <c r="F563" s="42"/>
      <c r="G563" s="42"/>
      <c r="H563" s="59"/>
      <c r="I563" s="42"/>
      <c r="J563" s="6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2"/>
      <c r="D564" s="42"/>
      <c r="E564" s="43"/>
      <c r="F564" s="42"/>
      <c r="G564" s="42"/>
      <c r="H564" s="59"/>
      <c r="I564" s="42"/>
      <c r="J564" s="6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2"/>
      <c r="D565" s="42"/>
      <c r="E565" s="43"/>
      <c r="F565" s="42"/>
      <c r="G565" s="42"/>
      <c r="H565" s="59"/>
      <c r="I565" s="42"/>
      <c r="J565" s="6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2"/>
      <c r="D566" s="42"/>
      <c r="E566" s="43"/>
      <c r="F566" s="42"/>
      <c r="G566" s="42"/>
      <c r="H566" s="59"/>
      <c r="I566" s="42"/>
      <c r="J566" s="6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2"/>
      <c r="D567" s="42"/>
      <c r="E567" s="43"/>
      <c r="F567" s="42"/>
      <c r="G567" s="42"/>
      <c r="H567" s="59"/>
      <c r="I567" s="42"/>
      <c r="J567" s="6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2"/>
      <c r="D568" s="42"/>
      <c r="E568" s="43"/>
      <c r="F568" s="42"/>
      <c r="G568" s="42"/>
      <c r="H568" s="59"/>
      <c r="I568" s="42"/>
      <c r="J568" s="6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2"/>
      <c r="D569" s="42"/>
      <c r="E569" s="43"/>
      <c r="F569" s="42"/>
      <c r="G569" s="42"/>
      <c r="H569" s="59"/>
      <c r="I569" s="42"/>
      <c r="J569" s="6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2"/>
      <c r="D570" s="42"/>
      <c r="E570" s="43"/>
      <c r="F570" s="42"/>
      <c r="G570" s="42"/>
      <c r="H570" s="59"/>
      <c r="I570" s="42"/>
      <c r="J570" s="6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2"/>
      <c r="D571" s="42"/>
      <c r="E571" s="43"/>
      <c r="F571" s="42"/>
      <c r="G571" s="42"/>
      <c r="H571" s="59"/>
      <c r="I571" s="42"/>
      <c r="J571" s="6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2"/>
      <c r="D572" s="42"/>
      <c r="E572" s="43"/>
      <c r="F572" s="42"/>
      <c r="G572" s="42"/>
      <c r="H572" s="59"/>
      <c r="I572" s="42"/>
      <c r="J572" s="6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2"/>
      <c r="D573" s="42"/>
      <c r="E573" s="43"/>
      <c r="F573" s="42"/>
      <c r="G573" s="42"/>
      <c r="H573" s="59"/>
      <c r="I573" s="42"/>
      <c r="J573" s="6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2"/>
      <c r="D574" s="42"/>
      <c r="E574" s="43"/>
      <c r="F574" s="42"/>
      <c r="G574" s="42"/>
      <c r="H574" s="59"/>
      <c r="I574" s="42"/>
      <c r="J574" s="6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2"/>
      <c r="D575" s="42"/>
      <c r="E575" s="43"/>
      <c r="F575" s="42"/>
      <c r="G575" s="42"/>
      <c r="H575" s="59"/>
      <c r="I575" s="42"/>
      <c r="J575" s="6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2"/>
      <c r="D576" s="42"/>
      <c r="E576" s="43"/>
      <c r="F576" s="42"/>
      <c r="G576" s="42"/>
      <c r="H576" s="59"/>
      <c r="I576" s="42"/>
      <c r="J576" s="6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2"/>
      <c r="D577" s="42"/>
      <c r="E577" s="43"/>
      <c r="F577" s="42"/>
      <c r="G577" s="42"/>
      <c r="H577" s="59"/>
      <c r="I577" s="42"/>
      <c r="J577" s="6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2"/>
      <c r="D578" s="42"/>
      <c r="E578" s="43"/>
      <c r="F578" s="42"/>
      <c r="G578" s="42"/>
      <c r="H578" s="59"/>
      <c r="I578" s="42"/>
      <c r="J578" s="6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2"/>
      <c r="D579" s="42"/>
      <c r="E579" s="43"/>
      <c r="F579" s="42"/>
      <c r="G579" s="42"/>
      <c r="H579" s="59"/>
      <c r="I579" s="42"/>
      <c r="J579" s="6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2"/>
      <c r="D580" s="42"/>
      <c r="E580" s="43"/>
      <c r="F580" s="42"/>
      <c r="G580" s="42"/>
      <c r="H580" s="59"/>
      <c r="I580" s="42"/>
      <c r="J580" s="6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2"/>
      <c r="D581" s="42"/>
      <c r="E581" s="43"/>
      <c r="F581" s="42"/>
      <c r="G581" s="42"/>
      <c r="H581" s="59"/>
      <c r="I581" s="42"/>
      <c r="J581" s="6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2"/>
      <c r="D582" s="42"/>
      <c r="E582" s="43"/>
      <c r="F582" s="42"/>
      <c r="G582" s="42"/>
      <c r="H582" s="59"/>
      <c r="I582" s="42"/>
      <c r="J582" s="6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2"/>
      <c r="D583" s="42"/>
      <c r="E583" s="43"/>
      <c r="F583" s="42"/>
      <c r="G583" s="42"/>
      <c r="H583" s="59"/>
      <c r="I583" s="42"/>
      <c r="J583" s="6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2"/>
      <c r="D584" s="42"/>
      <c r="E584" s="43"/>
      <c r="F584" s="42"/>
      <c r="G584" s="42"/>
      <c r="H584" s="59"/>
      <c r="I584" s="42"/>
      <c r="J584" s="6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2"/>
      <c r="D585" s="42"/>
      <c r="E585" s="43"/>
      <c r="F585" s="42"/>
      <c r="G585" s="42"/>
      <c r="H585" s="59"/>
      <c r="I585" s="42"/>
      <c r="J585" s="6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2"/>
      <c r="D586" s="42"/>
      <c r="E586" s="43"/>
      <c r="F586" s="42"/>
      <c r="G586" s="42"/>
      <c r="H586" s="59"/>
      <c r="I586" s="42"/>
      <c r="J586" s="6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2"/>
      <c r="D587" s="42"/>
      <c r="E587" s="43"/>
      <c r="F587" s="42"/>
      <c r="G587" s="42"/>
      <c r="H587" s="59"/>
      <c r="I587" s="42"/>
      <c r="J587" s="6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2"/>
      <c r="D588" s="42"/>
      <c r="E588" s="43"/>
      <c r="F588" s="42"/>
      <c r="G588" s="42"/>
      <c r="H588" s="59"/>
      <c r="I588" s="42"/>
      <c r="J588" s="6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2"/>
      <c r="D589" s="42"/>
      <c r="E589" s="43"/>
      <c r="F589" s="42"/>
      <c r="G589" s="42"/>
      <c r="H589" s="59"/>
      <c r="I589" s="42"/>
      <c r="J589" s="6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2"/>
      <c r="D590" s="42"/>
      <c r="E590" s="43"/>
      <c r="F590" s="42"/>
      <c r="G590" s="42"/>
      <c r="H590" s="59"/>
      <c r="I590" s="42"/>
      <c r="J590" s="6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2"/>
      <c r="D591" s="42"/>
      <c r="E591" s="43"/>
      <c r="F591" s="42"/>
      <c r="G591" s="42"/>
      <c r="H591" s="59"/>
      <c r="I591" s="42"/>
      <c r="J591" s="6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2"/>
      <c r="D592" s="42"/>
      <c r="E592" s="43"/>
      <c r="F592" s="42"/>
      <c r="G592" s="42"/>
      <c r="H592" s="59"/>
      <c r="I592" s="42"/>
      <c r="J592" s="6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2"/>
      <c r="D593" s="42"/>
      <c r="E593" s="43"/>
      <c r="F593" s="42"/>
      <c r="G593" s="42"/>
      <c r="H593" s="59"/>
      <c r="I593" s="42"/>
      <c r="J593" s="6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2"/>
      <c r="D594" s="42"/>
      <c r="E594" s="43"/>
      <c r="F594" s="42"/>
      <c r="G594" s="42"/>
      <c r="H594" s="59"/>
      <c r="I594" s="42"/>
      <c r="J594" s="6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2"/>
      <c r="D595" s="42"/>
      <c r="E595" s="43"/>
      <c r="F595" s="42"/>
      <c r="G595" s="42"/>
      <c r="H595" s="59"/>
      <c r="I595" s="42"/>
      <c r="J595" s="6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2"/>
      <c r="D596" s="42"/>
      <c r="E596" s="43"/>
      <c r="F596" s="42"/>
      <c r="G596" s="42"/>
      <c r="H596" s="59"/>
      <c r="I596" s="42"/>
      <c r="J596" s="6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2"/>
      <c r="D597" s="42"/>
      <c r="E597" s="43"/>
      <c r="F597" s="42"/>
      <c r="G597" s="42"/>
      <c r="H597" s="59"/>
      <c r="I597" s="42"/>
      <c r="J597" s="6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2"/>
      <c r="D598" s="42"/>
      <c r="E598" s="43"/>
      <c r="F598" s="42"/>
      <c r="G598" s="42"/>
      <c r="H598" s="59"/>
      <c r="I598" s="42"/>
      <c r="J598" s="6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2"/>
      <c r="D599" s="42"/>
      <c r="E599" s="43"/>
      <c r="F599" s="42"/>
      <c r="G599" s="42"/>
      <c r="H599" s="59"/>
      <c r="I599" s="42"/>
      <c r="J599" s="6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2"/>
      <c r="D600" s="42"/>
      <c r="E600" s="43"/>
      <c r="F600" s="42"/>
      <c r="G600" s="42"/>
      <c r="H600" s="59"/>
      <c r="I600" s="42"/>
      <c r="J600" s="6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2"/>
      <c r="D601" s="42"/>
      <c r="E601" s="43"/>
      <c r="F601" s="42"/>
      <c r="G601" s="42"/>
      <c r="H601" s="59"/>
      <c r="I601" s="42"/>
      <c r="J601" s="6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2"/>
      <c r="D602" s="42"/>
      <c r="E602" s="43"/>
      <c r="F602" s="42"/>
      <c r="G602" s="42"/>
      <c r="H602" s="59"/>
      <c r="I602" s="42"/>
      <c r="J602" s="6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2"/>
      <c r="D603" s="42"/>
      <c r="E603" s="43"/>
      <c r="F603" s="42"/>
      <c r="G603" s="42"/>
      <c r="H603" s="59"/>
      <c r="I603" s="42"/>
      <c r="J603" s="6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2"/>
      <c r="D604" s="42"/>
      <c r="E604" s="43"/>
      <c r="F604" s="42"/>
      <c r="G604" s="42"/>
      <c r="H604" s="59"/>
      <c r="I604" s="42"/>
      <c r="J604" s="6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2"/>
      <c r="D605" s="42"/>
      <c r="E605" s="43"/>
      <c r="F605" s="42"/>
      <c r="G605" s="42"/>
      <c r="H605" s="59"/>
      <c r="I605" s="42"/>
      <c r="J605" s="6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2"/>
      <c r="D606" s="42"/>
      <c r="E606" s="43"/>
      <c r="F606" s="42"/>
      <c r="G606" s="42"/>
      <c r="H606" s="59"/>
      <c r="I606" s="42"/>
      <c r="J606" s="6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2"/>
      <c r="D607" s="42"/>
      <c r="E607" s="43"/>
      <c r="F607" s="42"/>
      <c r="G607" s="42"/>
      <c r="H607" s="59"/>
      <c r="I607" s="42"/>
      <c r="J607" s="6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2"/>
      <c r="D608" s="42"/>
      <c r="E608" s="43"/>
      <c r="F608" s="42"/>
      <c r="G608" s="42"/>
      <c r="H608" s="59"/>
      <c r="I608" s="42"/>
      <c r="J608" s="6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2"/>
      <c r="D609" s="42"/>
      <c r="E609" s="43"/>
      <c r="F609" s="42"/>
      <c r="G609" s="42"/>
      <c r="H609" s="59"/>
      <c r="I609" s="42"/>
      <c r="J609" s="6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2"/>
      <c r="D610" s="42"/>
      <c r="E610" s="43"/>
      <c r="F610" s="42"/>
      <c r="G610" s="42"/>
      <c r="H610" s="59"/>
      <c r="I610" s="42"/>
      <c r="J610" s="6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2"/>
      <c r="D611" s="42"/>
      <c r="E611" s="43"/>
      <c r="F611" s="42"/>
      <c r="G611" s="42"/>
      <c r="H611" s="59"/>
      <c r="I611" s="42"/>
      <c r="J611" s="6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2"/>
      <c r="D612" s="42"/>
      <c r="E612" s="43"/>
      <c r="F612" s="42"/>
      <c r="G612" s="42"/>
      <c r="H612" s="59"/>
      <c r="I612" s="42"/>
      <c r="J612" s="6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2"/>
      <c r="D613" s="42"/>
      <c r="E613" s="43"/>
      <c r="F613" s="42"/>
      <c r="G613" s="42"/>
      <c r="H613" s="59"/>
      <c r="I613" s="42"/>
      <c r="J613" s="6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2"/>
      <c r="D614" s="42"/>
      <c r="E614" s="43"/>
      <c r="F614" s="42"/>
      <c r="G614" s="42"/>
      <c r="H614" s="59"/>
      <c r="I614" s="42"/>
      <c r="J614" s="6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2"/>
      <c r="D615" s="42"/>
      <c r="E615" s="43"/>
      <c r="F615" s="42"/>
      <c r="G615" s="42"/>
      <c r="H615" s="59"/>
      <c r="I615" s="42"/>
      <c r="J615" s="6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2"/>
      <c r="D616" s="42"/>
      <c r="E616" s="43"/>
      <c r="F616" s="42"/>
      <c r="G616" s="42"/>
      <c r="H616" s="59"/>
      <c r="I616" s="42"/>
      <c r="J616" s="6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2"/>
      <c r="D617" s="42"/>
      <c r="E617" s="43"/>
      <c r="F617" s="42"/>
      <c r="G617" s="42"/>
      <c r="H617" s="59"/>
      <c r="I617" s="42"/>
      <c r="J617" s="6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2"/>
      <c r="D618" s="42"/>
      <c r="E618" s="43"/>
      <c r="F618" s="42"/>
      <c r="G618" s="42"/>
      <c r="H618" s="59"/>
      <c r="I618" s="42"/>
      <c r="J618" s="6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2"/>
      <c r="D619" s="42"/>
      <c r="E619" s="43"/>
      <c r="F619" s="42"/>
      <c r="G619" s="42"/>
      <c r="H619" s="59"/>
      <c r="I619" s="42"/>
      <c r="J619" s="6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2"/>
      <c r="D620" s="42"/>
      <c r="E620" s="43"/>
      <c r="F620" s="42"/>
      <c r="G620" s="42"/>
      <c r="H620" s="59"/>
      <c r="I620" s="42"/>
      <c r="J620" s="6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2"/>
      <c r="D621" s="42"/>
      <c r="E621" s="43"/>
      <c r="F621" s="42"/>
      <c r="G621" s="42"/>
      <c r="H621" s="59"/>
      <c r="I621" s="42"/>
      <c r="J621" s="6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2"/>
      <c r="D622" s="42"/>
      <c r="E622" s="43"/>
      <c r="F622" s="42"/>
      <c r="G622" s="42"/>
      <c r="H622" s="59"/>
      <c r="I622" s="42"/>
      <c r="J622" s="6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2"/>
      <c r="D623" s="42"/>
      <c r="E623" s="43"/>
      <c r="F623" s="42"/>
      <c r="G623" s="42"/>
      <c r="H623" s="59"/>
      <c r="I623" s="42"/>
      <c r="J623" s="6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2"/>
      <c r="D624" s="42"/>
      <c r="E624" s="43"/>
      <c r="F624" s="42"/>
      <c r="G624" s="42"/>
      <c r="H624" s="59"/>
      <c r="I624" s="42"/>
      <c r="J624" s="6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2"/>
      <c r="D625" s="42"/>
      <c r="E625" s="43"/>
      <c r="F625" s="42"/>
      <c r="G625" s="42"/>
      <c r="H625" s="59"/>
      <c r="I625" s="42"/>
      <c r="J625" s="6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2"/>
      <c r="D626" s="42"/>
      <c r="E626" s="43"/>
      <c r="F626" s="42"/>
      <c r="G626" s="42"/>
      <c r="H626" s="59"/>
      <c r="I626" s="42"/>
      <c r="J626" s="6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2"/>
      <c r="D627" s="42"/>
      <c r="E627" s="43"/>
      <c r="F627" s="42"/>
      <c r="G627" s="42"/>
      <c r="H627" s="59"/>
      <c r="I627" s="42"/>
      <c r="J627" s="6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2"/>
      <c r="D628" s="42"/>
      <c r="E628" s="43"/>
      <c r="F628" s="42"/>
      <c r="G628" s="42"/>
      <c r="H628" s="59"/>
      <c r="I628" s="42"/>
      <c r="J628" s="6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2"/>
      <c r="D629" s="42"/>
      <c r="E629" s="43"/>
      <c r="F629" s="42"/>
      <c r="G629" s="42"/>
      <c r="H629" s="59"/>
      <c r="I629" s="42"/>
      <c r="J629" s="6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2"/>
      <c r="D630" s="42"/>
      <c r="E630" s="43"/>
      <c r="F630" s="42"/>
      <c r="G630" s="42"/>
      <c r="H630" s="59"/>
      <c r="I630" s="42"/>
      <c r="J630" s="6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2"/>
      <c r="D631" s="42"/>
      <c r="E631" s="43"/>
      <c r="F631" s="42"/>
      <c r="G631" s="42"/>
      <c r="H631" s="59"/>
      <c r="I631" s="42"/>
      <c r="J631" s="6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2"/>
      <c r="D632" s="42"/>
      <c r="E632" s="43"/>
      <c r="F632" s="42"/>
      <c r="G632" s="42"/>
      <c r="H632" s="59"/>
      <c r="I632" s="42"/>
      <c r="J632" s="6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2"/>
      <c r="D633" s="42"/>
      <c r="E633" s="43"/>
      <c r="F633" s="42"/>
      <c r="G633" s="42"/>
      <c r="H633" s="59"/>
      <c r="I633" s="42"/>
      <c r="J633" s="6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2"/>
      <c r="D634" s="42"/>
      <c r="E634" s="43"/>
      <c r="F634" s="42"/>
      <c r="G634" s="42"/>
      <c r="H634" s="59"/>
      <c r="I634" s="42"/>
      <c r="J634" s="6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2"/>
      <c r="D635" s="42"/>
      <c r="E635" s="43"/>
      <c r="F635" s="42"/>
      <c r="G635" s="42"/>
      <c r="H635" s="59"/>
      <c r="I635" s="42"/>
      <c r="J635" s="6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2"/>
      <c r="D636" s="42"/>
      <c r="E636" s="43"/>
      <c r="F636" s="42"/>
      <c r="G636" s="42"/>
      <c r="H636" s="59"/>
      <c r="I636" s="42"/>
      <c r="J636" s="6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2"/>
      <c r="D637" s="42"/>
      <c r="E637" s="43"/>
      <c r="F637" s="42"/>
      <c r="G637" s="42"/>
      <c r="H637" s="59"/>
      <c r="I637" s="42"/>
      <c r="J637" s="6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2"/>
      <c r="D638" s="42"/>
      <c r="E638" s="43"/>
      <c r="F638" s="42"/>
      <c r="G638" s="42"/>
      <c r="H638" s="59"/>
      <c r="I638" s="42"/>
      <c r="J638" s="6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2"/>
      <c r="D639" s="42"/>
      <c r="E639" s="43"/>
      <c r="F639" s="42"/>
      <c r="G639" s="42"/>
      <c r="H639" s="59"/>
      <c r="I639" s="42"/>
      <c r="J639" s="6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2"/>
      <c r="D640" s="42"/>
      <c r="E640" s="43"/>
      <c r="F640" s="42"/>
      <c r="G640" s="42"/>
      <c r="H640" s="59"/>
      <c r="I640" s="42"/>
      <c r="J640" s="6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2"/>
      <c r="D641" s="42"/>
      <c r="E641" s="43"/>
      <c r="F641" s="42"/>
      <c r="G641" s="42"/>
      <c r="H641" s="59"/>
      <c r="I641" s="42"/>
      <c r="J641" s="6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2"/>
      <c r="D642" s="42"/>
      <c r="E642" s="43"/>
      <c r="F642" s="42"/>
      <c r="G642" s="42"/>
      <c r="H642" s="59"/>
      <c r="I642" s="42"/>
      <c r="J642" s="6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2"/>
      <c r="D643" s="42"/>
      <c r="E643" s="43"/>
      <c r="F643" s="42"/>
      <c r="G643" s="42"/>
      <c r="H643" s="59"/>
      <c r="I643" s="42"/>
      <c r="J643" s="6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2"/>
      <c r="D644" s="42"/>
      <c r="E644" s="43"/>
      <c r="F644" s="42"/>
      <c r="G644" s="42"/>
      <c r="H644" s="59"/>
      <c r="I644" s="42"/>
      <c r="J644" s="6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2"/>
      <c r="D645" s="42"/>
      <c r="E645" s="43"/>
      <c r="F645" s="42"/>
      <c r="G645" s="42"/>
      <c r="H645" s="59"/>
      <c r="I645" s="42"/>
      <c r="J645" s="6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2"/>
      <c r="D646" s="42"/>
      <c r="E646" s="43"/>
      <c r="F646" s="42"/>
      <c r="G646" s="42"/>
      <c r="H646" s="59"/>
      <c r="I646" s="42"/>
      <c r="J646" s="6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2"/>
      <c r="D647" s="42"/>
      <c r="E647" s="43"/>
      <c r="F647" s="42"/>
      <c r="G647" s="42"/>
      <c r="H647" s="59"/>
      <c r="I647" s="42"/>
      <c r="J647" s="6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2"/>
      <c r="D648" s="42"/>
      <c r="E648" s="43"/>
      <c r="F648" s="42"/>
      <c r="G648" s="42"/>
      <c r="H648" s="59"/>
      <c r="I648" s="42"/>
      <c r="J648" s="6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2"/>
      <c r="D649" s="42"/>
      <c r="E649" s="43"/>
      <c r="F649" s="42"/>
      <c r="G649" s="42"/>
      <c r="H649" s="59"/>
      <c r="I649" s="42"/>
      <c r="J649" s="6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2"/>
      <c r="D650" s="42"/>
      <c r="E650" s="43"/>
      <c r="F650" s="42"/>
      <c r="G650" s="42"/>
      <c r="H650" s="59"/>
      <c r="I650" s="42"/>
      <c r="J650" s="6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2"/>
      <c r="D651" s="42"/>
      <c r="E651" s="43"/>
      <c r="F651" s="42"/>
      <c r="G651" s="42"/>
      <c r="H651" s="59"/>
      <c r="I651" s="42"/>
      <c r="J651" s="6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2"/>
      <c r="D652" s="42"/>
      <c r="E652" s="43"/>
      <c r="F652" s="42"/>
      <c r="G652" s="42"/>
      <c r="H652" s="59"/>
      <c r="I652" s="42"/>
      <c r="J652" s="6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2"/>
      <c r="D653" s="42"/>
      <c r="E653" s="43"/>
      <c r="F653" s="42"/>
      <c r="G653" s="42"/>
      <c r="H653" s="59"/>
      <c r="I653" s="42"/>
      <c r="J653" s="6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2"/>
      <c r="D654" s="42"/>
      <c r="E654" s="43"/>
      <c r="F654" s="42"/>
      <c r="G654" s="42"/>
      <c r="H654" s="59"/>
      <c r="I654" s="42"/>
      <c r="J654" s="6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2"/>
      <c r="D655" s="42"/>
      <c r="E655" s="43"/>
      <c r="F655" s="42"/>
      <c r="G655" s="42"/>
      <c r="H655" s="59"/>
      <c r="I655" s="42"/>
      <c r="J655" s="6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2"/>
      <c r="D656" s="42"/>
      <c r="E656" s="43"/>
      <c r="F656" s="42"/>
      <c r="G656" s="42"/>
      <c r="H656" s="59"/>
      <c r="I656" s="42"/>
      <c r="J656" s="6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2"/>
      <c r="D657" s="42"/>
      <c r="E657" s="43"/>
      <c r="F657" s="42"/>
      <c r="G657" s="42"/>
      <c r="H657" s="59"/>
      <c r="I657" s="42"/>
      <c r="J657" s="6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2"/>
      <c r="D658" s="42"/>
      <c r="E658" s="43"/>
      <c r="F658" s="42"/>
      <c r="G658" s="42"/>
      <c r="H658" s="59"/>
      <c r="I658" s="42"/>
      <c r="J658" s="6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2"/>
      <c r="D659" s="42"/>
      <c r="E659" s="43"/>
      <c r="F659" s="42"/>
      <c r="G659" s="42"/>
      <c r="H659" s="59"/>
      <c r="I659" s="42"/>
      <c r="J659" s="6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2"/>
      <c r="D660" s="42"/>
      <c r="E660" s="43"/>
      <c r="F660" s="42"/>
      <c r="G660" s="42"/>
      <c r="H660" s="59"/>
      <c r="I660" s="42"/>
      <c r="J660" s="6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2"/>
      <c r="D661" s="42"/>
      <c r="E661" s="43"/>
      <c r="F661" s="42"/>
      <c r="G661" s="42"/>
      <c r="H661" s="59"/>
      <c r="I661" s="42"/>
      <c r="J661" s="6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2"/>
      <c r="D662" s="42"/>
      <c r="E662" s="43"/>
      <c r="F662" s="42"/>
      <c r="G662" s="42"/>
      <c r="H662" s="59"/>
      <c r="I662" s="42"/>
      <c r="J662" s="6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2"/>
      <c r="D663" s="42"/>
      <c r="E663" s="43"/>
      <c r="F663" s="42"/>
      <c r="G663" s="42"/>
      <c r="H663" s="59"/>
      <c r="I663" s="42"/>
      <c r="J663" s="6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2"/>
      <c r="D664" s="42"/>
      <c r="E664" s="43"/>
      <c r="F664" s="42"/>
      <c r="G664" s="42"/>
      <c r="H664" s="59"/>
      <c r="I664" s="42"/>
      <c r="J664" s="6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2"/>
      <c r="D665" s="42"/>
      <c r="E665" s="43"/>
      <c r="F665" s="42"/>
      <c r="G665" s="42"/>
      <c r="H665" s="59"/>
      <c r="I665" s="42"/>
      <c r="J665" s="6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2"/>
      <c r="D666" s="42"/>
      <c r="E666" s="43"/>
      <c r="F666" s="42"/>
      <c r="G666" s="42"/>
      <c r="H666" s="59"/>
      <c r="I666" s="42"/>
      <c r="J666" s="6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2"/>
      <c r="D667" s="42"/>
      <c r="E667" s="43"/>
      <c r="F667" s="42"/>
      <c r="G667" s="42"/>
      <c r="H667" s="59"/>
      <c r="I667" s="42"/>
      <c r="J667" s="6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2"/>
      <c r="D668" s="42"/>
      <c r="E668" s="43"/>
      <c r="F668" s="42"/>
      <c r="G668" s="42"/>
      <c r="H668" s="59"/>
      <c r="I668" s="42"/>
      <c r="J668" s="6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2"/>
      <c r="D669" s="42"/>
      <c r="E669" s="43"/>
      <c r="F669" s="42"/>
      <c r="G669" s="42"/>
      <c r="H669" s="59"/>
      <c r="I669" s="42"/>
      <c r="J669" s="6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2"/>
      <c r="D670" s="42"/>
      <c r="E670" s="43"/>
      <c r="F670" s="42"/>
      <c r="G670" s="42"/>
      <c r="H670" s="59"/>
      <c r="I670" s="42"/>
      <c r="J670" s="6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2"/>
      <c r="D671" s="42"/>
      <c r="E671" s="43"/>
      <c r="F671" s="42"/>
      <c r="G671" s="42"/>
      <c r="H671" s="59"/>
      <c r="I671" s="42"/>
      <c r="J671" s="6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2"/>
      <c r="D672" s="42"/>
      <c r="E672" s="43"/>
      <c r="F672" s="42"/>
      <c r="G672" s="42"/>
      <c r="H672" s="59"/>
      <c r="I672" s="42"/>
      <c r="J672" s="6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2"/>
      <c r="D673" s="42"/>
      <c r="E673" s="43"/>
      <c r="F673" s="42"/>
      <c r="G673" s="42"/>
      <c r="H673" s="59"/>
      <c r="I673" s="42"/>
      <c r="J673" s="6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2"/>
      <c r="D674" s="42"/>
      <c r="E674" s="43"/>
      <c r="F674" s="42"/>
      <c r="G674" s="42"/>
      <c r="H674" s="59"/>
      <c r="I674" s="42"/>
      <c r="J674" s="6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2"/>
      <c r="D675" s="42"/>
      <c r="E675" s="43"/>
      <c r="F675" s="42"/>
      <c r="G675" s="42"/>
      <c r="H675" s="59"/>
      <c r="I675" s="42"/>
      <c r="J675" s="6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2"/>
      <c r="D676" s="42"/>
      <c r="E676" s="43"/>
      <c r="F676" s="42"/>
      <c r="G676" s="42"/>
      <c r="H676" s="59"/>
      <c r="I676" s="42"/>
      <c r="J676" s="6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2"/>
      <c r="D677" s="42"/>
      <c r="E677" s="43"/>
      <c r="F677" s="42"/>
      <c r="G677" s="42"/>
      <c r="H677" s="59"/>
      <c r="I677" s="42"/>
      <c r="J677" s="6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2"/>
      <c r="D678" s="42"/>
      <c r="E678" s="43"/>
      <c r="F678" s="42"/>
      <c r="G678" s="42"/>
      <c r="H678" s="59"/>
      <c r="I678" s="42"/>
      <c r="J678" s="6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2"/>
      <c r="D679" s="42"/>
      <c r="E679" s="43"/>
      <c r="F679" s="42"/>
      <c r="G679" s="42"/>
      <c r="H679" s="59"/>
      <c r="I679" s="42"/>
      <c r="J679" s="6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2"/>
      <c r="D680" s="42"/>
      <c r="E680" s="43"/>
      <c r="F680" s="42"/>
      <c r="G680" s="42"/>
      <c r="H680" s="59"/>
      <c r="I680" s="42"/>
      <c r="J680" s="6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2"/>
      <c r="D681" s="42"/>
      <c r="E681" s="43"/>
      <c r="F681" s="42"/>
      <c r="G681" s="42"/>
      <c r="H681" s="59"/>
      <c r="I681" s="42"/>
      <c r="J681" s="6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2"/>
      <c r="D682" s="42"/>
      <c r="E682" s="43"/>
      <c r="F682" s="42"/>
      <c r="G682" s="42"/>
      <c r="H682" s="59"/>
      <c r="I682" s="42"/>
      <c r="J682" s="6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2"/>
      <c r="D683" s="42"/>
      <c r="E683" s="43"/>
      <c r="F683" s="42"/>
      <c r="G683" s="42"/>
      <c r="H683" s="59"/>
      <c r="I683" s="42"/>
      <c r="J683" s="6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2"/>
      <c r="D684" s="42"/>
      <c r="E684" s="43"/>
      <c r="F684" s="42"/>
      <c r="G684" s="42"/>
      <c r="H684" s="59"/>
      <c r="I684" s="42"/>
      <c r="J684" s="6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2"/>
      <c r="D685" s="42"/>
      <c r="E685" s="43"/>
      <c r="F685" s="42"/>
      <c r="G685" s="42"/>
      <c r="H685" s="59"/>
      <c r="I685" s="42"/>
      <c r="J685" s="6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2"/>
      <c r="D686" s="42"/>
      <c r="E686" s="43"/>
      <c r="F686" s="42"/>
      <c r="G686" s="42"/>
      <c r="H686" s="59"/>
      <c r="I686" s="42"/>
      <c r="J686" s="6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2"/>
      <c r="D687" s="42"/>
      <c r="E687" s="43"/>
      <c r="F687" s="42"/>
      <c r="G687" s="42"/>
      <c r="H687" s="59"/>
      <c r="I687" s="42"/>
      <c r="J687" s="6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2"/>
      <c r="D688" s="42"/>
      <c r="E688" s="43"/>
      <c r="F688" s="42"/>
      <c r="G688" s="42"/>
      <c r="H688" s="59"/>
      <c r="I688" s="42"/>
      <c r="J688" s="6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2"/>
      <c r="D689" s="42"/>
      <c r="E689" s="43"/>
      <c r="F689" s="42"/>
      <c r="G689" s="42"/>
      <c r="H689" s="59"/>
      <c r="I689" s="42"/>
      <c r="J689" s="6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2"/>
      <c r="D690" s="42"/>
      <c r="E690" s="43"/>
      <c r="F690" s="42"/>
      <c r="G690" s="42"/>
      <c r="H690" s="59"/>
      <c r="I690" s="42"/>
      <c r="J690" s="6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2"/>
      <c r="D691" s="42"/>
      <c r="E691" s="43"/>
      <c r="F691" s="42"/>
      <c r="G691" s="42"/>
      <c r="H691" s="59"/>
      <c r="I691" s="42"/>
      <c r="J691" s="6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2"/>
      <c r="D692" s="42"/>
      <c r="E692" s="43"/>
      <c r="F692" s="42"/>
      <c r="G692" s="42"/>
      <c r="H692" s="59"/>
      <c r="I692" s="42"/>
      <c r="J692" s="6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2"/>
      <c r="D693" s="42"/>
      <c r="E693" s="43"/>
      <c r="F693" s="42"/>
      <c r="G693" s="42"/>
      <c r="H693" s="59"/>
      <c r="I693" s="42"/>
      <c r="J693" s="6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2"/>
      <c r="D694" s="42"/>
      <c r="E694" s="43"/>
      <c r="F694" s="42"/>
      <c r="G694" s="42"/>
      <c r="H694" s="59"/>
      <c r="I694" s="42"/>
      <c r="J694" s="6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2"/>
      <c r="D695" s="42"/>
      <c r="E695" s="43"/>
      <c r="F695" s="42"/>
      <c r="G695" s="42"/>
      <c r="H695" s="59"/>
      <c r="I695" s="42"/>
      <c r="J695" s="6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2"/>
      <c r="D696" s="42"/>
      <c r="E696" s="43"/>
      <c r="F696" s="42"/>
      <c r="G696" s="42"/>
      <c r="H696" s="59"/>
      <c r="I696" s="42"/>
      <c r="J696" s="6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2"/>
      <c r="D697" s="42"/>
      <c r="E697" s="43"/>
      <c r="F697" s="42"/>
      <c r="G697" s="42"/>
      <c r="H697" s="59"/>
      <c r="I697" s="42"/>
      <c r="J697" s="6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2"/>
      <c r="D698" s="42"/>
      <c r="E698" s="43"/>
      <c r="F698" s="42"/>
      <c r="G698" s="42"/>
      <c r="H698" s="59"/>
      <c r="I698" s="42"/>
      <c r="J698" s="6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2"/>
      <c r="D699" s="42"/>
      <c r="E699" s="43"/>
      <c r="F699" s="42"/>
      <c r="G699" s="42"/>
      <c r="H699" s="59"/>
      <c r="I699" s="42"/>
      <c r="J699" s="6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2"/>
      <c r="D700" s="42"/>
      <c r="E700" s="43"/>
      <c r="F700" s="42"/>
      <c r="G700" s="42"/>
      <c r="H700" s="59"/>
      <c r="I700" s="42"/>
      <c r="J700" s="6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2"/>
      <c r="D701" s="42"/>
      <c r="E701" s="43"/>
      <c r="F701" s="42"/>
      <c r="G701" s="42"/>
      <c r="H701" s="59"/>
      <c r="I701" s="42"/>
      <c r="J701" s="6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2"/>
      <c r="D702" s="42"/>
      <c r="E702" s="43"/>
      <c r="F702" s="42"/>
      <c r="G702" s="42"/>
      <c r="H702" s="59"/>
      <c r="I702" s="42"/>
      <c r="J702" s="6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2"/>
      <c r="D703" s="42"/>
      <c r="E703" s="43"/>
      <c r="F703" s="42"/>
      <c r="G703" s="42"/>
      <c r="H703" s="59"/>
      <c r="I703" s="42"/>
      <c r="J703" s="6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2"/>
      <c r="D704" s="42"/>
      <c r="E704" s="43"/>
      <c r="F704" s="42"/>
      <c r="G704" s="42"/>
      <c r="H704" s="59"/>
      <c r="I704" s="42"/>
      <c r="J704" s="6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2"/>
      <c r="D705" s="42"/>
      <c r="E705" s="43"/>
      <c r="F705" s="42"/>
      <c r="G705" s="42"/>
      <c r="H705" s="59"/>
      <c r="I705" s="42"/>
      <c r="J705" s="6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2"/>
      <c r="D706" s="42"/>
      <c r="E706" s="43"/>
      <c r="F706" s="42"/>
      <c r="G706" s="42"/>
      <c r="H706" s="59"/>
      <c r="I706" s="42"/>
      <c r="J706" s="6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2"/>
      <c r="D707" s="42"/>
      <c r="E707" s="43"/>
      <c r="F707" s="42"/>
      <c r="G707" s="42"/>
      <c r="H707" s="59"/>
      <c r="I707" s="42"/>
      <c r="J707" s="6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2"/>
      <c r="D708" s="42"/>
      <c r="E708" s="43"/>
      <c r="F708" s="42"/>
      <c r="G708" s="42"/>
      <c r="H708" s="59"/>
      <c r="I708" s="42"/>
      <c r="J708" s="6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2"/>
      <c r="D709" s="42"/>
      <c r="E709" s="43"/>
      <c r="F709" s="42"/>
      <c r="G709" s="42"/>
      <c r="H709" s="59"/>
      <c r="I709" s="42"/>
      <c r="J709" s="6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2"/>
      <c r="D710" s="42"/>
      <c r="E710" s="43"/>
      <c r="F710" s="42"/>
      <c r="G710" s="42"/>
      <c r="H710" s="59"/>
      <c r="I710" s="42"/>
      <c r="J710" s="6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2"/>
      <c r="D711" s="42"/>
      <c r="E711" s="43"/>
      <c r="F711" s="42"/>
      <c r="G711" s="42"/>
      <c r="H711" s="59"/>
      <c r="I711" s="42"/>
      <c r="J711" s="6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2"/>
      <c r="D712" s="42"/>
      <c r="E712" s="43"/>
      <c r="F712" s="42"/>
      <c r="G712" s="42"/>
      <c r="H712" s="59"/>
      <c r="I712" s="42"/>
      <c r="J712" s="6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2"/>
      <c r="D713" s="42"/>
      <c r="E713" s="43"/>
      <c r="F713" s="42"/>
      <c r="G713" s="42"/>
      <c r="H713" s="59"/>
      <c r="I713" s="42"/>
      <c r="J713" s="6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2"/>
      <c r="D714" s="42"/>
      <c r="E714" s="43"/>
      <c r="F714" s="42"/>
      <c r="G714" s="42"/>
      <c r="H714" s="59"/>
      <c r="I714" s="42"/>
      <c r="J714" s="6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2"/>
      <c r="D715" s="42"/>
      <c r="E715" s="43"/>
      <c r="F715" s="42"/>
      <c r="G715" s="42"/>
      <c r="H715" s="59"/>
      <c r="I715" s="42"/>
      <c r="J715" s="6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2"/>
      <c r="D716" s="42"/>
      <c r="E716" s="43"/>
      <c r="F716" s="42"/>
      <c r="G716" s="42"/>
      <c r="H716" s="59"/>
      <c r="I716" s="42"/>
      <c r="J716" s="6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2"/>
      <c r="D717" s="42"/>
      <c r="E717" s="43"/>
      <c r="F717" s="42"/>
      <c r="G717" s="42"/>
      <c r="H717" s="59"/>
      <c r="I717" s="42"/>
      <c r="J717" s="6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2"/>
      <c r="D718" s="42"/>
      <c r="E718" s="43"/>
      <c r="F718" s="42"/>
      <c r="G718" s="42"/>
      <c r="H718" s="59"/>
      <c r="I718" s="42"/>
      <c r="J718" s="6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2"/>
      <c r="D719" s="42"/>
      <c r="E719" s="43"/>
      <c r="F719" s="42"/>
      <c r="G719" s="42"/>
      <c r="H719" s="59"/>
      <c r="I719" s="42"/>
      <c r="J719" s="6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2"/>
      <c r="D720" s="42"/>
      <c r="E720" s="43"/>
      <c r="F720" s="42"/>
      <c r="G720" s="42"/>
      <c r="H720" s="59"/>
      <c r="I720" s="42"/>
      <c r="J720" s="6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2"/>
      <c r="D721" s="42"/>
      <c r="E721" s="43"/>
      <c r="F721" s="42"/>
      <c r="G721" s="42"/>
      <c r="H721" s="59"/>
      <c r="I721" s="42"/>
      <c r="J721" s="6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2"/>
      <c r="D722" s="42"/>
      <c r="E722" s="43"/>
      <c r="F722" s="42"/>
      <c r="G722" s="42"/>
      <c r="H722" s="59"/>
      <c r="I722" s="42"/>
      <c r="J722" s="6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2"/>
      <c r="D723" s="42"/>
      <c r="E723" s="43"/>
      <c r="F723" s="42"/>
      <c r="G723" s="42"/>
      <c r="H723" s="59"/>
      <c r="I723" s="42"/>
      <c r="J723" s="6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2"/>
      <c r="D724" s="42"/>
      <c r="E724" s="43"/>
      <c r="F724" s="42"/>
      <c r="G724" s="42"/>
      <c r="H724" s="59"/>
      <c r="I724" s="42"/>
      <c r="J724" s="6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2"/>
      <c r="D725" s="42"/>
      <c r="E725" s="43"/>
      <c r="F725" s="42"/>
      <c r="G725" s="42"/>
      <c r="H725" s="59"/>
      <c r="I725" s="42"/>
      <c r="J725" s="6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2"/>
      <c r="D726" s="42"/>
      <c r="E726" s="43"/>
      <c r="F726" s="42"/>
      <c r="G726" s="42"/>
      <c r="H726" s="59"/>
      <c r="I726" s="42"/>
      <c r="J726" s="6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2"/>
      <c r="D727" s="42"/>
      <c r="E727" s="43"/>
      <c r="F727" s="42"/>
      <c r="G727" s="42"/>
      <c r="H727" s="59"/>
      <c r="I727" s="42"/>
      <c r="J727" s="6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2"/>
      <c r="D728" s="42"/>
      <c r="E728" s="43"/>
      <c r="F728" s="42"/>
      <c r="G728" s="42"/>
      <c r="H728" s="59"/>
      <c r="I728" s="42"/>
      <c r="J728" s="6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2"/>
      <c r="D729" s="42"/>
      <c r="E729" s="43"/>
      <c r="F729" s="42"/>
      <c r="G729" s="42"/>
      <c r="H729" s="59"/>
      <c r="I729" s="42"/>
      <c r="J729" s="6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2"/>
      <c r="D730" s="42"/>
      <c r="E730" s="43"/>
      <c r="F730" s="42"/>
      <c r="G730" s="42"/>
      <c r="H730" s="59"/>
      <c r="I730" s="42"/>
      <c r="J730" s="6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2"/>
      <c r="D731" s="42"/>
      <c r="E731" s="43"/>
      <c r="F731" s="42"/>
      <c r="G731" s="42"/>
      <c r="H731" s="59"/>
      <c r="I731" s="42"/>
      <c r="J731" s="6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2"/>
      <c r="D732" s="42"/>
      <c r="E732" s="43"/>
      <c r="F732" s="42"/>
      <c r="G732" s="42"/>
      <c r="H732" s="59"/>
      <c r="I732" s="42"/>
      <c r="J732" s="6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2"/>
      <c r="D733" s="42"/>
      <c r="E733" s="43"/>
      <c r="F733" s="42"/>
      <c r="G733" s="42"/>
      <c r="H733" s="59"/>
      <c r="I733" s="42"/>
      <c r="J733" s="6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2"/>
      <c r="D734" s="42"/>
      <c r="E734" s="43"/>
      <c r="F734" s="42"/>
      <c r="G734" s="42"/>
      <c r="H734" s="59"/>
      <c r="I734" s="42"/>
      <c r="J734" s="6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2"/>
      <c r="D735" s="42"/>
      <c r="E735" s="43"/>
      <c r="F735" s="42"/>
      <c r="G735" s="42"/>
      <c r="H735" s="59"/>
      <c r="I735" s="42"/>
      <c r="J735" s="6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2"/>
      <c r="D736" s="42"/>
      <c r="E736" s="43"/>
      <c r="F736" s="42"/>
      <c r="G736" s="42"/>
      <c r="H736" s="59"/>
      <c r="I736" s="42"/>
      <c r="J736" s="6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2"/>
      <c r="D737" s="42"/>
      <c r="E737" s="43"/>
      <c r="F737" s="42"/>
      <c r="G737" s="42"/>
      <c r="H737" s="59"/>
      <c r="I737" s="42"/>
      <c r="J737" s="6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2"/>
      <c r="D738" s="42"/>
      <c r="E738" s="43"/>
      <c r="F738" s="42"/>
      <c r="G738" s="42"/>
      <c r="H738" s="59"/>
      <c r="I738" s="42"/>
      <c r="J738" s="6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2"/>
      <c r="D739" s="42"/>
      <c r="E739" s="43"/>
      <c r="F739" s="42"/>
      <c r="G739" s="42"/>
      <c r="H739" s="59"/>
      <c r="I739" s="42"/>
      <c r="J739" s="6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2"/>
      <c r="D740" s="42"/>
      <c r="E740" s="43"/>
      <c r="F740" s="42"/>
      <c r="G740" s="42"/>
      <c r="H740" s="59"/>
      <c r="I740" s="42"/>
      <c r="J740" s="6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2"/>
      <c r="D741" s="42"/>
      <c r="E741" s="43"/>
      <c r="F741" s="42"/>
      <c r="G741" s="42"/>
      <c r="H741" s="59"/>
      <c r="I741" s="42"/>
      <c r="J741" s="6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2"/>
      <c r="D742" s="42"/>
      <c r="E742" s="43"/>
      <c r="F742" s="42"/>
      <c r="G742" s="42"/>
      <c r="H742" s="59"/>
      <c r="I742" s="42"/>
      <c r="J742" s="6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2"/>
      <c r="D743" s="42"/>
      <c r="E743" s="43"/>
      <c r="F743" s="42"/>
      <c r="G743" s="42"/>
      <c r="H743" s="59"/>
      <c r="I743" s="42"/>
      <c r="J743" s="6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2"/>
      <c r="D744" s="42"/>
      <c r="E744" s="43"/>
      <c r="F744" s="42"/>
      <c r="G744" s="42"/>
      <c r="H744" s="59"/>
      <c r="I744" s="42"/>
      <c r="J744" s="6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2"/>
      <c r="D745" s="42"/>
      <c r="E745" s="43"/>
      <c r="F745" s="42"/>
      <c r="G745" s="42"/>
      <c r="H745" s="59"/>
      <c r="I745" s="42"/>
      <c r="J745" s="6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2"/>
      <c r="D746" s="42"/>
      <c r="E746" s="43"/>
      <c r="F746" s="42"/>
      <c r="G746" s="42"/>
      <c r="H746" s="59"/>
      <c r="I746" s="42"/>
      <c r="J746" s="6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2"/>
      <c r="D747" s="42"/>
      <c r="E747" s="43"/>
      <c r="F747" s="42"/>
      <c r="G747" s="42"/>
      <c r="H747" s="59"/>
      <c r="I747" s="42"/>
      <c r="J747" s="6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2"/>
      <c r="D748" s="42"/>
      <c r="E748" s="43"/>
      <c r="F748" s="42"/>
      <c r="G748" s="42"/>
      <c r="H748" s="59"/>
      <c r="I748" s="42"/>
      <c r="J748" s="6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2"/>
      <c r="D749" s="42"/>
      <c r="E749" s="43"/>
      <c r="F749" s="42"/>
      <c r="G749" s="42"/>
      <c r="H749" s="59"/>
      <c r="I749" s="42"/>
      <c r="J749" s="6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2"/>
      <c r="D750" s="42"/>
      <c r="E750" s="43"/>
      <c r="F750" s="42"/>
      <c r="G750" s="42"/>
      <c r="H750" s="59"/>
      <c r="I750" s="42"/>
      <c r="J750" s="6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2"/>
      <c r="D751" s="42"/>
      <c r="E751" s="43"/>
      <c r="F751" s="42"/>
      <c r="G751" s="42"/>
      <c r="H751" s="59"/>
      <c r="I751" s="42"/>
      <c r="J751" s="6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2"/>
      <c r="D752" s="42"/>
      <c r="E752" s="43"/>
      <c r="F752" s="42"/>
      <c r="G752" s="42"/>
      <c r="H752" s="59"/>
      <c r="I752" s="42"/>
      <c r="J752" s="6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2"/>
      <c r="D753" s="42"/>
      <c r="E753" s="43"/>
      <c r="F753" s="42"/>
      <c r="G753" s="42"/>
      <c r="H753" s="59"/>
      <c r="I753" s="42"/>
      <c r="J753" s="6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2"/>
      <c r="D754" s="42"/>
      <c r="E754" s="43"/>
      <c r="F754" s="42"/>
      <c r="G754" s="42"/>
      <c r="H754" s="59"/>
      <c r="I754" s="42"/>
      <c r="J754" s="6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2"/>
      <c r="D755" s="42"/>
      <c r="E755" s="43"/>
      <c r="F755" s="42"/>
      <c r="G755" s="42"/>
      <c r="H755" s="59"/>
      <c r="I755" s="42"/>
      <c r="J755" s="6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2"/>
      <c r="D756" s="42"/>
      <c r="E756" s="43"/>
      <c r="F756" s="42"/>
      <c r="G756" s="42"/>
      <c r="H756" s="59"/>
      <c r="I756" s="42"/>
      <c r="J756" s="6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2"/>
      <c r="D757" s="42"/>
      <c r="E757" s="43"/>
      <c r="F757" s="42"/>
      <c r="G757" s="42"/>
      <c r="H757" s="59"/>
      <c r="I757" s="42"/>
      <c r="J757" s="6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2"/>
      <c r="D758" s="42"/>
      <c r="E758" s="43"/>
      <c r="F758" s="42"/>
      <c r="G758" s="42"/>
      <c r="H758" s="59"/>
      <c r="I758" s="42"/>
      <c r="J758" s="6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2"/>
      <c r="D759" s="42"/>
      <c r="E759" s="43"/>
      <c r="F759" s="42"/>
      <c r="G759" s="42"/>
      <c r="H759" s="59"/>
      <c r="I759" s="42"/>
      <c r="J759" s="6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2"/>
      <c r="D760" s="42"/>
      <c r="E760" s="43"/>
      <c r="F760" s="42"/>
      <c r="G760" s="42"/>
      <c r="H760" s="59"/>
      <c r="I760" s="42"/>
      <c r="J760" s="6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2"/>
      <c r="D761" s="42"/>
      <c r="E761" s="43"/>
      <c r="F761" s="42"/>
      <c r="G761" s="42"/>
      <c r="H761" s="59"/>
      <c r="I761" s="42"/>
      <c r="J761" s="6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2"/>
      <c r="D762" s="42"/>
      <c r="E762" s="43"/>
      <c r="F762" s="42"/>
      <c r="G762" s="42"/>
      <c r="H762" s="59"/>
      <c r="I762" s="42"/>
      <c r="J762" s="6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2"/>
      <c r="D763" s="42"/>
      <c r="E763" s="43"/>
      <c r="F763" s="42"/>
      <c r="G763" s="42"/>
      <c r="H763" s="59"/>
      <c r="I763" s="42"/>
      <c r="J763" s="6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2"/>
      <c r="D764" s="42"/>
      <c r="E764" s="43"/>
      <c r="F764" s="42"/>
      <c r="G764" s="42"/>
      <c r="H764" s="59"/>
      <c r="I764" s="42"/>
      <c r="J764" s="6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2"/>
      <c r="D765" s="42"/>
      <c r="E765" s="43"/>
      <c r="F765" s="42"/>
      <c r="G765" s="42"/>
      <c r="H765" s="59"/>
      <c r="I765" s="42"/>
      <c r="J765" s="6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2"/>
      <c r="D766" s="42"/>
      <c r="E766" s="43"/>
      <c r="F766" s="42"/>
      <c r="G766" s="42"/>
      <c r="H766" s="59"/>
      <c r="I766" s="42"/>
      <c r="J766" s="6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2"/>
      <c r="D767" s="42"/>
      <c r="E767" s="43"/>
      <c r="F767" s="42"/>
      <c r="G767" s="42"/>
      <c r="H767" s="59"/>
      <c r="I767" s="42"/>
      <c r="J767" s="6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2"/>
      <c r="D768" s="42"/>
      <c r="E768" s="43"/>
      <c r="F768" s="42"/>
      <c r="G768" s="42"/>
      <c r="H768" s="59"/>
      <c r="I768" s="42"/>
      <c r="J768" s="6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2"/>
      <c r="D769" s="42"/>
      <c r="E769" s="43"/>
      <c r="F769" s="42"/>
      <c r="G769" s="42"/>
      <c r="H769" s="59"/>
      <c r="I769" s="42"/>
      <c r="J769" s="6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2"/>
      <c r="D770" s="42"/>
      <c r="E770" s="43"/>
      <c r="F770" s="42"/>
      <c r="G770" s="42"/>
      <c r="H770" s="59"/>
      <c r="I770" s="42"/>
      <c r="J770" s="6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2"/>
      <c r="D771" s="42"/>
      <c r="E771" s="43"/>
      <c r="F771" s="42"/>
      <c r="G771" s="42"/>
      <c r="H771" s="59"/>
      <c r="I771" s="42"/>
      <c r="J771" s="6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2"/>
      <c r="D772" s="42"/>
      <c r="E772" s="43"/>
      <c r="F772" s="42"/>
      <c r="G772" s="42"/>
      <c r="H772" s="59"/>
      <c r="I772" s="42"/>
      <c r="J772" s="6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2"/>
      <c r="D773" s="42"/>
      <c r="E773" s="43"/>
      <c r="F773" s="42"/>
      <c r="G773" s="42"/>
      <c r="H773" s="59"/>
      <c r="I773" s="42"/>
      <c r="J773" s="6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2"/>
      <c r="D774" s="42"/>
      <c r="E774" s="43"/>
      <c r="F774" s="42"/>
      <c r="G774" s="42"/>
      <c r="H774" s="59"/>
      <c r="I774" s="42"/>
      <c r="J774" s="6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2"/>
      <c r="D775" s="42"/>
      <c r="E775" s="43"/>
      <c r="F775" s="42"/>
      <c r="G775" s="42"/>
      <c r="H775" s="59"/>
      <c r="I775" s="42"/>
      <c r="J775" s="6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2"/>
      <c r="D776" s="42"/>
      <c r="E776" s="43"/>
      <c r="F776" s="42"/>
      <c r="G776" s="42"/>
      <c r="H776" s="59"/>
      <c r="I776" s="42"/>
      <c r="J776" s="6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2"/>
      <c r="D777" s="42"/>
      <c r="E777" s="43"/>
      <c r="F777" s="42"/>
      <c r="G777" s="42"/>
      <c r="H777" s="59"/>
      <c r="I777" s="42"/>
      <c r="J777" s="6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2"/>
      <c r="D778" s="42"/>
      <c r="E778" s="43"/>
      <c r="F778" s="42"/>
      <c r="G778" s="42"/>
      <c r="H778" s="59"/>
      <c r="I778" s="42"/>
      <c r="J778" s="6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2"/>
      <c r="D779" s="42"/>
      <c r="E779" s="43"/>
      <c r="F779" s="42"/>
      <c r="G779" s="42"/>
      <c r="H779" s="59"/>
      <c r="I779" s="42"/>
      <c r="J779" s="6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2"/>
      <c r="D780" s="42"/>
      <c r="E780" s="43"/>
      <c r="F780" s="42"/>
      <c r="G780" s="42"/>
      <c r="H780" s="59"/>
      <c r="I780" s="42"/>
      <c r="J780" s="6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2"/>
      <c r="D781" s="42"/>
      <c r="E781" s="43"/>
      <c r="F781" s="42"/>
      <c r="G781" s="42"/>
      <c r="H781" s="59"/>
      <c r="I781" s="42"/>
      <c r="J781" s="6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2"/>
      <c r="D782" s="42"/>
      <c r="E782" s="43"/>
      <c r="F782" s="42"/>
      <c r="G782" s="42"/>
      <c r="H782" s="59"/>
      <c r="I782" s="42"/>
      <c r="J782" s="6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2"/>
      <c r="D783" s="42"/>
      <c r="E783" s="43"/>
      <c r="F783" s="42"/>
      <c r="G783" s="42"/>
      <c r="H783" s="59"/>
      <c r="I783" s="42"/>
      <c r="J783" s="6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2"/>
      <c r="D784" s="42"/>
      <c r="E784" s="43"/>
      <c r="F784" s="42"/>
      <c r="G784" s="42"/>
      <c r="H784" s="59"/>
      <c r="I784" s="42"/>
      <c r="J784" s="6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2"/>
      <c r="D785" s="42"/>
      <c r="E785" s="43"/>
      <c r="F785" s="42"/>
      <c r="G785" s="42"/>
      <c r="H785" s="59"/>
      <c r="I785" s="42"/>
      <c r="J785" s="6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2"/>
      <c r="D786" s="42"/>
      <c r="E786" s="43"/>
      <c r="F786" s="42"/>
      <c r="G786" s="42"/>
      <c r="H786" s="59"/>
      <c r="I786" s="42"/>
      <c r="J786" s="6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2"/>
      <c r="D787" s="42"/>
      <c r="E787" s="43"/>
      <c r="F787" s="42"/>
      <c r="G787" s="42"/>
      <c r="H787" s="59"/>
      <c r="I787" s="42"/>
      <c r="J787" s="6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2"/>
      <c r="D788" s="42"/>
      <c r="E788" s="43"/>
      <c r="F788" s="42"/>
      <c r="G788" s="42"/>
      <c r="H788" s="59"/>
      <c r="I788" s="42"/>
      <c r="J788" s="6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2"/>
      <c r="D789" s="42"/>
      <c r="E789" s="43"/>
      <c r="F789" s="42"/>
      <c r="G789" s="42"/>
      <c r="H789" s="59"/>
      <c r="I789" s="42"/>
      <c r="J789" s="6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2"/>
      <c r="D790" s="42"/>
      <c r="E790" s="43"/>
      <c r="F790" s="42"/>
      <c r="G790" s="42"/>
      <c r="H790" s="59"/>
      <c r="I790" s="42"/>
      <c r="J790" s="6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2"/>
      <c r="D791" s="42"/>
      <c r="E791" s="43"/>
      <c r="F791" s="42"/>
      <c r="G791" s="42"/>
      <c r="H791" s="59"/>
      <c r="I791" s="42"/>
      <c r="J791" s="6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2"/>
      <c r="D792" s="42"/>
      <c r="E792" s="43"/>
      <c r="F792" s="42"/>
      <c r="G792" s="42"/>
      <c r="H792" s="59"/>
      <c r="I792" s="42"/>
      <c r="J792" s="6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2"/>
      <c r="D793" s="42"/>
      <c r="E793" s="43"/>
      <c r="F793" s="42"/>
      <c r="G793" s="42"/>
      <c r="H793" s="59"/>
      <c r="I793" s="42"/>
      <c r="J793" s="6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2"/>
      <c r="D794" s="42"/>
      <c r="E794" s="43"/>
      <c r="F794" s="42"/>
      <c r="G794" s="42"/>
      <c r="H794" s="59"/>
      <c r="I794" s="42"/>
      <c r="J794" s="6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2"/>
      <c r="D795" s="42"/>
      <c r="E795" s="43"/>
      <c r="F795" s="42"/>
      <c r="G795" s="42"/>
      <c r="H795" s="59"/>
      <c r="I795" s="42"/>
      <c r="J795" s="6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2"/>
      <c r="D796" s="42"/>
      <c r="E796" s="43"/>
      <c r="F796" s="42"/>
      <c r="G796" s="42"/>
      <c r="H796" s="59"/>
      <c r="I796" s="42"/>
      <c r="J796" s="6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2"/>
      <c r="D797" s="42"/>
      <c r="E797" s="43"/>
      <c r="F797" s="42"/>
      <c r="G797" s="42"/>
      <c r="H797" s="59"/>
      <c r="I797" s="42"/>
      <c r="J797" s="6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2"/>
      <c r="D798" s="42"/>
      <c r="E798" s="43"/>
      <c r="F798" s="42"/>
      <c r="G798" s="42"/>
      <c r="H798" s="59"/>
      <c r="I798" s="42"/>
      <c r="J798" s="6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2"/>
      <c r="D799" s="42"/>
      <c r="E799" s="43"/>
      <c r="F799" s="42"/>
      <c r="G799" s="42"/>
      <c r="H799" s="59"/>
      <c r="I799" s="42"/>
      <c r="J799" s="6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2"/>
      <c r="D800" s="42"/>
      <c r="E800" s="43"/>
      <c r="F800" s="42"/>
      <c r="G800" s="42"/>
      <c r="H800" s="59"/>
      <c r="I800" s="42"/>
      <c r="J800" s="6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2"/>
      <c r="D801" s="42"/>
      <c r="E801" s="43"/>
      <c r="F801" s="42"/>
      <c r="G801" s="42"/>
      <c r="H801" s="59"/>
      <c r="I801" s="42"/>
      <c r="J801" s="6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2"/>
      <c r="D802" s="42"/>
      <c r="E802" s="43"/>
      <c r="F802" s="42"/>
      <c r="G802" s="42"/>
      <c r="H802" s="59"/>
      <c r="I802" s="42"/>
      <c r="J802" s="6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2"/>
      <c r="D803" s="42"/>
      <c r="E803" s="43"/>
      <c r="F803" s="42"/>
      <c r="G803" s="42"/>
      <c r="H803" s="59"/>
      <c r="I803" s="42"/>
      <c r="J803" s="6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2"/>
      <c r="D804" s="42"/>
      <c r="E804" s="43"/>
      <c r="F804" s="42"/>
      <c r="G804" s="42"/>
      <c r="H804" s="59"/>
      <c r="I804" s="42"/>
      <c r="J804" s="6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2"/>
      <c r="D805" s="42"/>
      <c r="E805" s="43"/>
      <c r="F805" s="42"/>
      <c r="G805" s="42"/>
      <c r="H805" s="59"/>
      <c r="I805" s="42"/>
      <c r="J805" s="6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2"/>
      <c r="D806" s="42"/>
      <c r="E806" s="43"/>
      <c r="F806" s="42"/>
      <c r="G806" s="42"/>
      <c r="H806" s="59"/>
      <c r="I806" s="42"/>
      <c r="J806" s="6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2"/>
      <c r="D807" s="42"/>
      <c r="E807" s="43"/>
      <c r="F807" s="42"/>
      <c r="G807" s="42"/>
      <c r="H807" s="59"/>
      <c r="I807" s="42"/>
      <c r="J807" s="6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2"/>
      <c r="D808" s="42"/>
      <c r="E808" s="43"/>
      <c r="F808" s="42"/>
      <c r="G808" s="42"/>
      <c r="H808" s="59"/>
      <c r="I808" s="42"/>
      <c r="J808" s="6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2"/>
      <c r="D809" s="42"/>
      <c r="E809" s="43"/>
      <c r="F809" s="42"/>
      <c r="G809" s="42"/>
      <c r="H809" s="59"/>
      <c r="I809" s="42"/>
      <c r="J809" s="6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2"/>
      <c r="D810" s="42"/>
      <c r="E810" s="43"/>
      <c r="F810" s="42"/>
      <c r="G810" s="42"/>
      <c r="H810" s="59"/>
      <c r="I810" s="42"/>
      <c r="J810" s="6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2"/>
      <c r="D811" s="42"/>
      <c r="E811" s="43"/>
      <c r="F811" s="42"/>
      <c r="G811" s="42"/>
      <c r="H811" s="59"/>
      <c r="I811" s="42"/>
      <c r="J811" s="6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2"/>
      <c r="D812" s="42"/>
      <c r="E812" s="43"/>
      <c r="F812" s="42"/>
      <c r="G812" s="42"/>
      <c r="H812" s="59"/>
      <c r="I812" s="42"/>
      <c r="J812" s="6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2"/>
      <c r="D813" s="42"/>
      <c r="E813" s="43"/>
      <c r="F813" s="42"/>
      <c r="G813" s="42"/>
      <c r="H813" s="59"/>
      <c r="I813" s="42"/>
      <c r="J813" s="6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2"/>
      <c r="D814" s="42"/>
      <c r="E814" s="43"/>
      <c r="F814" s="42"/>
      <c r="G814" s="42"/>
      <c r="H814" s="59"/>
      <c r="I814" s="42"/>
      <c r="J814" s="6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2"/>
      <c r="D815" s="42"/>
      <c r="E815" s="43"/>
      <c r="F815" s="42"/>
      <c r="G815" s="42"/>
      <c r="H815" s="59"/>
      <c r="I815" s="42"/>
      <c r="J815" s="6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2"/>
      <c r="D816" s="42"/>
      <c r="E816" s="43"/>
      <c r="F816" s="42"/>
      <c r="G816" s="42"/>
      <c r="H816" s="59"/>
      <c r="I816" s="42"/>
      <c r="J816" s="6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2"/>
      <c r="D817" s="42"/>
      <c r="E817" s="43"/>
      <c r="F817" s="42"/>
      <c r="G817" s="42"/>
      <c r="H817" s="59"/>
      <c r="I817" s="42"/>
      <c r="J817" s="6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2"/>
      <c r="D818" s="42"/>
      <c r="E818" s="43"/>
      <c r="F818" s="42"/>
      <c r="G818" s="42"/>
      <c r="H818" s="59"/>
      <c r="I818" s="42"/>
      <c r="J818" s="6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2"/>
      <c r="D819" s="42"/>
      <c r="E819" s="43"/>
      <c r="F819" s="42"/>
      <c r="G819" s="42"/>
      <c r="H819" s="59"/>
      <c r="I819" s="42"/>
      <c r="J819" s="6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2"/>
      <c r="D820" s="42"/>
      <c r="E820" s="43"/>
      <c r="F820" s="42"/>
      <c r="G820" s="42"/>
      <c r="H820" s="59"/>
      <c r="I820" s="42"/>
      <c r="J820" s="6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2"/>
      <c r="D821" s="42"/>
      <c r="E821" s="43"/>
      <c r="F821" s="42"/>
      <c r="G821" s="42"/>
      <c r="H821" s="59"/>
      <c r="I821" s="42"/>
      <c r="J821" s="6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2"/>
      <c r="D822" s="42"/>
      <c r="E822" s="43"/>
      <c r="F822" s="42"/>
      <c r="G822" s="42"/>
      <c r="H822" s="59"/>
      <c r="I822" s="42"/>
      <c r="J822" s="6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2"/>
      <c r="D823" s="42"/>
      <c r="E823" s="43"/>
      <c r="F823" s="42"/>
      <c r="G823" s="42"/>
      <c r="H823" s="59"/>
      <c r="I823" s="42"/>
      <c r="J823" s="6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2"/>
      <c r="D824" s="42"/>
      <c r="E824" s="43"/>
      <c r="F824" s="42"/>
      <c r="G824" s="42"/>
      <c r="H824" s="59"/>
      <c r="I824" s="42"/>
      <c r="J824" s="6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2"/>
      <c r="D825" s="42"/>
      <c r="E825" s="43"/>
      <c r="F825" s="42"/>
      <c r="G825" s="42"/>
      <c r="H825" s="59"/>
      <c r="I825" s="42"/>
      <c r="J825" s="6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2"/>
      <c r="D826" s="42"/>
      <c r="E826" s="43"/>
      <c r="F826" s="42"/>
      <c r="G826" s="42"/>
      <c r="H826" s="59"/>
      <c r="I826" s="42"/>
      <c r="J826" s="6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2"/>
      <c r="D827" s="42"/>
      <c r="E827" s="43"/>
      <c r="F827" s="42"/>
      <c r="G827" s="42"/>
      <c r="H827" s="59"/>
      <c r="I827" s="42"/>
      <c r="J827" s="6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2"/>
      <c r="D828" s="42"/>
      <c r="E828" s="43"/>
      <c r="F828" s="42"/>
      <c r="G828" s="42"/>
      <c r="H828" s="59"/>
      <c r="I828" s="42"/>
      <c r="J828" s="6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2"/>
      <c r="D829" s="42"/>
      <c r="E829" s="43"/>
      <c r="F829" s="42"/>
      <c r="G829" s="42"/>
      <c r="H829" s="59"/>
      <c r="I829" s="42"/>
      <c r="J829" s="6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2"/>
      <c r="D830" s="42"/>
      <c r="E830" s="43"/>
      <c r="F830" s="42"/>
      <c r="G830" s="42"/>
      <c r="H830" s="59"/>
      <c r="I830" s="42"/>
      <c r="J830" s="6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2"/>
      <c r="D831" s="42"/>
      <c r="E831" s="43"/>
      <c r="F831" s="42"/>
      <c r="G831" s="42"/>
      <c r="H831" s="59"/>
      <c r="I831" s="42"/>
      <c r="J831" s="6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2"/>
      <c r="D832" s="42"/>
      <c r="E832" s="43"/>
      <c r="F832" s="42"/>
      <c r="G832" s="42"/>
      <c r="H832" s="59"/>
      <c r="I832" s="42"/>
      <c r="J832" s="6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2"/>
      <c r="D833" s="42"/>
      <c r="E833" s="43"/>
      <c r="F833" s="42"/>
      <c r="G833" s="42"/>
      <c r="H833" s="59"/>
      <c r="I833" s="42"/>
      <c r="J833" s="6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2"/>
      <c r="D834" s="42"/>
      <c r="E834" s="43"/>
      <c r="F834" s="42"/>
      <c r="G834" s="42"/>
      <c r="H834" s="59"/>
      <c r="I834" s="42"/>
      <c r="J834" s="6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2"/>
      <c r="D835" s="42"/>
      <c r="E835" s="43"/>
      <c r="F835" s="42"/>
      <c r="G835" s="42"/>
      <c r="H835" s="59"/>
      <c r="I835" s="42"/>
      <c r="J835" s="6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2"/>
      <c r="D836" s="42"/>
      <c r="E836" s="43"/>
      <c r="F836" s="42"/>
      <c r="G836" s="42"/>
      <c r="H836" s="59"/>
      <c r="I836" s="42"/>
      <c r="J836" s="6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2"/>
      <c r="D837" s="42"/>
      <c r="E837" s="43"/>
      <c r="F837" s="42"/>
      <c r="G837" s="42"/>
      <c r="H837" s="59"/>
      <c r="I837" s="42"/>
      <c r="J837" s="6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2"/>
      <c r="D838" s="42"/>
      <c r="E838" s="43"/>
      <c r="F838" s="42"/>
      <c r="G838" s="42"/>
      <c r="H838" s="59"/>
      <c r="I838" s="42"/>
      <c r="J838" s="6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2"/>
      <c r="D839" s="42"/>
      <c r="E839" s="43"/>
      <c r="F839" s="42"/>
      <c r="G839" s="42"/>
      <c r="H839" s="59"/>
      <c r="I839" s="42"/>
      <c r="J839" s="6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2"/>
      <c r="D840" s="42"/>
      <c r="E840" s="43"/>
      <c r="F840" s="42"/>
      <c r="G840" s="42"/>
      <c r="H840" s="59"/>
      <c r="I840" s="42"/>
      <c r="J840" s="6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2"/>
      <c r="D841" s="42"/>
      <c r="E841" s="43"/>
      <c r="F841" s="42"/>
      <c r="G841" s="42"/>
      <c r="H841" s="59"/>
      <c r="I841" s="42"/>
      <c r="J841" s="6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2"/>
      <c r="D842" s="42"/>
      <c r="E842" s="43"/>
      <c r="F842" s="42"/>
      <c r="G842" s="42"/>
      <c r="H842" s="59"/>
      <c r="I842" s="42"/>
      <c r="J842" s="6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2"/>
      <c r="D843" s="42"/>
      <c r="E843" s="43"/>
      <c r="F843" s="42"/>
      <c r="G843" s="42"/>
      <c r="H843" s="59"/>
      <c r="I843" s="42"/>
      <c r="J843" s="6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2"/>
      <c r="D844" s="42"/>
      <c r="E844" s="43"/>
      <c r="F844" s="42"/>
      <c r="G844" s="42"/>
      <c r="H844" s="59"/>
      <c r="I844" s="42"/>
      <c r="J844" s="6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2"/>
      <c r="D845" s="42"/>
      <c r="E845" s="43"/>
      <c r="F845" s="42"/>
      <c r="G845" s="42"/>
      <c r="H845" s="59"/>
      <c r="I845" s="42"/>
      <c r="J845" s="6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2"/>
      <c r="D846" s="42"/>
      <c r="E846" s="43"/>
      <c r="F846" s="42"/>
      <c r="G846" s="42"/>
      <c r="H846" s="59"/>
      <c r="I846" s="42"/>
      <c r="J846" s="6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2"/>
      <c r="D847" s="42"/>
      <c r="E847" s="43"/>
      <c r="F847" s="42"/>
      <c r="G847" s="42"/>
      <c r="H847" s="59"/>
      <c r="I847" s="42"/>
      <c r="J847" s="6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2"/>
      <c r="D848" s="42"/>
      <c r="E848" s="43"/>
      <c r="F848" s="42"/>
      <c r="G848" s="42"/>
      <c r="H848" s="59"/>
      <c r="I848" s="42"/>
      <c r="J848" s="6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2"/>
      <c r="D849" s="42"/>
      <c r="E849" s="43"/>
      <c r="F849" s="42"/>
      <c r="G849" s="42"/>
      <c r="H849" s="59"/>
      <c r="I849" s="42"/>
      <c r="J849" s="6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2"/>
      <c r="D850" s="42"/>
      <c r="E850" s="43"/>
      <c r="F850" s="42"/>
      <c r="G850" s="42"/>
      <c r="H850" s="59"/>
      <c r="I850" s="42"/>
      <c r="J850" s="6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2"/>
      <c r="D851" s="42"/>
      <c r="E851" s="43"/>
      <c r="F851" s="42"/>
      <c r="G851" s="42"/>
      <c r="H851" s="59"/>
      <c r="I851" s="42"/>
      <c r="J851" s="6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2"/>
      <c r="D852" s="42"/>
      <c r="E852" s="43"/>
      <c r="F852" s="42"/>
      <c r="G852" s="42"/>
      <c r="H852" s="59"/>
      <c r="I852" s="42"/>
      <c r="J852" s="6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2"/>
      <c r="D853" s="42"/>
      <c r="E853" s="43"/>
      <c r="F853" s="42"/>
      <c r="G853" s="42"/>
      <c r="H853" s="59"/>
      <c r="I853" s="42"/>
      <c r="J853" s="6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2"/>
      <c r="D854" s="42"/>
      <c r="E854" s="43"/>
      <c r="F854" s="42"/>
      <c r="G854" s="42"/>
      <c r="H854" s="59"/>
      <c r="I854" s="42"/>
      <c r="J854" s="6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2"/>
      <c r="D855" s="42"/>
      <c r="E855" s="43"/>
      <c r="F855" s="42"/>
      <c r="G855" s="42"/>
      <c r="H855" s="59"/>
      <c r="I855" s="42"/>
      <c r="J855" s="6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2"/>
      <c r="D856" s="42"/>
      <c r="E856" s="43"/>
      <c r="F856" s="42"/>
      <c r="G856" s="42"/>
      <c r="H856" s="59"/>
      <c r="I856" s="42"/>
      <c r="J856" s="6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2"/>
      <c r="D857" s="42"/>
      <c r="E857" s="43"/>
      <c r="F857" s="42"/>
      <c r="G857" s="42"/>
      <c r="H857" s="59"/>
      <c r="I857" s="42"/>
      <c r="J857" s="6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2"/>
      <c r="D858" s="42"/>
      <c r="E858" s="43"/>
      <c r="F858" s="42"/>
      <c r="G858" s="42"/>
      <c r="H858" s="59"/>
      <c r="I858" s="42"/>
      <c r="J858" s="6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2"/>
      <c r="D859" s="42"/>
      <c r="E859" s="43"/>
      <c r="F859" s="42"/>
      <c r="G859" s="42"/>
      <c r="H859" s="59"/>
      <c r="I859" s="42"/>
      <c r="J859" s="6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2"/>
      <c r="D860" s="42"/>
      <c r="E860" s="43"/>
      <c r="F860" s="42"/>
      <c r="G860" s="42"/>
      <c r="H860" s="59"/>
      <c r="I860" s="42"/>
      <c r="J860" s="6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2"/>
      <c r="D861" s="42"/>
      <c r="E861" s="43"/>
      <c r="F861" s="42"/>
      <c r="G861" s="42"/>
      <c r="H861" s="59"/>
      <c r="I861" s="42"/>
      <c r="J861" s="6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2"/>
      <c r="D862" s="42"/>
      <c r="E862" s="43"/>
      <c r="F862" s="42"/>
      <c r="G862" s="42"/>
      <c r="H862" s="59"/>
      <c r="I862" s="42"/>
      <c r="J862" s="6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2"/>
      <c r="D863" s="42"/>
      <c r="E863" s="43"/>
      <c r="F863" s="42"/>
      <c r="G863" s="42"/>
      <c r="H863" s="59"/>
      <c r="I863" s="42"/>
      <c r="J863" s="6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2"/>
      <c r="D864" s="42"/>
      <c r="E864" s="43"/>
      <c r="F864" s="42"/>
      <c r="G864" s="42"/>
      <c r="H864" s="59"/>
      <c r="I864" s="42"/>
      <c r="J864" s="6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2"/>
      <c r="D865" s="42"/>
      <c r="E865" s="43"/>
      <c r="F865" s="42"/>
      <c r="G865" s="42"/>
      <c r="H865" s="59"/>
      <c r="I865" s="42"/>
      <c r="J865" s="6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2"/>
      <c r="D866" s="42"/>
      <c r="E866" s="43"/>
      <c r="F866" s="42"/>
      <c r="G866" s="42"/>
      <c r="H866" s="59"/>
      <c r="I866" s="42"/>
      <c r="J866" s="6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2"/>
      <c r="D867" s="42"/>
      <c r="E867" s="43"/>
      <c r="F867" s="42"/>
      <c r="G867" s="42"/>
      <c r="H867" s="59"/>
      <c r="I867" s="42"/>
      <c r="J867" s="6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2"/>
      <c r="D868" s="42"/>
      <c r="E868" s="43"/>
      <c r="F868" s="42"/>
      <c r="G868" s="42"/>
      <c r="H868" s="59"/>
      <c r="I868" s="42"/>
      <c r="J868" s="6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2"/>
      <c r="D869" s="42"/>
      <c r="E869" s="43"/>
      <c r="F869" s="42"/>
      <c r="G869" s="42"/>
      <c r="H869" s="59"/>
      <c r="I869" s="42"/>
      <c r="J869" s="6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2"/>
      <c r="D870" s="42"/>
      <c r="E870" s="43"/>
      <c r="F870" s="42"/>
      <c r="G870" s="42"/>
      <c r="H870" s="59"/>
      <c r="I870" s="42"/>
      <c r="J870" s="6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2"/>
      <c r="D871" s="42"/>
      <c r="E871" s="43"/>
      <c r="F871" s="42"/>
      <c r="G871" s="42"/>
      <c r="H871" s="59"/>
      <c r="I871" s="42"/>
      <c r="J871" s="6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2"/>
      <c r="D872" s="42"/>
      <c r="E872" s="43"/>
      <c r="F872" s="42"/>
      <c r="G872" s="42"/>
      <c r="H872" s="59"/>
      <c r="I872" s="42"/>
      <c r="J872" s="6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2"/>
      <c r="D873" s="42"/>
      <c r="E873" s="43"/>
      <c r="F873" s="42"/>
      <c r="G873" s="42"/>
      <c r="H873" s="59"/>
      <c r="I873" s="42"/>
      <c r="J873" s="6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2"/>
      <c r="D874" s="42"/>
      <c r="E874" s="43"/>
      <c r="F874" s="42"/>
      <c r="G874" s="42"/>
      <c r="H874" s="59"/>
      <c r="I874" s="42"/>
      <c r="J874" s="6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2"/>
      <c r="D875" s="42"/>
      <c r="E875" s="43"/>
      <c r="F875" s="42"/>
      <c r="G875" s="42"/>
      <c r="H875" s="59"/>
      <c r="I875" s="42"/>
      <c r="J875" s="6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2"/>
      <c r="D876" s="42"/>
      <c r="E876" s="43"/>
      <c r="F876" s="42"/>
      <c r="G876" s="42"/>
      <c r="H876" s="59"/>
      <c r="I876" s="42"/>
      <c r="J876" s="6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2"/>
      <c r="D877" s="42"/>
      <c r="E877" s="43"/>
      <c r="F877" s="42"/>
      <c r="G877" s="42"/>
      <c r="H877" s="59"/>
      <c r="I877" s="42"/>
      <c r="J877" s="6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2"/>
      <c r="D878" s="42"/>
      <c r="E878" s="43"/>
      <c r="F878" s="42"/>
      <c r="G878" s="42"/>
      <c r="H878" s="59"/>
      <c r="I878" s="42"/>
      <c r="J878" s="6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2"/>
      <c r="D879" s="42"/>
      <c r="E879" s="43"/>
      <c r="F879" s="42"/>
      <c r="G879" s="42"/>
      <c r="H879" s="59"/>
      <c r="I879" s="42"/>
      <c r="J879" s="6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2"/>
      <c r="D880" s="42"/>
      <c r="E880" s="43"/>
      <c r="F880" s="42"/>
      <c r="G880" s="42"/>
      <c r="H880" s="59"/>
      <c r="I880" s="42"/>
      <c r="J880" s="6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2"/>
      <c r="D881" s="42"/>
      <c r="E881" s="43"/>
      <c r="F881" s="42"/>
      <c r="G881" s="42"/>
      <c r="H881" s="59"/>
      <c r="I881" s="42"/>
      <c r="J881" s="6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2"/>
      <c r="D882" s="42"/>
      <c r="E882" s="43"/>
      <c r="F882" s="42"/>
      <c r="G882" s="42"/>
      <c r="H882" s="59"/>
      <c r="I882" s="42"/>
      <c r="J882" s="6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2"/>
      <c r="D883" s="42"/>
      <c r="E883" s="43"/>
      <c r="F883" s="42"/>
      <c r="G883" s="42"/>
      <c r="H883" s="59"/>
      <c r="I883" s="42"/>
      <c r="J883" s="6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2"/>
      <c r="D884" s="42"/>
      <c r="E884" s="43"/>
      <c r="F884" s="42"/>
      <c r="G884" s="42"/>
      <c r="H884" s="59"/>
      <c r="I884" s="42"/>
      <c r="J884" s="6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2"/>
      <c r="D885" s="42"/>
      <c r="E885" s="43"/>
      <c r="F885" s="42"/>
      <c r="G885" s="42"/>
      <c r="H885" s="59"/>
      <c r="I885" s="42"/>
      <c r="J885" s="6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2"/>
      <c r="D886" s="42"/>
      <c r="E886" s="43"/>
      <c r="F886" s="42"/>
      <c r="G886" s="42"/>
      <c r="H886" s="59"/>
      <c r="I886" s="42"/>
      <c r="J886" s="6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2"/>
      <c r="D887" s="42"/>
      <c r="E887" s="43"/>
      <c r="F887" s="42"/>
      <c r="G887" s="42"/>
      <c r="H887" s="59"/>
      <c r="I887" s="42"/>
      <c r="J887" s="6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2"/>
      <c r="D888" s="42"/>
      <c r="E888" s="43"/>
      <c r="F888" s="42"/>
      <c r="G888" s="42"/>
      <c r="H888" s="59"/>
      <c r="I888" s="42"/>
      <c r="J888" s="6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2"/>
      <c r="D889" s="42"/>
      <c r="E889" s="43"/>
      <c r="F889" s="42"/>
      <c r="G889" s="42"/>
      <c r="H889" s="59"/>
      <c r="I889" s="42"/>
      <c r="J889" s="6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2"/>
      <c r="D890" s="42"/>
      <c r="E890" s="43"/>
      <c r="F890" s="42"/>
      <c r="G890" s="42"/>
      <c r="H890" s="59"/>
      <c r="I890" s="42"/>
      <c r="J890" s="6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2"/>
      <c r="D891" s="42"/>
      <c r="E891" s="43"/>
      <c r="F891" s="42"/>
      <c r="G891" s="42"/>
      <c r="H891" s="59"/>
      <c r="I891" s="42"/>
      <c r="J891" s="6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2"/>
      <c r="D892" s="42"/>
      <c r="E892" s="43"/>
      <c r="F892" s="42"/>
      <c r="G892" s="42"/>
      <c r="H892" s="59"/>
      <c r="I892" s="42"/>
      <c r="J892" s="6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2"/>
      <c r="D893" s="42"/>
      <c r="E893" s="43"/>
      <c r="F893" s="42"/>
      <c r="G893" s="42"/>
      <c r="H893" s="59"/>
      <c r="I893" s="42"/>
      <c r="J893" s="6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2"/>
      <c r="D894" s="42"/>
      <c r="E894" s="43"/>
      <c r="F894" s="42"/>
      <c r="G894" s="42"/>
      <c r="H894" s="59"/>
      <c r="I894" s="42"/>
      <c r="J894" s="6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2"/>
      <c r="D895" s="42"/>
      <c r="E895" s="43"/>
      <c r="F895" s="42"/>
      <c r="G895" s="42"/>
      <c r="H895" s="59"/>
      <c r="I895" s="42"/>
      <c r="J895" s="6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2"/>
      <c r="D896" s="42"/>
      <c r="E896" s="43"/>
      <c r="F896" s="42"/>
      <c r="G896" s="42"/>
      <c r="H896" s="59"/>
      <c r="I896" s="42"/>
      <c r="J896" s="6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2"/>
      <c r="D897" s="42"/>
      <c r="E897" s="43"/>
      <c r="F897" s="42"/>
      <c r="G897" s="42"/>
      <c r="H897" s="59"/>
      <c r="I897" s="42"/>
      <c r="J897" s="6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2"/>
      <c r="D898" s="42"/>
      <c r="E898" s="43"/>
      <c r="F898" s="42"/>
      <c r="G898" s="42"/>
      <c r="H898" s="59"/>
      <c r="I898" s="42"/>
      <c r="J898" s="6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2"/>
      <c r="D899" s="42"/>
      <c r="E899" s="43"/>
      <c r="F899" s="42"/>
      <c r="G899" s="42"/>
      <c r="H899" s="59"/>
      <c r="I899" s="42"/>
      <c r="J899" s="6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2"/>
      <c r="D900" s="42"/>
      <c r="E900" s="43"/>
      <c r="F900" s="42"/>
      <c r="G900" s="42"/>
      <c r="H900" s="59"/>
      <c r="I900" s="42"/>
      <c r="J900" s="6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2"/>
      <c r="D901" s="42"/>
      <c r="E901" s="43"/>
      <c r="F901" s="42"/>
      <c r="G901" s="42"/>
      <c r="H901" s="59"/>
      <c r="I901" s="42"/>
      <c r="J901" s="6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2"/>
      <c r="D902" s="42"/>
      <c r="E902" s="43"/>
      <c r="F902" s="42"/>
      <c r="G902" s="42"/>
      <c r="H902" s="59"/>
      <c r="I902" s="42"/>
      <c r="J902" s="6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2"/>
      <c r="D903" s="42"/>
      <c r="E903" s="43"/>
      <c r="F903" s="42"/>
      <c r="G903" s="42"/>
      <c r="H903" s="59"/>
      <c r="I903" s="42"/>
      <c r="J903" s="6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2"/>
      <c r="D904" s="42"/>
      <c r="E904" s="43"/>
      <c r="F904" s="42"/>
      <c r="G904" s="42"/>
      <c r="H904" s="59"/>
      <c r="I904" s="42"/>
      <c r="J904" s="6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2"/>
      <c r="D905" s="42"/>
      <c r="E905" s="43"/>
      <c r="F905" s="42"/>
      <c r="G905" s="42"/>
      <c r="H905" s="59"/>
      <c r="I905" s="42"/>
      <c r="J905" s="6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2"/>
      <c r="D906" s="42"/>
      <c r="E906" s="43"/>
      <c r="F906" s="42"/>
      <c r="G906" s="42"/>
      <c r="H906" s="59"/>
      <c r="I906" s="42"/>
      <c r="J906" s="6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2"/>
      <c r="D907" s="42"/>
      <c r="E907" s="43"/>
      <c r="F907" s="42"/>
      <c r="G907" s="42"/>
      <c r="H907" s="59"/>
      <c r="I907" s="42"/>
      <c r="J907" s="6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2"/>
      <c r="D908" s="42"/>
      <c r="E908" s="43"/>
      <c r="F908" s="42"/>
      <c r="G908" s="42"/>
      <c r="H908" s="59"/>
      <c r="I908" s="42"/>
      <c r="J908" s="6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2"/>
      <c r="D909" s="42"/>
      <c r="E909" s="43"/>
      <c r="F909" s="42"/>
      <c r="G909" s="42"/>
      <c r="H909" s="59"/>
      <c r="I909" s="42"/>
      <c r="J909" s="6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2"/>
      <c r="D910" s="42"/>
      <c r="E910" s="43"/>
      <c r="F910" s="42"/>
      <c r="G910" s="42"/>
      <c r="H910" s="59"/>
      <c r="I910" s="42"/>
      <c r="J910" s="6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2"/>
      <c r="D911" s="42"/>
      <c r="E911" s="43"/>
      <c r="F911" s="42"/>
      <c r="G911" s="42"/>
      <c r="H911" s="59"/>
      <c r="I911" s="42"/>
      <c r="J911" s="6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2"/>
      <c r="D912" s="42"/>
      <c r="E912" s="43"/>
      <c r="F912" s="42"/>
      <c r="G912" s="42"/>
      <c r="H912" s="59"/>
      <c r="I912" s="42"/>
      <c r="J912" s="6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2"/>
      <c r="D913" s="42"/>
      <c r="E913" s="43"/>
      <c r="F913" s="42"/>
      <c r="G913" s="42"/>
      <c r="H913" s="59"/>
      <c r="I913" s="42"/>
      <c r="J913" s="6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2"/>
      <c r="D914" s="42"/>
      <c r="E914" s="43"/>
      <c r="F914" s="42"/>
      <c r="G914" s="42"/>
      <c r="H914" s="59"/>
      <c r="I914" s="42"/>
      <c r="J914" s="6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2"/>
      <c r="D915" s="42"/>
      <c r="E915" s="43"/>
      <c r="F915" s="42"/>
      <c r="G915" s="42"/>
      <c r="H915" s="59"/>
      <c r="I915" s="42"/>
      <c r="J915" s="6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2"/>
      <c r="D916" s="42"/>
      <c r="E916" s="43"/>
      <c r="F916" s="42"/>
      <c r="G916" s="42"/>
      <c r="H916" s="59"/>
      <c r="I916" s="42"/>
      <c r="J916" s="6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2"/>
      <c r="D917" s="42"/>
      <c r="E917" s="43"/>
      <c r="F917" s="42"/>
      <c r="G917" s="42"/>
      <c r="H917" s="59"/>
      <c r="I917" s="42"/>
      <c r="J917" s="6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2"/>
      <c r="D918" s="42"/>
      <c r="E918" s="43"/>
      <c r="F918" s="42"/>
      <c r="G918" s="42"/>
      <c r="H918" s="59"/>
      <c r="I918" s="42"/>
      <c r="J918" s="6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2"/>
      <c r="D919" s="42"/>
      <c r="E919" s="43"/>
      <c r="F919" s="42"/>
      <c r="G919" s="42"/>
      <c r="H919" s="59"/>
      <c r="I919" s="42"/>
      <c r="J919" s="6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2"/>
      <c r="D920" s="42"/>
      <c r="E920" s="43"/>
      <c r="F920" s="42"/>
      <c r="G920" s="42"/>
      <c r="H920" s="59"/>
      <c r="I920" s="42"/>
      <c r="J920" s="6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2"/>
      <c r="D921" s="42"/>
      <c r="E921" s="43"/>
      <c r="F921" s="42"/>
      <c r="G921" s="42"/>
      <c r="H921" s="59"/>
      <c r="I921" s="42"/>
      <c r="J921" s="6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2"/>
      <c r="D922" s="42"/>
      <c r="E922" s="43"/>
      <c r="F922" s="42"/>
      <c r="G922" s="42"/>
      <c r="H922" s="59"/>
      <c r="I922" s="42"/>
      <c r="J922" s="6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2"/>
      <c r="D923" s="42"/>
      <c r="E923" s="43"/>
      <c r="F923" s="42"/>
      <c r="G923" s="42"/>
      <c r="H923" s="59"/>
      <c r="I923" s="42"/>
      <c r="J923" s="6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2"/>
      <c r="D924" s="42"/>
      <c r="E924" s="43"/>
      <c r="F924" s="42"/>
      <c r="G924" s="42"/>
      <c r="H924" s="59"/>
      <c r="I924" s="42"/>
      <c r="J924" s="6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2"/>
      <c r="D925" s="42"/>
      <c r="E925" s="43"/>
      <c r="F925" s="42"/>
      <c r="G925" s="42"/>
      <c r="H925" s="59"/>
      <c r="I925" s="42"/>
      <c r="J925" s="6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2"/>
      <c r="D926" s="42"/>
      <c r="E926" s="43"/>
      <c r="F926" s="42"/>
      <c r="G926" s="42"/>
      <c r="H926" s="59"/>
      <c r="I926" s="42"/>
      <c r="J926" s="6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2"/>
      <c r="D927" s="42"/>
      <c r="E927" s="43"/>
      <c r="F927" s="42"/>
      <c r="G927" s="42"/>
      <c r="H927" s="59"/>
      <c r="I927" s="42"/>
      <c r="J927" s="6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2"/>
      <c r="D928" s="42"/>
      <c r="E928" s="43"/>
      <c r="F928" s="42"/>
      <c r="G928" s="42"/>
      <c r="H928" s="59"/>
      <c r="I928" s="42"/>
      <c r="J928" s="6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2"/>
      <c r="D929" s="42"/>
      <c r="E929" s="43"/>
      <c r="F929" s="42"/>
      <c r="G929" s="42"/>
      <c r="H929" s="59"/>
      <c r="I929" s="42"/>
      <c r="J929" s="6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2"/>
      <c r="D930" s="42"/>
      <c r="E930" s="43"/>
      <c r="F930" s="42"/>
      <c r="G930" s="42"/>
      <c r="H930" s="59"/>
      <c r="I930" s="42"/>
      <c r="J930" s="6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2"/>
      <c r="D931" s="42"/>
      <c r="E931" s="43"/>
      <c r="F931" s="42"/>
      <c r="G931" s="42"/>
      <c r="H931" s="59"/>
      <c r="I931" s="42"/>
      <c r="J931" s="6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2"/>
      <c r="D932" s="42"/>
      <c r="E932" s="43"/>
      <c r="F932" s="42"/>
      <c r="G932" s="42"/>
      <c r="H932" s="59"/>
      <c r="I932" s="42"/>
      <c r="J932" s="6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2"/>
      <c r="D933" s="42"/>
      <c r="E933" s="43"/>
      <c r="F933" s="42"/>
      <c r="G933" s="42"/>
      <c r="H933" s="59"/>
      <c r="I933" s="42"/>
      <c r="J933" s="6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2"/>
      <c r="D934" s="42"/>
      <c r="E934" s="43"/>
      <c r="F934" s="42"/>
      <c r="G934" s="42"/>
      <c r="H934" s="59"/>
      <c r="I934" s="42"/>
      <c r="J934" s="6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2"/>
      <c r="D935" s="42"/>
      <c r="E935" s="43"/>
      <c r="F935" s="42"/>
      <c r="G935" s="42"/>
      <c r="H935" s="59"/>
      <c r="I935" s="42"/>
      <c r="J935" s="6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2"/>
      <c r="D936" s="42"/>
      <c r="E936" s="43"/>
      <c r="F936" s="42"/>
      <c r="G936" s="42"/>
      <c r="H936" s="59"/>
      <c r="I936" s="42"/>
      <c r="J936" s="6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2"/>
      <c r="D937" s="42"/>
      <c r="E937" s="43"/>
      <c r="F937" s="42"/>
      <c r="G937" s="42"/>
      <c r="H937" s="59"/>
      <c r="I937" s="42"/>
      <c r="J937" s="6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2"/>
      <c r="D938" s="42"/>
      <c r="E938" s="43"/>
      <c r="F938" s="42"/>
      <c r="G938" s="42"/>
      <c r="H938" s="59"/>
      <c r="I938" s="42"/>
      <c r="J938" s="6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2"/>
      <c r="D939" s="42"/>
      <c r="E939" s="43"/>
      <c r="F939" s="42"/>
      <c r="G939" s="42"/>
      <c r="H939" s="59"/>
      <c r="I939" s="42"/>
      <c r="J939" s="6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2"/>
      <c r="D940" s="42"/>
      <c r="E940" s="43"/>
      <c r="F940" s="42"/>
      <c r="G940" s="42"/>
      <c r="H940" s="59"/>
      <c r="I940" s="42"/>
      <c r="J940" s="6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2"/>
      <c r="D941" s="42"/>
      <c r="E941" s="43"/>
      <c r="F941" s="42"/>
      <c r="G941" s="42"/>
      <c r="H941" s="59"/>
      <c r="I941" s="42"/>
      <c r="J941" s="6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2"/>
      <c r="D942" s="42"/>
      <c r="E942" s="43"/>
      <c r="F942" s="42"/>
      <c r="G942" s="42"/>
      <c r="H942" s="59"/>
      <c r="I942" s="42"/>
      <c r="J942" s="6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2"/>
      <c r="D943" s="42"/>
      <c r="E943" s="43"/>
      <c r="F943" s="42"/>
      <c r="G943" s="42"/>
      <c r="H943" s="59"/>
      <c r="I943" s="42"/>
      <c r="J943" s="6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2"/>
      <c r="D944" s="42"/>
      <c r="E944" s="43"/>
      <c r="F944" s="42"/>
      <c r="G944" s="42"/>
      <c r="H944" s="59"/>
      <c r="I944" s="42"/>
      <c r="J944" s="6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2"/>
      <c r="D945" s="42"/>
      <c r="E945" s="43"/>
      <c r="F945" s="42"/>
      <c r="G945" s="42"/>
      <c r="H945" s="59"/>
      <c r="I945" s="42"/>
      <c r="J945" s="6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2"/>
      <c r="D946" s="42"/>
      <c r="E946" s="43"/>
      <c r="F946" s="42"/>
      <c r="G946" s="42"/>
      <c r="H946" s="59"/>
      <c r="I946" s="42"/>
      <c r="J946" s="6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2"/>
      <c r="D947" s="42"/>
      <c r="E947" s="43"/>
      <c r="F947" s="42"/>
      <c r="G947" s="42"/>
      <c r="H947" s="59"/>
      <c r="I947" s="42"/>
      <c r="J947" s="6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2"/>
      <c r="D948" s="42"/>
      <c r="E948" s="43"/>
      <c r="F948" s="42"/>
      <c r="G948" s="42"/>
      <c r="H948" s="59"/>
      <c r="I948" s="42"/>
      <c r="J948" s="6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2"/>
      <c r="D949" s="42"/>
      <c r="E949" s="43"/>
      <c r="F949" s="42"/>
      <c r="G949" s="42"/>
      <c r="H949" s="59"/>
      <c r="I949" s="42"/>
      <c r="J949" s="6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2"/>
      <c r="D950" s="42"/>
      <c r="E950" s="43"/>
      <c r="F950" s="42"/>
      <c r="G950" s="42"/>
      <c r="H950" s="59"/>
      <c r="I950" s="42"/>
      <c r="J950" s="6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2"/>
      <c r="D951" s="42"/>
      <c r="E951" s="43"/>
      <c r="F951" s="42"/>
      <c r="G951" s="42"/>
      <c r="H951" s="59"/>
      <c r="I951" s="42"/>
      <c r="J951" s="6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2"/>
      <c r="D952" s="42"/>
      <c r="E952" s="43"/>
      <c r="F952" s="42"/>
      <c r="G952" s="42"/>
      <c r="H952" s="59"/>
      <c r="I952" s="42"/>
      <c r="J952" s="6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2"/>
      <c r="D953" s="42"/>
      <c r="E953" s="43"/>
      <c r="F953" s="42"/>
      <c r="G953" s="42"/>
      <c r="H953" s="59"/>
      <c r="I953" s="42"/>
      <c r="J953" s="6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2"/>
      <c r="D954" s="42"/>
      <c r="E954" s="43"/>
      <c r="F954" s="42"/>
      <c r="G954" s="42"/>
      <c r="H954" s="59"/>
      <c r="I954" s="42"/>
      <c r="J954" s="6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2"/>
      <c r="D955" s="42"/>
      <c r="E955" s="43"/>
      <c r="F955" s="42"/>
      <c r="G955" s="42"/>
      <c r="H955" s="59"/>
      <c r="I955" s="42"/>
      <c r="J955" s="6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2"/>
      <c r="D956" s="42"/>
      <c r="E956" s="43"/>
      <c r="F956" s="42"/>
      <c r="G956" s="42"/>
      <c r="H956" s="59"/>
      <c r="I956" s="42"/>
      <c r="J956" s="6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2"/>
      <c r="D957" s="42"/>
      <c r="E957" s="43"/>
      <c r="F957" s="42"/>
      <c r="G957" s="42"/>
      <c r="H957" s="59"/>
      <c r="I957" s="42"/>
      <c r="J957" s="6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2"/>
      <c r="D958" s="42"/>
      <c r="E958" s="43"/>
      <c r="F958" s="42"/>
      <c r="G958" s="42"/>
      <c r="H958" s="59"/>
      <c r="I958" s="42"/>
      <c r="J958" s="6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2"/>
      <c r="D959" s="42"/>
      <c r="E959" s="43"/>
      <c r="F959" s="42"/>
      <c r="G959" s="42"/>
      <c r="H959" s="59"/>
      <c r="I959" s="42"/>
      <c r="J959" s="6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2"/>
      <c r="D960" s="42"/>
      <c r="E960" s="43"/>
      <c r="F960" s="42"/>
      <c r="G960" s="42"/>
      <c r="H960" s="59"/>
      <c r="I960" s="42"/>
      <c r="J960" s="6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2"/>
      <c r="D961" s="42"/>
      <c r="E961" s="43"/>
      <c r="F961" s="42"/>
      <c r="G961" s="42"/>
      <c r="H961" s="59"/>
      <c r="I961" s="42"/>
      <c r="J961" s="6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2"/>
      <c r="D962" s="42"/>
      <c r="E962" s="43"/>
      <c r="F962" s="42"/>
      <c r="G962" s="42"/>
      <c r="H962" s="59"/>
      <c r="I962" s="42"/>
      <c r="J962" s="6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2"/>
      <c r="D963" s="42"/>
      <c r="E963" s="43"/>
      <c r="F963" s="42"/>
      <c r="G963" s="42"/>
      <c r="H963" s="59"/>
      <c r="I963" s="42"/>
      <c r="J963" s="6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2"/>
      <c r="D964" s="42"/>
      <c r="E964" s="43"/>
      <c r="F964" s="42"/>
      <c r="G964" s="42"/>
      <c r="H964" s="59"/>
      <c r="I964" s="42"/>
      <c r="J964" s="6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2"/>
      <c r="D965" s="42"/>
      <c r="E965" s="43"/>
      <c r="F965" s="42"/>
      <c r="G965" s="42"/>
      <c r="H965" s="59"/>
      <c r="I965" s="42"/>
      <c r="J965" s="6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2"/>
      <c r="D966" s="42"/>
      <c r="E966" s="43"/>
      <c r="F966" s="42"/>
      <c r="G966" s="42"/>
      <c r="H966" s="59"/>
      <c r="I966" s="42"/>
      <c r="J966" s="6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2"/>
      <c r="D967" s="42"/>
      <c r="E967" s="43"/>
      <c r="F967" s="42"/>
      <c r="G967" s="42"/>
      <c r="H967" s="59"/>
      <c r="I967" s="42"/>
      <c r="J967" s="6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2"/>
      <c r="D968" s="42"/>
      <c r="E968" s="43"/>
      <c r="F968" s="42"/>
      <c r="G968" s="42"/>
      <c r="H968" s="59"/>
      <c r="I968" s="42"/>
      <c r="J968" s="6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2"/>
      <c r="D969" s="42"/>
      <c r="E969" s="43"/>
      <c r="F969" s="42"/>
      <c r="G969" s="42"/>
      <c r="H969" s="59"/>
      <c r="I969" s="42"/>
      <c r="J969" s="6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2"/>
      <c r="D970" s="42"/>
      <c r="E970" s="43"/>
      <c r="F970" s="42"/>
      <c r="G970" s="42"/>
      <c r="H970" s="59"/>
      <c r="I970" s="42"/>
      <c r="J970" s="6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2"/>
      <c r="D971" s="42"/>
      <c r="E971" s="43"/>
      <c r="F971" s="42"/>
      <c r="G971" s="42"/>
      <c r="H971" s="59"/>
      <c r="I971" s="42"/>
      <c r="J971" s="6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2"/>
      <c r="D972" s="42"/>
      <c r="E972" s="43"/>
      <c r="F972" s="42"/>
      <c r="G972" s="42"/>
      <c r="H972" s="59"/>
      <c r="I972" s="42"/>
      <c r="J972" s="6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2"/>
      <c r="D973" s="42"/>
      <c r="E973" s="43"/>
      <c r="F973" s="42"/>
      <c r="G973" s="42"/>
      <c r="H973" s="59"/>
      <c r="I973" s="42"/>
      <c r="J973" s="6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2"/>
      <c r="D974" s="42"/>
      <c r="E974" s="43"/>
      <c r="F974" s="42"/>
      <c r="G974" s="42"/>
      <c r="H974" s="59"/>
      <c r="I974" s="42"/>
      <c r="J974" s="6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2"/>
      <c r="D975" s="42"/>
      <c r="E975" s="43"/>
      <c r="F975" s="42"/>
      <c r="G975" s="42"/>
      <c r="H975" s="59"/>
      <c r="I975" s="42"/>
      <c r="J975" s="6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2"/>
      <c r="D976" s="42"/>
      <c r="E976" s="43"/>
      <c r="F976" s="42"/>
      <c r="G976" s="42"/>
      <c r="H976" s="59"/>
      <c r="I976" s="42"/>
      <c r="J976" s="6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2"/>
      <c r="D977" s="42"/>
      <c r="E977" s="43"/>
      <c r="F977" s="42"/>
      <c r="G977" s="42"/>
      <c r="H977" s="59"/>
      <c r="I977" s="42"/>
      <c r="J977" s="6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2"/>
      <c r="D978" s="42"/>
      <c r="E978" s="43"/>
      <c r="F978" s="42"/>
      <c r="G978" s="42"/>
      <c r="H978" s="59"/>
      <c r="I978" s="42"/>
      <c r="J978" s="6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2"/>
      <c r="D979" s="42"/>
      <c r="E979" s="43"/>
      <c r="F979" s="42"/>
      <c r="G979" s="42"/>
      <c r="H979" s="59"/>
      <c r="I979" s="42"/>
      <c r="J979" s="6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2"/>
      <c r="D980" s="42"/>
      <c r="E980" s="43"/>
      <c r="F980" s="42"/>
      <c r="G980" s="42"/>
      <c r="H980" s="59"/>
      <c r="I980" s="42"/>
      <c r="J980" s="6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2"/>
      <c r="D981" s="42"/>
      <c r="E981" s="43"/>
      <c r="F981" s="42"/>
      <c r="G981" s="42"/>
      <c r="H981" s="59"/>
      <c r="I981" s="42"/>
      <c r="J981" s="6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2"/>
      <c r="D982" s="42"/>
      <c r="E982" s="43"/>
      <c r="F982" s="42"/>
      <c r="G982" s="42"/>
      <c r="H982" s="59"/>
      <c r="I982" s="42"/>
      <c r="J982" s="6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2"/>
      <c r="D983" s="42"/>
      <c r="E983" s="43"/>
      <c r="F983" s="42"/>
      <c r="G983" s="42"/>
      <c r="H983" s="59"/>
      <c r="I983" s="42"/>
      <c r="J983" s="6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2"/>
      <c r="D984" s="42"/>
      <c r="E984" s="43"/>
      <c r="F984" s="42"/>
      <c r="G984" s="42"/>
      <c r="H984" s="59"/>
      <c r="I984" s="42"/>
      <c r="J984" s="6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2"/>
      <c r="D985" s="42"/>
      <c r="E985" s="43"/>
      <c r="F985" s="42"/>
      <c r="G985" s="42"/>
      <c r="H985" s="59"/>
      <c r="I985" s="42"/>
      <c r="J985" s="6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2"/>
      <c r="D986" s="42"/>
      <c r="E986" s="43"/>
      <c r="F986" s="42"/>
      <c r="G986" s="42"/>
      <c r="H986" s="59"/>
      <c r="I986" s="42"/>
      <c r="J986" s="6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2"/>
      <c r="D987" s="42"/>
      <c r="E987" s="43"/>
      <c r="F987" s="42"/>
      <c r="G987" s="42"/>
      <c r="H987" s="59"/>
      <c r="I987" s="42"/>
      <c r="J987" s="6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2"/>
      <c r="D988" s="42"/>
      <c r="E988" s="43"/>
      <c r="F988" s="42"/>
      <c r="G988" s="42"/>
      <c r="H988" s="59"/>
      <c r="I988" s="42"/>
      <c r="J988" s="6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2"/>
      <c r="D989" s="42"/>
      <c r="E989" s="43"/>
      <c r="F989" s="42"/>
      <c r="G989" s="42"/>
      <c r="H989" s="59"/>
      <c r="I989" s="42"/>
      <c r="J989" s="6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2"/>
      <c r="D990" s="42"/>
      <c r="E990" s="43"/>
      <c r="F990" s="42"/>
      <c r="G990" s="42"/>
      <c r="H990" s="59"/>
      <c r="I990" s="42"/>
      <c r="J990" s="6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2"/>
      <c r="D991" s="42"/>
      <c r="E991" s="43"/>
      <c r="F991" s="42"/>
      <c r="G991" s="42"/>
      <c r="H991" s="59"/>
      <c r="I991" s="42"/>
      <c r="J991" s="6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2"/>
      <c r="D992" s="42"/>
      <c r="E992" s="43"/>
      <c r="F992" s="42"/>
      <c r="G992" s="42"/>
      <c r="H992" s="59"/>
      <c r="I992" s="42"/>
      <c r="J992" s="6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2"/>
      <c r="D993" s="42"/>
      <c r="E993" s="43"/>
      <c r="F993" s="42"/>
      <c r="G993" s="42"/>
      <c r="H993" s="59"/>
      <c r="I993" s="42"/>
      <c r="J993" s="6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2"/>
      <c r="D994" s="42"/>
      <c r="E994" s="43"/>
      <c r="F994" s="42"/>
      <c r="G994" s="42"/>
      <c r="H994" s="59"/>
      <c r="I994" s="42"/>
      <c r="J994" s="6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2"/>
      <c r="D995" s="42"/>
      <c r="E995" s="43"/>
      <c r="F995" s="42"/>
      <c r="G995" s="42"/>
      <c r="H995" s="59"/>
      <c r="I995" s="42"/>
      <c r="J995" s="6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2"/>
      <c r="D996" s="42"/>
      <c r="E996" s="43"/>
      <c r="F996" s="42"/>
      <c r="G996" s="42"/>
      <c r="H996" s="59"/>
      <c r="I996" s="42"/>
      <c r="J996" s="6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2"/>
      <c r="D997" s="42"/>
      <c r="E997" s="43"/>
      <c r="F997" s="42"/>
      <c r="G997" s="42"/>
      <c r="H997" s="59"/>
      <c r="I997" s="42"/>
      <c r="J997" s="6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2"/>
      <c r="D998" s="42"/>
      <c r="E998" s="43"/>
      <c r="F998" s="42"/>
      <c r="G998" s="42"/>
      <c r="H998" s="59"/>
      <c r="I998" s="42"/>
      <c r="J998" s="6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2"/>
      <c r="D999" s="42"/>
      <c r="E999" s="43"/>
      <c r="F999" s="42"/>
      <c r="G999" s="42"/>
      <c r="H999" s="59"/>
      <c r="I999" s="42"/>
      <c r="J999" s="6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2"/>
      <c r="D1000" s="42"/>
      <c r="E1000" s="43"/>
      <c r="F1000" s="42"/>
      <c r="G1000" s="42"/>
      <c r="H1000" s="59"/>
      <c r="I1000" s="42"/>
      <c r="J1000" s="6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5">
    <mergeCell ref="A1:J1"/>
    <mergeCell ref="A2:J2"/>
    <mergeCell ref="A3:J3"/>
    <mergeCell ref="A4:J4"/>
    <mergeCell ref="A29:J29"/>
    <mergeCell ref="A30:J30"/>
    <mergeCell ref="A31:J31"/>
    <mergeCell ref="A32:J32"/>
    <mergeCell ref="A57:J57"/>
    <mergeCell ref="A58:J58"/>
    <mergeCell ref="A59:J59"/>
    <mergeCell ref="A60:J60"/>
    <mergeCell ref="E62:G62"/>
    <mergeCell ref="A87:J87"/>
    <mergeCell ref="A88:J88"/>
    <mergeCell ref="A89:J89"/>
    <mergeCell ref="A90:J90"/>
    <mergeCell ref="A115:J115"/>
    <mergeCell ref="A116:J116"/>
    <mergeCell ref="A117:J117"/>
    <mergeCell ref="A118:J118"/>
    <mergeCell ref="A147:J147"/>
    <mergeCell ref="A148:J148"/>
    <mergeCell ref="A149:J149"/>
    <mergeCell ref="A150:J150"/>
    <mergeCell ref="A176:J176"/>
    <mergeCell ref="A177:J177"/>
    <mergeCell ref="A178:J178"/>
    <mergeCell ref="A179:J179"/>
    <mergeCell ref="A203:J203"/>
    <mergeCell ref="A204:J204"/>
    <mergeCell ref="A205:J205"/>
    <mergeCell ref="A206:J206"/>
    <mergeCell ref="A232:I232"/>
    <mergeCell ref="A233:I233"/>
    <mergeCell ref="A294:I294"/>
    <mergeCell ref="A295:I295"/>
    <mergeCell ref="A296:I296"/>
    <mergeCell ref="A234:I234"/>
    <mergeCell ref="A235:I235"/>
    <mergeCell ref="A261:I261"/>
    <mergeCell ref="A262:I262"/>
    <mergeCell ref="A263:I263"/>
    <mergeCell ref="A264:I264"/>
    <mergeCell ref="A293:I293"/>
  </mergeCells>
  <printOptions/>
  <pageMargins bottom="0.5511811023622047" footer="0.0" header="0.0" left="0.3937007874015748" right="0.2362204724409449" top="0.31496062992125984"/>
  <pageSetup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3.9"/>
    <col customWidth="1" min="2" max="2" width="10.6"/>
    <col customWidth="1" min="3" max="3" width="8.6"/>
    <col customWidth="1" min="4" max="4" width="7.8"/>
    <col customWidth="1" min="5" max="5" width="6.5"/>
    <col customWidth="1" hidden="1" min="6" max="6" width="7.9"/>
    <col customWidth="1" min="7" max="7" width="6.8"/>
    <col customWidth="1" min="8" max="8" width="7.5"/>
    <col customWidth="1" min="9" max="9" width="8.4"/>
    <col customWidth="1" min="10" max="10" width="7.5"/>
    <col customWidth="1" min="11" max="11" width="7.6"/>
    <col customWidth="1" min="12" max="12" width="8.1"/>
    <col customWidth="1" min="13" max="26" width="8.9"/>
  </cols>
  <sheetData>
    <row r="1" ht="13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3.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3.5" customHeight="1">
      <c r="A3" s="1" t="s">
        <v>71</v>
      </c>
      <c r="B3" s="2"/>
      <c r="C3" s="2"/>
      <c r="D3" s="2"/>
      <c r="E3" s="2"/>
      <c r="F3" s="2"/>
      <c r="G3" s="2"/>
      <c r="H3" s="2"/>
      <c r="I3" s="2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3.5" customHeight="1">
      <c r="A4" s="1" t="s">
        <v>3</v>
      </c>
      <c r="B4" s="2"/>
      <c r="C4" s="2"/>
      <c r="D4" s="2"/>
      <c r="E4" s="2"/>
      <c r="F4" s="2"/>
      <c r="G4" s="2"/>
      <c r="H4" s="2"/>
      <c r="I4" s="2"/>
      <c r="J4" s="3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3.5" customHeight="1">
      <c r="A5" s="5"/>
      <c r="B5" s="6"/>
      <c r="C5" s="7"/>
      <c r="D5" s="7"/>
      <c r="E5" s="8"/>
      <c r="F5" s="7"/>
      <c r="G5" s="7"/>
      <c r="H5" s="9"/>
      <c r="I5" s="7"/>
      <c r="J5" s="6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3.5" customHeight="1">
      <c r="A6" s="10"/>
      <c r="B6" s="11"/>
      <c r="C6" s="12" t="s">
        <v>4</v>
      </c>
      <c r="D6" s="12"/>
      <c r="E6" s="53"/>
      <c r="F6" s="15"/>
      <c r="G6" s="12" t="s">
        <v>4</v>
      </c>
      <c r="H6" s="16"/>
      <c r="I6" s="15"/>
      <c r="J6" s="11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3.5" customHeight="1">
      <c r="A7" s="17" t="s">
        <v>6</v>
      </c>
      <c r="B7" s="18" t="s">
        <v>7</v>
      </c>
      <c r="C7" s="19" t="s">
        <v>8</v>
      </c>
      <c r="D7" s="19" t="s">
        <v>9</v>
      </c>
      <c r="E7" s="85" t="s">
        <v>65</v>
      </c>
      <c r="F7" s="19" t="s">
        <v>12</v>
      </c>
      <c r="G7" s="21" t="s">
        <v>13</v>
      </c>
      <c r="H7" s="22" t="s">
        <v>14</v>
      </c>
      <c r="I7" s="21" t="s">
        <v>15</v>
      </c>
      <c r="J7" s="18" t="s">
        <v>16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3.5" customHeight="1">
      <c r="A8" s="17"/>
      <c r="B8" s="18"/>
      <c r="C8" s="23" t="s">
        <v>72</v>
      </c>
      <c r="D8" s="19" t="s">
        <v>18</v>
      </c>
      <c r="E8" s="20" t="s">
        <v>18</v>
      </c>
      <c r="F8" s="19" t="s">
        <v>18</v>
      </c>
      <c r="G8" s="23" t="s">
        <v>72</v>
      </c>
      <c r="H8" s="22" t="s">
        <v>19</v>
      </c>
      <c r="I8" s="19" t="s">
        <v>20</v>
      </c>
      <c r="J8" s="18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3.5" customHeight="1">
      <c r="A9" s="24"/>
      <c r="B9" s="25"/>
      <c r="C9" s="26" t="s">
        <v>18</v>
      </c>
      <c r="D9" s="27"/>
      <c r="E9" s="20"/>
      <c r="F9" s="86"/>
      <c r="G9" s="19" t="s">
        <v>18</v>
      </c>
      <c r="H9" s="29"/>
      <c r="I9" s="27"/>
      <c r="J9" s="25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3.5" customHeight="1">
      <c r="A10" s="30">
        <v>1.0</v>
      </c>
      <c r="B10" s="31" t="s">
        <v>21</v>
      </c>
      <c r="C10" s="87">
        <v>951.0</v>
      </c>
      <c r="D10" s="73">
        <v>3536.0</v>
      </c>
      <c r="E10" s="87">
        <v>3483.0</v>
      </c>
      <c r="F10" s="88">
        <v>19.0</v>
      </c>
      <c r="G10" s="87">
        <v>1004.0</v>
      </c>
      <c r="H10" s="35">
        <f t="shared" ref="H10:H27" si="1">I10/E10*10</f>
        <v>63.1032874</v>
      </c>
      <c r="I10" s="36">
        <v>21978.875</v>
      </c>
      <c r="J10" s="37" t="s">
        <v>22</v>
      </c>
      <c r="K10" s="42"/>
      <c r="L10" s="42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3.5" customHeight="1">
      <c r="A11" s="30">
        <v>2.0</v>
      </c>
      <c r="B11" s="31" t="s">
        <v>23</v>
      </c>
      <c r="C11" s="87">
        <v>623.0</v>
      </c>
      <c r="D11" s="73">
        <v>3795.0</v>
      </c>
      <c r="E11" s="87">
        <v>3568.0</v>
      </c>
      <c r="F11" s="88">
        <v>23.0</v>
      </c>
      <c r="G11" s="87">
        <v>841.0</v>
      </c>
      <c r="H11" s="35">
        <f t="shared" si="1"/>
        <v>64.4557315</v>
      </c>
      <c r="I11" s="36">
        <v>22997.805</v>
      </c>
      <c r="J11" s="37" t="s">
        <v>24</v>
      </c>
      <c r="K11" s="42"/>
      <c r="L11" s="42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3.5" customHeight="1">
      <c r="A12" s="30">
        <v>3.0</v>
      </c>
      <c r="B12" s="31" t="s">
        <v>25</v>
      </c>
      <c r="C12" s="87">
        <v>795.0</v>
      </c>
      <c r="D12" s="73">
        <v>3451.0</v>
      </c>
      <c r="E12" s="87">
        <v>3866.0</v>
      </c>
      <c r="F12" s="88">
        <v>18.0</v>
      </c>
      <c r="G12" s="87">
        <v>354.0</v>
      </c>
      <c r="H12" s="35">
        <f t="shared" si="1"/>
        <v>65.21270047</v>
      </c>
      <c r="I12" s="36">
        <v>25211.23</v>
      </c>
      <c r="J12" s="37" t="s">
        <v>26</v>
      </c>
      <c r="K12" s="42"/>
      <c r="L12" s="4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3.5" customHeight="1">
      <c r="A13" s="30">
        <v>4.0</v>
      </c>
      <c r="B13" s="31" t="s">
        <v>27</v>
      </c>
      <c r="C13" s="87">
        <v>766.0</v>
      </c>
      <c r="D13" s="73">
        <v>3363.0</v>
      </c>
      <c r="E13" s="87">
        <v>3423.0</v>
      </c>
      <c r="F13" s="88">
        <v>15.0</v>
      </c>
      <c r="G13" s="87">
        <v>705.0</v>
      </c>
      <c r="H13" s="35">
        <f t="shared" si="1"/>
        <v>66.76015191</v>
      </c>
      <c r="I13" s="36">
        <v>22852.0</v>
      </c>
      <c r="J13" s="38"/>
      <c r="K13" s="42"/>
      <c r="L13" s="42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3.5" customHeight="1">
      <c r="A14" s="30">
        <v>5.0</v>
      </c>
      <c r="B14" s="31" t="s">
        <v>28</v>
      </c>
      <c r="C14" s="87">
        <v>829.0</v>
      </c>
      <c r="D14" s="73">
        <v>3280.0</v>
      </c>
      <c r="E14" s="87">
        <v>3225.0</v>
      </c>
      <c r="F14" s="88">
        <v>1.0</v>
      </c>
      <c r="G14" s="87">
        <v>887.0</v>
      </c>
      <c r="H14" s="35">
        <f t="shared" si="1"/>
        <v>65.96589147</v>
      </c>
      <c r="I14" s="36">
        <v>21274.0</v>
      </c>
      <c r="J14" s="38"/>
      <c r="K14" s="42"/>
      <c r="L14" s="42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3.5" customHeight="1">
      <c r="A15" s="30">
        <v>6.0</v>
      </c>
      <c r="B15" s="31" t="s">
        <v>29</v>
      </c>
      <c r="C15" s="87">
        <v>873.0</v>
      </c>
      <c r="D15" s="73">
        <v>2377.0</v>
      </c>
      <c r="E15" s="87">
        <v>2360.0</v>
      </c>
      <c r="F15" s="88">
        <v>0.0</v>
      </c>
      <c r="G15" s="87">
        <v>892.0</v>
      </c>
      <c r="H15" s="35">
        <f t="shared" si="1"/>
        <v>66.21233051</v>
      </c>
      <c r="I15" s="36">
        <v>15626.11</v>
      </c>
      <c r="J15" s="38"/>
      <c r="K15" s="42"/>
      <c r="L15" s="42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3.5" customHeight="1">
      <c r="A16" s="30">
        <v>7.0</v>
      </c>
      <c r="B16" s="31" t="s">
        <v>30</v>
      </c>
      <c r="C16" s="87">
        <v>309.0</v>
      </c>
      <c r="D16" s="73">
        <v>1147.0</v>
      </c>
      <c r="E16" s="87">
        <v>1169.0</v>
      </c>
      <c r="F16" s="88">
        <v>1.0</v>
      </c>
      <c r="G16" s="87">
        <v>285.0</v>
      </c>
      <c r="H16" s="35">
        <f t="shared" si="1"/>
        <v>67.67322498</v>
      </c>
      <c r="I16" s="36">
        <v>7911.0</v>
      </c>
      <c r="J16" s="38"/>
      <c r="K16" s="42"/>
      <c r="L16" s="42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3.5" customHeight="1">
      <c r="A17" s="30">
        <v>8.0</v>
      </c>
      <c r="B17" s="31" t="s">
        <v>31</v>
      </c>
      <c r="C17" s="87">
        <v>981.0</v>
      </c>
      <c r="D17" s="73">
        <v>2919.0</v>
      </c>
      <c r="E17" s="87">
        <v>2697.0</v>
      </c>
      <c r="F17" s="88">
        <v>3.0</v>
      </c>
      <c r="G17" s="87">
        <v>1216.0</v>
      </c>
      <c r="H17" s="35">
        <f t="shared" si="1"/>
        <v>68.52428624</v>
      </c>
      <c r="I17" s="36">
        <v>18481.0</v>
      </c>
      <c r="J17" s="38"/>
      <c r="K17" s="42"/>
      <c r="L17" s="42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3.5" customHeight="1">
      <c r="A18" s="30">
        <v>9.0</v>
      </c>
      <c r="B18" s="31" t="s">
        <v>32</v>
      </c>
      <c r="C18" s="87">
        <v>1466.0</v>
      </c>
      <c r="D18" s="73">
        <v>2504.0</v>
      </c>
      <c r="E18" s="87">
        <v>2781.0</v>
      </c>
      <c r="F18" s="88">
        <v>0.0</v>
      </c>
      <c r="G18" s="87">
        <v>1171.0</v>
      </c>
      <c r="H18" s="35">
        <f t="shared" si="1"/>
        <v>68.81337648</v>
      </c>
      <c r="I18" s="36">
        <v>19137.0</v>
      </c>
      <c r="J18" s="38"/>
      <c r="K18" s="42"/>
      <c r="L18" s="42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3.5" customHeight="1">
      <c r="A19" s="30">
        <v>10.0</v>
      </c>
      <c r="B19" s="31" t="s">
        <v>33</v>
      </c>
      <c r="C19" s="87">
        <v>806.0</v>
      </c>
      <c r="D19" s="73">
        <v>3361.0</v>
      </c>
      <c r="E19" s="87">
        <v>3223.0</v>
      </c>
      <c r="F19" s="88">
        <v>0.0</v>
      </c>
      <c r="G19" s="87">
        <v>952.0</v>
      </c>
      <c r="H19" s="35">
        <f t="shared" si="1"/>
        <v>67.69779708</v>
      </c>
      <c r="I19" s="36">
        <v>21819.0</v>
      </c>
      <c r="J19" s="38"/>
      <c r="K19" s="42"/>
      <c r="L19" s="4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3.5" customHeight="1">
      <c r="A20" s="30">
        <v>11.0</v>
      </c>
      <c r="B20" s="31" t="s">
        <v>34</v>
      </c>
      <c r="C20" s="87">
        <v>1700.0</v>
      </c>
      <c r="D20" s="73">
        <v>3846.0</v>
      </c>
      <c r="E20" s="87">
        <v>3671.0</v>
      </c>
      <c r="F20" s="88">
        <v>0.0</v>
      </c>
      <c r="G20" s="87">
        <v>1885.0</v>
      </c>
      <c r="H20" s="35">
        <f t="shared" si="1"/>
        <v>64.84064288</v>
      </c>
      <c r="I20" s="36">
        <v>23803.0</v>
      </c>
      <c r="J20" s="38"/>
      <c r="K20" s="42"/>
      <c r="L20" s="42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3.5" customHeight="1">
      <c r="A21" s="30">
        <v>12.0</v>
      </c>
      <c r="B21" s="31" t="s">
        <v>35</v>
      </c>
      <c r="C21" s="87">
        <v>1319.0</v>
      </c>
      <c r="D21" s="73">
        <v>3568.0</v>
      </c>
      <c r="E21" s="87">
        <v>3475.0</v>
      </c>
      <c r="F21" s="88">
        <v>0.0</v>
      </c>
      <c r="G21" s="87">
        <v>1415.0</v>
      </c>
      <c r="H21" s="35">
        <f t="shared" si="1"/>
        <v>66.70503597</v>
      </c>
      <c r="I21" s="36">
        <v>23180.0</v>
      </c>
      <c r="J21" s="38"/>
      <c r="K21" s="42"/>
      <c r="L21" s="42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3.5" customHeight="1">
      <c r="A22" s="30">
        <v>13.0</v>
      </c>
      <c r="B22" s="31" t="s">
        <v>36</v>
      </c>
      <c r="C22" s="87">
        <v>855.0</v>
      </c>
      <c r="D22" s="73">
        <v>3647.0</v>
      </c>
      <c r="E22" s="87">
        <v>3408.0</v>
      </c>
      <c r="F22" s="88">
        <v>0.0</v>
      </c>
      <c r="G22" s="87">
        <v>1108.0</v>
      </c>
      <c r="H22" s="35">
        <f t="shared" si="1"/>
        <v>64.26643192</v>
      </c>
      <c r="I22" s="36">
        <v>21902.0</v>
      </c>
      <c r="J22" s="38"/>
      <c r="K22" s="42"/>
      <c r="L22" s="42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3.5" customHeight="1">
      <c r="A23" s="30">
        <v>14.0</v>
      </c>
      <c r="B23" s="31" t="s">
        <v>37</v>
      </c>
      <c r="C23" s="87">
        <v>1125.0</v>
      </c>
      <c r="D23" s="73">
        <v>2626.0</v>
      </c>
      <c r="E23" s="87">
        <v>2648.0</v>
      </c>
      <c r="F23" s="88">
        <v>0.0</v>
      </c>
      <c r="G23" s="87">
        <v>1100.0</v>
      </c>
      <c r="H23" s="35">
        <f t="shared" si="1"/>
        <v>64.32024169</v>
      </c>
      <c r="I23" s="36">
        <v>17032.0</v>
      </c>
      <c r="J23" s="78"/>
      <c r="K23" s="42"/>
      <c r="L23" s="42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3.5" customHeight="1">
      <c r="A24" s="30">
        <v>15.0</v>
      </c>
      <c r="B24" s="31" t="s">
        <v>38</v>
      </c>
      <c r="C24" s="87">
        <v>72.0</v>
      </c>
      <c r="D24" s="73">
        <v>890.0</v>
      </c>
      <c r="E24" s="87">
        <v>792.0</v>
      </c>
      <c r="F24" s="88">
        <v>0.0</v>
      </c>
      <c r="G24" s="87">
        <v>176.0</v>
      </c>
      <c r="H24" s="35">
        <f t="shared" si="1"/>
        <v>63.10606061</v>
      </c>
      <c r="I24" s="36">
        <v>4998.0</v>
      </c>
      <c r="J24" s="38"/>
      <c r="K24" s="42"/>
      <c r="L24" s="42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3.5" customHeight="1">
      <c r="A25" s="30">
        <v>16.0</v>
      </c>
      <c r="B25" s="31" t="s">
        <v>39</v>
      </c>
      <c r="C25" s="87">
        <v>935.0</v>
      </c>
      <c r="D25" s="73">
        <v>3159.0</v>
      </c>
      <c r="E25" s="87">
        <v>3423.0</v>
      </c>
      <c r="F25" s="88">
        <v>0.0</v>
      </c>
      <c r="G25" s="87">
        <v>658.0</v>
      </c>
      <c r="H25" s="35">
        <f t="shared" si="1"/>
        <v>63.39878761</v>
      </c>
      <c r="I25" s="36">
        <v>21701.405</v>
      </c>
      <c r="J25" s="38"/>
      <c r="K25" s="42"/>
      <c r="L25" s="42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3.5" customHeight="1">
      <c r="A26" s="30">
        <v>17.0</v>
      </c>
      <c r="B26" s="31" t="s">
        <v>40</v>
      </c>
      <c r="C26" s="87">
        <v>1010.0</v>
      </c>
      <c r="D26" s="73">
        <v>2714.0</v>
      </c>
      <c r="E26" s="87">
        <v>2658.0</v>
      </c>
      <c r="F26" s="88">
        <v>0.0</v>
      </c>
      <c r="G26" s="87">
        <v>1070.0</v>
      </c>
      <c r="H26" s="35">
        <f t="shared" si="1"/>
        <v>63.63807374</v>
      </c>
      <c r="I26" s="36">
        <v>16915.0</v>
      </c>
      <c r="J26" s="38"/>
      <c r="K26" s="42"/>
      <c r="L26" s="42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3.5" customHeight="1">
      <c r="A27" s="30"/>
      <c r="B27" s="25" t="s">
        <v>41</v>
      </c>
      <c r="C27" s="90">
        <v>15415.0</v>
      </c>
      <c r="D27" s="73">
        <v>50183.0</v>
      </c>
      <c r="E27" s="89">
        <v>49870.0</v>
      </c>
      <c r="F27" s="34">
        <f>SUM(F10:F26)</f>
        <v>80</v>
      </c>
      <c r="G27" s="90">
        <v>15719.0</v>
      </c>
      <c r="H27" s="35">
        <f t="shared" si="1"/>
        <v>65.53427411</v>
      </c>
      <c r="I27" s="36">
        <f>SUM(I10:I26)</f>
        <v>326819.425</v>
      </c>
      <c r="J27" s="40"/>
      <c r="K27" s="4"/>
      <c r="L27" s="42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3.5" customHeight="1">
      <c r="A28" s="41"/>
      <c r="B28" s="6"/>
      <c r="C28" s="42"/>
      <c r="D28" s="42"/>
      <c r="E28" s="91"/>
      <c r="F28" s="81"/>
      <c r="G28" s="79"/>
      <c r="H28" s="92">
        <v>65.53</v>
      </c>
      <c r="I28" s="79">
        <v>326819.0</v>
      </c>
      <c r="J28" s="106">
        <f>I28-I27</f>
        <v>-0.425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3.5" customHeight="1">
      <c r="A29" s="1" t="s">
        <v>0</v>
      </c>
      <c r="B29" s="2"/>
      <c r="C29" s="2"/>
      <c r="D29" s="2"/>
      <c r="E29" s="2"/>
      <c r="F29" s="2"/>
      <c r="G29" s="2"/>
      <c r="H29" s="2"/>
      <c r="I29" s="2"/>
      <c r="J29" s="3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3.5" customHeight="1">
      <c r="A30" s="1" t="s">
        <v>1</v>
      </c>
      <c r="B30" s="2"/>
      <c r="C30" s="2"/>
      <c r="D30" s="2"/>
      <c r="E30" s="2"/>
      <c r="F30" s="2"/>
      <c r="G30" s="2"/>
      <c r="H30" s="2"/>
      <c r="I30" s="2"/>
      <c r="J30" s="3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1" t="s">
        <v>71</v>
      </c>
      <c r="B31" s="2"/>
      <c r="C31" s="2"/>
      <c r="D31" s="2"/>
      <c r="E31" s="2"/>
      <c r="F31" s="2"/>
      <c r="G31" s="2"/>
      <c r="H31" s="2"/>
      <c r="I31" s="2"/>
      <c r="J31" s="3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1" t="s">
        <v>54</v>
      </c>
      <c r="B32" s="2"/>
      <c r="C32" s="2"/>
      <c r="D32" s="2"/>
      <c r="E32" s="2"/>
      <c r="F32" s="2"/>
      <c r="G32" s="2"/>
      <c r="H32" s="2"/>
      <c r="I32" s="2"/>
      <c r="J32" s="3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5"/>
      <c r="B33" s="6"/>
      <c r="C33" s="49"/>
      <c r="D33" s="49"/>
      <c r="E33" s="50"/>
      <c r="F33" s="49"/>
      <c r="G33" s="49"/>
      <c r="H33" s="51"/>
      <c r="I33" s="49"/>
      <c r="J33" s="6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3.5" customHeight="1">
      <c r="A34" s="10"/>
      <c r="B34" s="11"/>
      <c r="C34" s="12" t="s">
        <v>4</v>
      </c>
      <c r="D34" s="12"/>
      <c r="E34" s="53"/>
      <c r="F34" s="15"/>
      <c r="G34" s="12" t="s">
        <v>4</v>
      </c>
      <c r="H34" s="16"/>
      <c r="I34" s="15"/>
      <c r="J34" s="11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3.5" customHeight="1">
      <c r="A35" s="17" t="s">
        <v>6</v>
      </c>
      <c r="B35" s="18" t="s">
        <v>7</v>
      </c>
      <c r="C35" s="19" t="s">
        <v>8</v>
      </c>
      <c r="D35" s="19" t="s">
        <v>9</v>
      </c>
      <c r="E35" s="85" t="s">
        <v>65</v>
      </c>
      <c r="F35" s="19" t="s">
        <v>12</v>
      </c>
      <c r="G35" s="19" t="s">
        <v>13</v>
      </c>
      <c r="H35" s="22" t="s">
        <v>14</v>
      </c>
      <c r="I35" s="19" t="s">
        <v>15</v>
      </c>
      <c r="J35" s="18" t="s">
        <v>16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17"/>
      <c r="B36" s="18"/>
      <c r="C36" s="84">
        <v>2015.0</v>
      </c>
      <c r="D36" s="19" t="s">
        <v>18</v>
      </c>
      <c r="E36" s="20" t="s">
        <v>18</v>
      </c>
      <c r="F36" s="19" t="s">
        <v>18</v>
      </c>
      <c r="G36" s="84">
        <v>2015.0</v>
      </c>
      <c r="H36" s="22" t="s">
        <v>19</v>
      </c>
      <c r="I36" s="19" t="s">
        <v>20</v>
      </c>
      <c r="J36" s="18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24"/>
      <c r="B37" s="25"/>
      <c r="C37" s="26" t="s">
        <v>18</v>
      </c>
      <c r="D37" s="27"/>
      <c r="E37" s="28"/>
      <c r="F37" s="27"/>
      <c r="G37" s="26" t="s">
        <v>18</v>
      </c>
      <c r="H37" s="29"/>
      <c r="I37" s="27"/>
      <c r="J37" s="25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30">
        <v>1.0</v>
      </c>
      <c r="B38" s="31" t="s">
        <v>21</v>
      </c>
      <c r="C38" s="32">
        <v>0.0</v>
      </c>
      <c r="D38" s="26">
        <v>0.0</v>
      </c>
      <c r="E38" s="28">
        <v>0.0</v>
      </c>
      <c r="F38" s="26" t="s">
        <v>49</v>
      </c>
      <c r="G38" s="26">
        <v>0.0</v>
      </c>
      <c r="H38" s="55" t="s">
        <v>49</v>
      </c>
      <c r="I38" s="26" t="s">
        <v>49</v>
      </c>
      <c r="J38" s="62" t="s">
        <v>55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.5" customHeight="1">
      <c r="A39" s="30">
        <v>2.0</v>
      </c>
      <c r="B39" s="31" t="s">
        <v>23</v>
      </c>
      <c r="C39" s="32">
        <v>0.0</v>
      </c>
      <c r="D39" s="26">
        <v>0.0</v>
      </c>
      <c r="E39" s="28">
        <v>0.0</v>
      </c>
      <c r="F39" s="26" t="s">
        <v>49</v>
      </c>
      <c r="G39" s="26">
        <v>0.0</v>
      </c>
      <c r="H39" s="55" t="s">
        <v>49</v>
      </c>
      <c r="I39" s="26" t="s">
        <v>49</v>
      </c>
      <c r="J39" s="37" t="s">
        <v>26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30">
        <v>3.0</v>
      </c>
      <c r="B40" s="31" t="s">
        <v>25</v>
      </c>
      <c r="C40" s="32">
        <v>0.0</v>
      </c>
      <c r="D40" s="26">
        <v>0.0</v>
      </c>
      <c r="E40" s="28">
        <v>0.0</v>
      </c>
      <c r="F40" s="26" t="s">
        <v>49</v>
      </c>
      <c r="G40" s="26">
        <v>0.0</v>
      </c>
      <c r="H40" s="55" t="s">
        <v>49</v>
      </c>
      <c r="I40" s="26" t="s">
        <v>49</v>
      </c>
      <c r="J40" s="62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30">
        <v>4.0</v>
      </c>
      <c r="B41" s="31" t="s">
        <v>27</v>
      </c>
      <c r="C41" s="32">
        <v>0.0</v>
      </c>
      <c r="D41" s="26">
        <v>0.0</v>
      </c>
      <c r="E41" s="28">
        <v>0.0</v>
      </c>
      <c r="F41" s="26" t="s">
        <v>49</v>
      </c>
      <c r="G41" s="26">
        <v>0.0</v>
      </c>
      <c r="H41" s="55" t="s">
        <v>49</v>
      </c>
      <c r="I41" s="26" t="s">
        <v>49</v>
      </c>
      <c r="J41" s="62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30">
        <v>5.0</v>
      </c>
      <c r="B42" s="31" t="s">
        <v>28</v>
      </c>
      <c r="C42" s="32">
        <v>0.0</v>
      </c>
      <c r="D42" s="26">
        <v>0.0</v>
      </c>
      <c r="E42" s="28">
        <v>0.0</v>
      </c>
      <c r="F42" s="26" t="s">
        <v>49</v>
      </c>
      <c r="G42" s="26">
        <v>0.0</v>
      </c>
      <c r="H42" s="55" t="s">
        <v>49</v>
      </c>
      <c r="I42" s="26" t="s">
        <v>49</v>
      </c>
      <c r="J42" s="62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3.5" customHeight="1">
      <c r="A43" s="30">
        <v>6.0</v>
      </c>
      <c r="B43" s="31" t="s">
        <v>29</v>
      </c>
      <c r="C43" s="32">
        <v>0.0</v>
      </c>
      <c r="D43" s="26">
        <v>0.0</v>
      </c>
      <c r="E43" s="28">
        <v>0.0</v>
      </c>
      <c r="F43" s="26" t="s">
        <v>49</v>
      </c>
      <c r="G43" s="26">
        <v>0.0</v>
      </c>
      <c r="H43" s="55" t="s">
        <v>49</v>
      </c>
      <c r="I43" s="26" t="s">
        <v>49</v>
      </c>
      <c r="J43" s="62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30">
        <v>7.0</v>
      </c>
      <c r="B44" s="31" t="s">
        <v>30</v>
      </c>
      <c r="C44" s="32">
        <v>0.0</v>
      </c>
      <c r="D44" s="26">
        <v>0.0</v>
      </c>
      <c r="E44" s="28">
        <v>0.0</v>
      </c>
      <c r="F44" s="26" t="s">
        <v>49</v>
      </c>
      <c r="G44" s="26">
        <v>0.0</v>
      </c>
      <c r="H44" s="55" t="s">
        <v>49</v>
      </c>
      <c r="I44" s="26" t="s">
        <v>49</v>
      </c>
      <c r="J44" s="62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30">
        <v>8.0</v>
      </c>
      <c r="B45" s="31" t="s">
        <v>31</v>
      </c>
      <c r="C45" s="32">
        <v>0.0</v>
      </c>
      <c r="D45" s="26">
        <v>0.0</v>
      </c>
      <c r="E45" s="28">
        <v>0.0</v>
      </c>
      <c r="F45" s="26" t="s">
        <v>49</v>
      </c>
      <c r="G45" s="26">
        <v>0.0</v>
      </c>
      <c r="H45" s="55"/>
      <c r="I45" s="26"/>
      <c r="J45" s="62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30">
        <v>9.0</v>
      </c>
      <c r="B46" s="31" t="s">
        <v>32</v>
      </c>
      <c r="C46" s="32">
        <v>442.0</v>
      </c>
      <c r="D46" s="27">
        <v>436.0</v>
      </c>
      <c r="E46" s="61">
        <v>442.0</v>
      </c>
      <c r="F46" s="26" t="s">
        <v>49</v>
      </c>
      <c r="G46" s="26">
        <v>436.0</v>
      </c>
      <c r="H46" s="55">
        <v>38.3</v>
      </c>
      <c r="I46" s="27">
        <f>H46*E46/10</f>
        <v>1692.86</v>
      </c>
      <c r="J46" s="62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30">
        <v>10.0</v>
      </c>
      <c r="B47" s="31" t="s">
        <v>33</v>
      </c>
      <c r="C47" s="32">
        <v>0.0</v>
      </c>
      <c r="D47" s="26">
        <v>0.0</v>
      </c>
      <c r="E47" s="28">
        <v>0.0</v>
      </c>
      <c r="F47" s="26" t="s">
        <v>49</v>
      </c>
      <c r="G47" s="26">
        <v>0.0</v>
      </c>
      <c r="H47" s="55" t="s">
        <v>49</v>
      </c>
      <c r="I47" s="26" t="s">
        <v>49</v>
      </c>
      <c r="J47" s="62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30">
        <v>11.0</v>
      </c>
      <c r="B48" s="31" t="s">
        <v>34</v>
      </c>
      <c r="C48" s="32">
        <v>0.0</v>
      </c>
      <c r="D48" s="26">
        <v>0.0</v>
      </c>
      <c r="E48" s="28">
        <v>0.0</v>
      </c>
      <c r="F48" s="26" t="s">
        <v>49</v>
      </c>
      <c r="G48" s="26">
        <v>0.0</v>
      </c>
      <c r="H48" s="55" t="s">
        <v>49</v>
      </c>
      <c r="I48" s="26" t="s">
        <v>49</v>
      </c>
      <c r="J48" s="62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30">
        <v>12.0</v>
      </c>
      <c r="B49" s="31" t="s">
        <v>35</v>
      </c>
      <c r="C49" s="32">
        <v>0.0</v>
      </c>
      <c r="D49" s="26">
        <v>0.0</v>
      </c>
      <c r="E49" s="28">
        <v>0.0</v>
      </c>
      <c r="F49" s="26" t="s">
        <v>49</v>
      </c>
      <c r="G49" s="26">
        <v>0.0</v>
      </c>
      <c r="H49" s="55" t="s">
        <v>49</v>
      </c>
      <c r="I49" s="26" t="s">
        <v>49</v>
      </c>
      <c r="J49" s="62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30">
        <v>13.0</v>
      </c>
      <c r="B50" s="31" t="s">
        <v>36</v>
      </c>
      <c r="C50" s="32">
        <v>0.0</v>
      </c>
      <c r="D50" s="26">
        <v>0.0</v>
      </c>
      <c r="E50" s="28">
        <v>0.0</v>
      </c>
      <c r="F50" s="26" t="s">
        <v>49</v>
      </c>
      <c r="G50" s="26">
        <v>0.0</v>
      </c>
      <c r="H50" s="55" t="s">
        <v>49</v>
      </c>
      <c r="I50" s="26" t="s">
        <v>49</v>
      </c>
      <c r="J50" s="62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30">
        <v>14.0</v>
      </c>
      <c r="B51" s="31" t="s">
        <v>37</v>
      </c>
      <c r="C51" s="32">
        <v>0.0</v>
      </c>
      <c r="D51" s="26">
        <v>0.0</v>
      </c>
      <c r="E51" s="28">
        <v>0.0</v>
      </c>
      <c r="F51" s="26" t="s">
        <v>49</v>
      </c>
      <c r="G51" s="26">
        <v>0.0</v>
      </c>
      <c r="H51" s="55" t="s">
        <v>49</v>
      </c>
      <c r="I51" s="26" t="s">
        <v>49</v>
      </c>
      <c r="J51" s="62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30">
        <v>15.0</v>
      </c>
      <c r="B52" s="31" t="s">
        <v>38</v>
      </c>
      <c r="C52" s="32">
        <v>0.0</v>
      </c>
      <c r="D52" s="26">
        <v>44.0</v>
      </c>
      <c r="E52" s="28">
        <v>44.0</v>
      </c>
      <c r="F52" s="26" t="s">
        <v>49</v>
      </c>
      <c r="G52" s="26">
        <v>0.0</v>
      </c>
      <c r="H52" s="55">
        <v>39.0</v>
      </c>
      <c r="I52" s="27">
        <f>H52*E52/10</f>
        <v>171.6</v>
      </c>
      <c r="J52" s="62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30">
        <v>16.0</v>
      </c>
      <c r="B53" s="31" t="s">
        <v>39</v>
      </c>
      <c r="C53" s="32">
        <v>0.0</v>
      </c>
      <c r="D53" s="26">
        <v>0.0</v>
      </c>
      <c r="E53" s="28">
        <v>0.0</v>
      </c>
      <c r="F53" s="26" t="s">
        <v>49</v>
      </c>
      <c r="G53" s="26">
        <v>0.0</v>
      </c>
      <c r="H53" s="55" t="s">
        <v>49</v>
      </c>
      <c r="I53" s="26" t="s">
        <v>49</v>
      </c>
      <c r="J53" s="62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30">
        <v>17.0</v>
      </c>
      <c r="B54" s="31" t="s">
        <v>40</v>
      </c>
      <c r="C54" s="32">
        <v>0.0</v>
      </c>
      <c r="D54" s="26">
        <v>0.0</v>
      </c>
      <c r="E54" s="28">
        <v>0.0</v>
      </c>
      <c r="F54" s="26" t="s">
        <v>49</v>
      </c>
      <c r="G54" s="26">
        <v>0.0</v>
      </c>
      <c r="H54" s="55" t="s">
        <v>49</v>
      </c>
      <c r="I54" s="26" t="s">
        <v>49</v>
      </c>
      <c r="J54" s="62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63"/>
      <c r="B55" s="25" t="s">
        <v>41</v>
      </c>
      <c r="C55" s="32">
        <v>442.0</v>
      </c>
      <c r="D55" s="36">
        <v>480.0</v>
      </c>
      <c r="E55" s="64">
        <v>486.0</v>
      </c>
      <c r="F55" s="36">
        <f>SUM(F38:F54)</f>
        <v>0</v>
      </c>
      <c r="G55" s="36">
        <v>436.0</v>
      </c>
      <c r="H55" s="55">
        <f>I55/E55*10</f>
        <v>38.36337449</v>
      </c>
      <c r="I55" s="36">
        <f>SUM(I38:I54)</f>
        <v>1864.46</v>
      </c>
      <c r="J55" s="62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1"/>
      <c r="B56" s="6"/>
      <c r="C56" s="42"/>
      <c r="D56" s="42"/>
      <c r="E56" s="43"/>
      <c r="F56" s="42"/>
      <c r="G56" s="42"/>
      <c r="H56" s="59"/>
      <c r="I56" s="42"/>
      <c r="J56" s="6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8" t="s">
        <v>0</v>
      </c>
      <c r="B57" s="2"/>
      <c r="C57" s="2"/>
      <c r="D57" s="2"/>
      <c r="E57" s="2"/>
      <c r="F57" s="2"/>
      <c r="G57" s="2"/>
      <c r="H57" s="2"/>
      <c r="I57" s="2"/>
      <c r="J57" s="3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8" t="s">
        <v>1</v>
      </c>
      <c r="B58" s="2"/>
      <c r="C58" s="2"/>
      <c r="D58" s="2"/>
      <c r="E58" s="2"/>
      <c r="F58" s="2"/>
      <c r="G58" s="2"/>
      <c r="H58" s="2"/>
      <c r="I58" s="2"/>
      <c r="J58" s="3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1" t="s">
        <v>71</v>
      </c>
      <c r="B59" s="2"/>
      <c r="C59" s="2"/>
      <c r="D59" s="2"/>
      <c r="E59" s="2"/>
      <c r="F59" s="2"/>
      <c r="G59" s="2"/>
      <c r="H59" s="2"/>
      <c r="I59" s="2"/>
      <c r="J59" s="3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8" t="s">
        <v>42</v>
      </c>
      <c r="B60" s="2"/>
      <c r="C60" s="2"/>
      <c r="D60" s="2"/>
      <c r="E60" s="2"/>
      <c r="F60" s="2"/>
      <c r="G60" s="2"/>
      <c r="H60" s="2"/>
      <c r="I60" s="2"/>
      <c r="J60" s="3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6"/>
      <c r="B61" s="6"/>
      <c r="C61" s="49"/>
      <c r="D61" s="49"/>
      <c r="E61" s="50"/>
      <c r="F61" s="49"/>
      <c r="G61" s="49"/>
      <c r="H61" s="51"/>
      <c r="I61" s="49"/>
      <c r="J61" s="6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10"/>
      <c r="B62" s="11"/>
      <c r="C62" s="12" t="s">
        <v>4</v>
      </c>
      <c r="D62" s="12"/>
      <c r="E62" s="93" t="s">
        <v>65</v>
      </c>
      <c r="F62" s="94"/>
      <c r="G62" s="95"/>
      <c r="H62" s="107"/>
      <c r="I62" s="12" t="s">
        <v>4</v>
      </c>
      <c r="J62" s="52"/>
      <c r="K62" s="15"/>
      <c r="L62" s="5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17" t="s">
        <v>6</v>
      </c>
      <c r="B63" s="18" t="s">
        <v>7</v>
      </c>
      <c r="C63" s="19" t="s">
        <v>8</v>
      </c>
      <c r="D63" s="19" t="s">
        <v>9</v>
      </c>
      <c r="E63" s="96" t="s">
        <v>67</v>
      </c>
      <c r="F63" s="97" t="s">
        <v>12</v>
      </c>
      <c r="G63" s="98" t="s">
        <v>68</v>
      </c>
      <c r="H63" s="108" t="s">
        <v>73</v>
      </c>
      <c r="I63" s="19" t="s">
        <v>13</v>
      </c>
      <c r="J63" s="22" t="s">
        <v>14</v>
      </c>
      <c r="K63" s="19" t="s">
        <v>15</v>
      </c>
      <c r="L63" s="20" t="s">
        <v>16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17"/>
      <c r="B64" s="18"/>
      <c r="C64" s="23" t="s">
        <v>72</v>
      </c>
      <c r="D64" s="19" t="s">
        <v>18</v>
      </c>
      <c r="E64" s="85" t="s">
        <v>18</v>
      </c>
      <c r="F64" s="19" t="s">
        <v>18</v>
      </c>
      <c r="G64" s="20" t="s">
        <v>18</v>
      </c>
      <c r="H64" s="108" t="s">
        <v>74</v>
      </c>
      <c r="I64" s="23" t="s">
        <v>72</v>
      </c>
      <c r="J64" s="22" t="s">
        <v>19</v>
      </c>
      <c r="K64" s="19" t="s">
        <v>20</v>
      </c>
      <c r="L64" s="20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24"/>
      <c r="B65" s="25"/>
      <c r="C65" s="26" t="s">
        <v>18</v>
      </c>
      <c r="D65" s="27"/>
      <c r="E65" s="99"/>
      <c r="F65" s="27"/>
      <c r="G65" s="86"/>
      <c r="H65" s="108" t="s">
        <v>75</v>
      </c>
      <c r="I65" s="26" t="s">
        <v>18</v>
      </c>
      <c r="J65" s="55"/>
      <c r="K65" s="27"/>
      <c r="L65" s="28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30">
        <v>1.0</v>
      </c>
      <c r="B66" s="31" t="s">
        <v>21</v>
      </c>
      <c r="C66" s="74">
        <v>0.0</v>
      </c>
      <c r="D66" s="74">
        <v>94.0</v>
      </c>
      <c r="E66" s="89">
        <v>94.0</v>
      </c>
      <c r="F66" s="100">
        <v>0.0</v>
      </c>
      <c r="G66" s="33">
        <v>0.0</v>
      </c>
      <c r="H66" s="109">
        <v>0.0</v>
      </c>
      <c r="I66" s="74">
        <v>0.0</v>
      </c>
      <c r="J66" s="56">
        <v>73.54</v>
      </c>
      <c r="K66" s="34">
        <f t="shared" ref="K66:K76" si="2">J66*E66/10</f>
        <v>691.276</v>
      </c>
      <c r="L66" s="40" t="s">
        <v>43</v>
      </c>
      <c r="M66" s="42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30">
        <v>2.0</v>
      </c>
      <c r="B67" s="31" t="s">
        <v>23</v>
      </c>
      <c r="C67" s="74">
        <v>0.0</v>
      </c>
      <c r="D67" s="74">
        <v>2.0</v>
      </c>
      <c r="E67" s="43">
        <v>2.0</v>
      </c>
      <c r="F67" s="100"/>
      <c r="G67" s="33">
        <v>0.0</v>
      </c>
      <c r="H67" s="109">
        <v>0.0</v>
      </c>
      <c r="I67" s="74">
        <v>0.0</v>
      </c>
      <c r="J67" s="56">
        <v>73.54</v>
      </c>
      <c r="K67" s="34">
        <f t="shared" si="2"/>
        <v>14.708</v>
      </c>
      <c r="L67" s="40"/>
      <c r="M67" s="42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30">
        <v>3.0</v>
      </c>
      <c r="B68" s="31" t="s">
        <v>25</v>
      </c>
      <c r="C68" s="74">
        <v>0.0</v>
      </c>
      <c r="D68" s="74">
        <v>113.0</v>
      </c>
      <c r="E68" s="74">
        <v>113.0</v>
      </c>
      <c r="F68" s="100"/>
      <c r="G68" s="33">
        <v>0.0</v>
      </c>
      <c r="H68" s="109">
        <v>0.0</v>
      </c>
      <c r="I68" s="74">
        <v>0.0</v>
      </c>
      <c r="J68" s="56">
        <v>76.5</v>
      </c>
      <c r="K68" s="34">
        <f t="shared" si="2"/>
        <v>864.45</v>
      </c>
      <c r="L68" s="40"/>
      <c r="M68" s="42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30">
        <v>4.0</v>
      </c>
      <c r="B69" s="31" t="s">
        <v>27</v>
      </c>
      <c r="C69" s="74">
        <v>0.0</v>
      </c>
      <c r="D69" s="74">
        <v>18.0</v>
      </c>
      <c r="E69" s="74">
        <v>15.0</v>
      </c>
      <c r="F69" s="100">
        <v>0.0</v>
      </c>
      <c r="G69" s="33">
        <v>2.0</v>
      </c>
      <c r="H69" s="109">
        <v>1.0</v>
      </c>
      <c r="I69" s="74">
        <v>0.0</v>
      </c>
      <c r="J69" s="56">
        <v>75.98</v>
      </c>
      <c r="K69" s="34">
        <f t="shared" si="2"/>
        <v>113.97</v>
      </c>
      <c r="L69" s="40"/>
      <c r="M69" s="42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30">
        <v>5.0</v>
      </c>
      <c r="B70" s="31" t="s">
        <v>28</v>
      </c>
      <c r="C70" s="74">
        <v>2.0</v>
      </c>
      <c r="D70" s="74">
        <v>29.0</v>
      </c>
      <c r="E70" s="74">
        <v>28.0</v>
      </c>
      <c r="F70" s="100">
        <v>0.0</v>
      </c>
      <c r="G70" s="33">
        <v>0.0</v>
      </c>
      <c r="H70" s="109">
        <v>0.0</v>
      </c>
      <c r="I70" s="74">
        <v>2.0</v>
      </c>
      <c r="J70" s="56">
        <v>75.25</v>
      </c>
      <c r="K70" s="34">
        <f t="shared" si="2"/>
        <v>210.7</v>
      </c>
      <c r="L70" s="40"/>
      <c r="M70" s="42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30">
        <v>6.0</v>
      </c>
      <c r="B71" s="31" t="s">
        <v>29</v>
      </c>
      <c r="C71" s="74">
        <v>0.0</v>
      </c>
      <c r="D71" s="74">
        <v>54.0</v>
      </c>
      <c r="E71" s="74">
        <v>54.0</v>
      </c>
      <c r="F71" s="100">
        <v>0.0</v>
      </c>
      <c r="G71" s="33">
        <v>0.0</v>
      </c>
      <c r="H71" s="109">
        <v>0.0</v>
      </c>
      <c r="I71" s="74">
        <v>0.0</v>
      </c>
      <c r="J71" s="56">
        <v>77.55</v>
      </c>
      <c r="K71" s="34">
        <f t="shared" si="2"/>
        <v>418.77</v>
      </c>
      <c r="L71" s="40"/>
      <c r="M71" s="42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30">
        <v>7.0</v>
      </c>
      <c r="B72" s="31" t="s">
        <v>30</v>
      </c>
      <c r="C72" s="74">
        <v>0.0</v>
      </c>
      <c r="D72" s="74">
        <v>31.0</v>
      </c>
      <c r="E72" s="74">
        <v>27.0</v>
      </c>
      <c r="F72" s="100">
        <v>0.0</v>
      </c>
      <c r="G72" s="33">
        <v>4.0</v>
      </c>
      <c r="H72" s="109">
        <v>0.0</v>
      </c>
      <c r="I72" s="74">
        <v>0.0</v>
      </c>
      <c r="J72" s="56">
        <v>77.85</v>
      </c>
      <c r="K72" s="34">
        <f t="shared" si="2"/>
        <v>210.195</v>
      </c>
      <c r="L72" s="40"/>
      <c r="M72" s="42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30">
        <v>8.0</v>
      </c>
      <c r="B73" s="31" t="s">
        <v>31</v>
      </c>
      <c r="C73" s="74">
        <v>12.0</v>
      </c>
      <c r="D73" s="74">
        <v>427.0</v>
      </c>
      <c r="E73" s="74">
        <v>359.0</v>
      </c>
      <c r="F73" s="100">
        <v>0.0</v>
      </c>
      <c r="G73" s="33">
        <v>79.0</v>
      </c>
      <c r="H73" s="109">
        <v>0.0</v>
      </c>
      <c r="I73" s="74">
        <v>12.0</v>
      </c>
      <c r="J73" s="56">
        <v>77.53</v>
      </c>
      <c r="K73" s="34">
        <f t="shared" si="2"/>
        <v>2783.327</v>
      </c>
      <c r="L73" s="40"/>
      <c r="M73" s="42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30">
        <v>9.0</v>
      </c>
      <c r="B74" s="31" t="s">
        <v>32</v>
      </c>
      <c r="C74" s="74">
        <v>342.0</v>
      </c>
      <c r="D74" s="74">
        <v>663.0</v>
      </c>
      <c r="E74" s="74">
        <v>670.0</v>
      </c>
      <c r="F74" s="100">
        <v>0.0</v>
      </c>
      <c r="G74" s="33">
        <v>0.0</v>
      </c>
      <c r="H74" s="109">
        <v>0.0</v>
      </c>
      <c r="I74" s="74">
        <v>342.0</v>
      </c>
      <c r="J74" s="56">
        <v>77.35</v>
      </c>
      <c r="K74" s="34">
        <f t="shared" si="2"/>
        <v>5182.45</v>
      </c>
      <c r="L74" s="40"/>
      <c r="M74" s="42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30">
        <v>10.0</v>
      </c>
      <c r="B75" s="31" t="s">
        <v>33</v>
      </c>
      <c r="C75" s="74">
        <v>59.0</v>
      </c>
      <c r="D75" s="74">
        <v>324.0</v>
      </c>
      <c r="E75" s="74">
        <v>382.0</v>
      </c>
      <c r="F75" s="100">
        <v>0.0</v>
      </c>
      <c r="G75" s="33">
        <v>0.0</v>
      </c>
      <c r="H75" s="109">
        <v>0.0</v>
      </c>
      <c r="I75" s="74">
        <v>59.0</v>
      </c>
      <c r="J75" s="56">
        <v>77.54</v>
      </c>
      <c r="K75" s="34">
        <f t="shared" si="2"/>
        <v>2962.028</v>
      </c>
      <c r="L75" s="40"/>
      <c r="M75" s="42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30">
        <v>11.0</v>
      </c>
      <c r="B76" s="31" t="s">
        <v>34</v>
      </c>
      <c r="C76" s="74">
        <v>0.0</v>
      </c>
      <c r="D76" s="74">
        <v>875.0</v>
      </c>
      <c r="E76" s="74">
        <v>854.0</v>
      </c>
      <c r="F76" s="100">
        <v>0.0</v>
      </c>
      <c r="G76" s="33">
        <v>0.0</v>
      </c>
      <c r="H76" s="109">
        <v>23.0</v>
      </c>
      <c r="I76" s="74">
        <v>0.0</v>
      </c>
      <c r="J76" s="56">
        <v>78.55</v>
      </c>
      <c r="K76" s="34">
        <f t="shared" si="2"/>
        <v>6708.17</v>
      </c>
      <c r="L76" s="40"/>
      <c r="M76" s="42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30">
        <v>12.0</v>
      </c>
      <c r="B77" s="31" t="s">
        <v>35</v>
      </c>
      <c r="C77" s="74">
        <v>2.0</v>
      </c>
      <c r="D77" s="74">
        <v>530.0</v>
      </c>
      <c r="E77" s="74">
        <v>515.0</v>
      </c>
      <c r="F77" s="100">
        <v>0.0</v>
      </c>
      <c r="G77" s="33">
        <v>15.0</v>
      </c>
      <c r="H77" s="109">
        <v>0.0</v>
      </c>
      <c r="I77" s="74">
        <v>2.0</v>
      </c>
      <c r="J77" s="56">
        <f>K77/E77*10</f>
        <v>80.05825243</v>
      </c>
      <c r="K77" s="34">
        <v>4123.0</v>
      </c>
      <c r="L77" s="40"/>
      <c r="M77" s="42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30">
        <v>13.0</v>
      </c>
      <c r="B78" s="31" t="s">
        <v>36</v>
      </c>
      <c r="C78" s="74">
        <v>35.0</v>
      </c>
      <c r="D78" s="74">
        <v>722.0</v>
      </c>
      <c r="E78" s="74">
        <v>746.0</v>
      </c>
      <c r="F78" s="100">
        <v>0.0</v>
      </c>
      <c r="G78" s="33">
        <v>0.0</v>
      </c>
      <c r="H78" s="109">
        <v>0.0</v>
      </c>
      <c r="I78" s="74">
        <v>35.0</v>
      </c>
      <c r="J78" s="56">
        <v>79.84</v>
      </c>
      <c r="K78" s="34">
        <f t="shared" ref="K78:K82" si="3">J78*E78/10</f>
        <v>5956.064</v>
      </c>
      <c r="L78" s="40"/>
      <c r="M78" s="42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30">
        <v>14.0</v>
      </c>
      <c r="B79" s="31" t="s">
        <v>37</v>
      </c>
      <c r="C79" s="74">
        <v>20.0</v>
      </c>
      <c r="D79" s="74">
        <v>824.0</v>
      </c>
      <c r="E79" s="74">
        <v>843.0</v>
      </c>
      <c r="F79" s="100">
        <v>0.0</v>
      </c>
      <c r="G79" s="33">
        <v>0.0</v>
      </c>
      <c r="H79" s="109">
        <v>0.0</v>
      </c>
      <c r="I79" s="74">
        <v>20.0</v>
      </c>
      <c r="J79" s="56">
        <v>79.94</v>
      </c>
      <c r="K79" s="34">
        <f t="shared" si="3"/>
        <v>6738.942</v>
      </c>
      <c r="L79" s="40"/>
      <c r="M79" s="42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30">
        <v>15.0</v>
      </c>
      <c r="B80" s="31" t="s">
        <v>38</v>
      </c>
      <c r="C80" s="74">
        <v>0.0</v>
      </c>
      <c r="D80" s="74">
        <v>163.0</v>
      </c>
      <c r="E80" s="74">
        <v>163.0</v>
      </c>
      <c r="F80" s="100">
        <v>0.0</v>
      </c>
      <c r="G80" s="33">
        <v>0.0</v>
      </c>
      <c r="H80" s="109">
        <v>0.0</v>
      </c>
      <c r="I80" s="74">
        <v>0.0</v>
      </c>
      <c r="J80" s="56">
        <v>77.75</v>
      </c>
      <c r="K80" s="34">
        <f t="shared" si="3"/>
        <v>1267.325</v>
      </c>
      <c r="L80" s="40"/>
      <c r="M80" s="42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30">
        <v>16.0</v>
      </c>
      <c r="B81" s="31" t="s">
        <v>39</v>
      </c>
      <c r="C81" s="74">
        <v>0.0</v>
      </c>
      <c r="D81" s="74">
        <v>384.0</v>
      </c>
      <c r="E81" s="74">
        <v>351.0</v>
      </c>
      <c r="F81" s="100">
        <v>0.0</v>
      </c>
      <c r="G81" s="33">
        <v>19.0</v>
      </c>
      <c r="H81" s="109">
        <v>14.0</v>
      </c>
      <c r="I81" s="74">
        <v>0.0</v>
      </c>
      <c r="J81" s="56">
        <v>77.54</v>
      </c>
      <c r="K81" s="34">
        <f t="shared" si="3"/>
        <v>2721.654</v>
      </c>
      <c r="L81" s="40"/>
      <c r="M81" s="42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30">
        <v>17.0</v>
      </c>
      <c r="B82" s="31" t="s">
        <v>40</v>
      </c>
      <c r="C82" s="74">
        <v>0.0</v>
      </c>
      <c r="D82" s="74">
        <v>192.0</v>
      </c>
      <c r="E82" s="74">
        <v>175.0</v>
      </c>
      <c r="F82" s="100">
        <v>0.0</v>
      </c>
      <c r="G82" s="33">
        <v>0.0</v>
      </c>
      <c r="H82" s="109">
        <v>17.0</v>
      </c>
      <c r="I82" s="74">
        <v>0.0</v>
      </c>
      <c r="J82" s="56">
        <v>76.75</v>
      </c>
      <c r="K82" s="34">
        <f t="shared" si="3"/>
        <v>1343.125</v>
      </c>
      <c r="L82" s="40"/>
      <c r="M82" s="42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30"/>
      <c r="B83" s="25" t="s">
        <v>41</v>
      </c>
      <c r="C83" s="74">
        <v>472.0</v>
      </c>
      <c r="D83" s="74">
        <v>5445.0</v>
      </c>
      <c r="E83" s="74">
        <v>5391.0</v>
      </c>
      <c r="F83" s="101">
        <f>SUM(F66:F82)</f>
        <v>0</v>
      </c>
      <c r="G83" s="33">
        <v>119.0</v>
      </c>
      <c r="H83" s="109">
        <v>55.0</v>
      </c>
      <c r="I83" s="74">
        <v>472.0</v>
      </c>
      <c r="J83" s="56">
        <f>K83/E83*10</f>
        <v>77.20066407</v>
      </c>
      <c r="K83" s="34">
        <f>SUM(K67:K82)</f>
        <v>41618.878</v>
      </c>
      <c r="L83" s="40"/>
      <c r="M83" s="42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1"/>
      <c r="B84" s="6" t="s">
        <v>44</v>
      </c>
      <c r="C84" s="44"/>
      <c r="D84" s="44"/>
      <c r="E84" s="58"/>
      <c r="F84" s="44"/>
      <c r="G84" s="59"/>
      <c r="H84" s="60"/>
      <c r="I84" s="44"/>
      <c r="J84" s="110">
        <v>77.2</v>
      </c>
      <c r="K84" s="111">
        <v>41619.0</v>
      </c>
      <c r="L84" s="79">
        <f>K84-K83</f>
        <v>0.122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1"/>
      <c r="B85" s="6"/>
      <c r="C85" s="44"/>
      <c r="D85" s="44"/>
      <c r="E85" s="58"/>
      <c r="F85" s="44"/>
      <c r="G85" s="59"/>
      <c r="H85" s="60"/>
      <c r="I85" s="44"/>
      <c r="J85" s="112"/>
      <c r="K85" s="111"/>
      <c r="L85" s="111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1"/>
      <c r="B86" s="6"/>
      <c r="C86" s="44"/>
      <c r="D86" s="44"/>
      <c r="E86" s="58"/>
      <c r="F86" s="44"/>
      <c r="G86" s="59"/>
      <c r="H86" s="60"/>
      <c r="I86" s="44"/>
      <c r="J86" s="43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1" t="s">
        <v>0</v>
      </c>
      <c r="B87" s="2"/>
      <c r="C87" s="2"/>
      <c r="D87" s="2"/>
      <c r="E87" s="2"/>
      <c r="F87" s="2"/>
      <c r="G87" s="2"/>
      <c r="H87" s="2"/>
      <c r="I87" s="2"/>
      <c r="J87" s="3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1" t="s">
        <v>1</v>
      </c>
      <c r="B88" s="2"/>
      <c r="C88" s="2"/>
      <c r="D88" s="2"/>
      <c r="E88" s="2"/>
      <c r="F88" s="2"/>
      <c r="G88" s="2"/>
      <c r="H88" s="2"/>
      <c r="I88" s="2"/>
      <c r="J88" s="3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1" t="s">
        <v>71</v>
      </c>
      <c r="B89" s="2"/>
      <c r="C89" s="2"/>
      <c r="D89" s="2"/>
      <c r="E89" s="2"/>
      <c r="F89" s="2"/>
      <c r="G89" s="2"/>
      <c r="H89" s="2"/>
      <c r="I89" s="2"/>
      <c r="J89" s="3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1" t="s">
        <v>45</v>
      </c>
      <c r="B90" s="2"/>
      <c r="C90" s="2"/>
      <c r="D90" s="2"/>
      <c r="E90" s="2"/>
      <c r="F90" s="2"/>
      <c r="G90" s="2"/>
      <c r="H90" s="2"/>
      <c r="I90" s="2"/>
      <c r="J90" s="3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5"/>
      <c r="B91" s="6"/>
      <c r="C91" s="49"/>
      <c r="D91" s="49"/>
      <c r="E91" s="50"/>
      <c r="F91" s="49"/>
      <c r="G91" s="49"/>
      <c r="H91" s="51"/>
      <c r="I91" s="49"/>
      <c r="J91" s="6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10"/>
      <c r="B92" s="11"/>
      <c r="C92" s="12" t="s">
        <v>4</v>
      </c>
      <c r="D92" s="12"/>
      <c r="E92" s="102" t="s">
        <v>65</v>
      </c>
      <c r="F92" s="103"/>
      <c r="G92" s="76" t="s">
        <v>4</v>
      </c>
      <c r="H92" s="16"/>
      <c r="I92" s="15"/>
      <c r="J92" s="11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17" t="s">
        <v>6</v>
      </c>
      <c r="B93" s="18" t="s">
        <v>7</v>
      </c>
      <c r="C93" s="19" t="s">
        <v>8</v>
      </c>
      <c r="D93" s="19" t="s">
        <v>9</v>
      </c>
      <c r="E93" s="96" t="s">
        <v>67</v>
      </c>
      <c r="F93" s="97" t="s">
        <v>12</v>
      </c>
      <c r="G93" s="19" t="s">
        <v>13</v>
      </c>
      <c r="H93" s="22" t="s">
        <v>14</v>
      </c>
      <c r="I93" s="19" t="s">
        <v>15</v>
      </c>
      <c r="J93" s="18" t="s">
        <v>16</v>
      </c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17"/>
      <c r="B94" s="18"/>
      <c r="C94" s="23" t="s">
        <v>72</v>
      </c>
      <c r="D94" s="19" t="s">
        <v>18</v>
      </c>
      <c r="E94" s="85" t="s">
        <v>18</v>
      </c>
      <c r="F94" s="19" t="s">
        <v>18</v>
      </c>
      <c r="G94" s="23" t="s">
        <v>72</v>
      </c>
      <c r="H94" s="22" t="s">
        <v>19</v>
      </c>
      <c r="I94" s="19" t="s">
        <v>20</v>
      </c>
      <c r="J94" s="18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24"/>
      <c r="B95" s="25"/>
      <c r="C95" s="26" t="s">
        <v>18</v>
      </c>
      <c r="D95" s="27"/>
      <c r="E95" s="99"/>
      <c r="F95" s="27"/>
      <c r="G95" s="26" t="s">
        <v>18</v>
      </c>
      <c r="H95" s="29"/>
      <c r="I95" s="27"/>
      <c r="J95" s="25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30">
        <v>1.0</v>
      </c>
      <c r="B96" s="31" t="s">
        <v>21</v>
      </c>
      <c r="C96" s="32"/>
      <c r="D96" s="74">
        <v>0.0</v>
      </c>
      <c r="E96" s="89">
        <v>0.0</v>
      </c>
      <c r="F96" s="26">
        <v>0.0</v>
      </c>
      <c r="G96" s="74"/>
      <c r="H96" s="29"/>
      <c r="I96" s="61">
        <f>E96*H96/10</f>
        <v>0</v>
      </c>
      <c r="J96" s="62" t="s">
        <v>46</v>
      </c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30">
        <v>2.0</v>
      </c>
      <c r="B97" s="31" t="s">
        <v>23</v>
      </c>
      <c r="C97" s="32"/>
      <c r="D97" s="74">
        <v>0.0</v>
      </c>
      <c r="E97" s="43">
        <v>0.0</v>
      </c>
      <c r="F97" s="26"/>
      <c r="G97" s="74"/>
      <c r="H97" s="29"/>
      <c r="I97" s="61"/>
      <c r="J97" s="62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30">
        <v>3.0</v>
      </c>
      <c r="B98" s="31" t="s">
        <v>25</v>
      </c>
      <c r="C98" s="32"/>
      <c r="D98" s="74">
        <v>0.0</v>
      </c>
      <c r="E98" s="74">
        <v>0.0</v>
      </c>
      <c r="F98" s="26"/>
      <c r="G98" s="74"/>
      <c r="H98" s="29"/>
      <c r="I98" s="61">
        <f>E98*H98/10</f>
        <v>0</v>
      </c>
      <c r="J98" s="62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30">
        <v>4.0</v>
      </c>
      <c r="B99" s="31" t="s">
        <v>27</v>
      </c>
      <c r="C99" s="32"/>
      <c r="D99" s="74">
        <v>1.0</v>
      </c>
      <c r="E99" s="74">
        <v>1.0</v>
      </c>
      <c r="F99" s="26">
        <v>0.0</v>
      </c>
      <c r="G99" s="74"/>
      <c r="H99" s="29">
        <f>I99*10/E99</f>
        <v>15</v>
      </c>
      <c r="I99" s="29">
        <v>1.5</v>
      </c>
      <c r="J99" s="62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30">
        <v>5.0</v>
      </c>
      <c r="B100" s="31" t="s">
        <v>28</v>
      </c>
      <c r="C100" s="32"/>
      <c r="D100" s="74">
        <v>0.0</v>
      </c>
      <c r="E100" s="74">
        <v>0.0</v>
      </c>
      <c r="F100" s="26">
        <v>0.0</v>
      </c>
      <c r="G100" s="74"/>
      <c r="H100" s="29"/>
      <c r="I100" s="29"/>
      <c r="J100" s="62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30">
        <v>6.0</v>
      </c>
      <c r="B101" s="31" t="s">
        <v>29</v>
      </c>
      <c r="C101" s="32"/>
      <c r="D101" s="74">
        <v>0.0</v>
      </c>
      <c r="E101" s="74">
        <v>0.0</v>
      </c>
      <c r="F101" s="26">
        <v>0.0</v>
      </c>
      <c r="G101" s="74"/>
      <c r="H101" s="29">
        <v>0.0</v>
      </c>
      <c r="I101" s="29">
        <f t="shared" ref="I101:I102" si="4">E101*H101/10</f>
        <v>0</v>
      </c>
      <c r="J101" s="62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30">
        <v>7.0</v>
      </c>
      <c r="B102" s="31" t="s">
        <v>30</v>
      </c>
      <c r="C102" s="32"/>
      <c r="D102" s="74">
        <v>0.0</v>
      </c>
      <c r="E102" s="74">
        <v>0.0</v>
      </c>
      <c r="F102" s="26">
        <v>0.0</v>
      </c>
      <c r="G102" s="74"/>
      <c r="H102" s="55">
        <v>0.0</v>
      </c>
      <c r="I102" s="29">
        <f t="shared" si="4"/>
        <v>0</v>
      </c>
      <c r="J102" s="62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30">
        <v>8.0</v>
      </c>
      <c r="B103" s="31" t="s">
        <v>31</v>
      </c>
      <c r="C103" s="32"/>
      <c r="D103" s="74">
        <v>6.0</v>
      </c>
      <c r="E103" s="74">
        <v>6.0</v>
      </c>
      <c r="F103" s="26">
        <v>0.0</v>
      </c>
      <c r="G103" s="74"/>
      <c r="H103" s="29">
        <f t="shared" ref="H103:H104" si="5">I103*10/E103</f>
        <v>15</v>
      </c>
      <c r="I103" s="29">
        <v>9.0</v>
      </c>
      <c r="J103" s="62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30">
        <v>9.0</v>
      </c>
      <c r="B104" s="31" t="s">
        <v>32</v>
      </c>
      <c r="C104" s="32"/>
      <c r="D104" s="74">
        <v>120.0</v>
      </c>
      <c r="E104" s="74">
        <v>120.0</v>
      </c>
      <c r="F104" s="26">
        <v>0.0</v>
      </c>
      <c r="G104" s="74"/>
      <c r="H104" s="29">
        <f t="shared" si="5"/>
        <v>15.33333333</v>
      </c>
      <c r="I104" s="29">
        <v>184.0</v>
      </c>
      <c r="J104" s="62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30">
        <v>10.0</v>
      </c>
      <c r="B105" s="31" t="s">
        <v>33</v>
      </c>
      <c r="C105" s="32"/>
      <c r="D105" s="74">
        <v>0.0</v>
      </c>
      <c r="E105" s="74">
        <v>0.0</v>
      </c>
      <c r="F105" s="26">
        <v>0.0</v>
      </c>
      <c r="G105" s="74"/>
      <c r="H105" s="29"/>
      <c r="I105" s="61"/>
      <c r="J105" s="62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30">
        <v>11.0</v>
      </c>
      <c r="B106" s="31" t="s">
        <v>34</v>
      </c>
      <c r="C106" s="32"/>
      <c r="D106" s="74">
        <v>2.0</v>
      </c>
      <c r="E106" s="74">
        <v>2.0</v>
      </c>
      <c r="F106" s="26">
        <v>0.0</v>
      </c>
      <c r="G106" s="74"/>
      <c r="H106" s="29">
        <f t="shared" ref="H106:H107" si="6">I106*10/E106</f>
        <v>15</v>
      </c>
      <c r="I106" s="29">
        <v>3.0</v>
      </c>
      <c r="J106" s="62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30">
        <v>12.0</v>
      </c>
      <c r="B107" s="31" t="s">
        <v>35</v>
      </c>
      <c r="C107" s="32"/>
      <c r="D107" s="74">
        <v>1.0</v>
      </c>
      <c r="E107" s="74">
        <v>1.0</v>
      </c>
      <c r="F107" s="26">
        <v>0.0</v>
      </c>
      <c r="G107" s="74"/>
      <c r="H107" s="29">
        <f t="shared" si="6"/>
        <v>15</v>
      </c>
      <c r="I107" s="29">
        <v>1.5</v>
      </c>
      <c r="J107" s="62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30">
        <v>13.0</v>
      </c>
      <c r="B108" s="31" t="s">
        <v>36</v>
      </c>
      <c r="C108" s="32"/>
      <c r="D108" s="74">
        <v>0.0</v>
      </c>
      <c r="E108" s="74">
        <v>0.0</v>
      </c>
      <c r="F108" s="26">
        <v>0.0</v>
      </c>
      <c r="G108" s="74"/>
      <c r="H108" s="29"/>
      <c r="I108" s="61"/>
      <c r="J108" s="62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30">
        <v>14.0</v>
      </c>
      <c r="B109" s="31" t="s">
        <v>37</v>
      </c>
      <c r="C109" s="32"/>
      <c r="D109" s="74">
        <v>0.0</v>
      </c>
      <c r="E109" s="74">
        <v>0.0</v>
      </c>
      <c r="F109" s="26">
        <v>0.0</v>
      </c>
      <c r="G109" s="74"/>
      <c r="H109" s="29"/>
      <c r="I109" s="61">
        <f t="shared" ref="I109:I112" si="7">E109*H109/10</f>
        <v>0</v>
      </c>
      <c r="J109" s="62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30">
        <v>15.0</v>
      </c>
      <c r="B110" s="31" t="s">
        <v>38</v>
      </c>
      <c r="C110" s="32"/>
      <c r="D110" s="33">
        <v>0.0</v>
      </c>
      <c r="E110" s="74">
        <v>0.0</v>
      </c>
      <c r="F110" s="26">
        <v>0.0</v>
      </c>
      <c r="G110" s="74"/>
      <c r="H110" s="55"/>
      <c r="I110" s="61">
        <f t="shared" si="7"/>
        <v>0</v>
      </c>
      <c r="J110" s="62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30">
        <v>16.0</v>
      </c>
      <c r="B111" s="31" t="s">
        <v>39</v>
      </c>
      <c r="C111" s="32"/>
      <c r="D111" s="33">
        <v>0.0</v>
      </c>
      <c r="E111" s="74">
        <v>0.0</v>
      </c>
      <c r="F111" s="26">
        <v>0.0</v>
      </c>
      <c r="G111" s="74"/>
      <c r="H111" s="55"/>
      <c r="I111" s="61">
        <f t="shared" si="7"/>
        <v>0</v>
      </c>
      <c r="J111" s="62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30">
        <v>17.0</v>
      </c>
      <c r="B112" s="31" t="s">
        <v>40</v>
      </c>
      <c r="C112" s="32"/>
      <c r="D112" s="74">
        <v>0.0</v>
      </c>
      <c r="E112" s="74">
        <v>0.0</v>
      </c>
      <c r="F112" s="26">
        <v>0.0</v>
      </c>
      <c r="G112" s="74"/>
      <c r="H112" s="55"/>
      <c r="I112" s="61">
        <f t="shared" si="7"/>
        <v>0</v>
      </c>
      <c r="J112" s="62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30"/>
      <c r="B113" s="25" t="s">
        <v>41</v>
      </c>
      <c r="C113" s="32"/>
      <c r="D113" s="74">
        <v>130.0</v>
      </c>
      <c r="E113" s="74">
        <v>130.0</v>
      </c>
      <c r="F113" s="74">
        <f>SUM(F96:F112)</f>
        <v>0</v>
      </c>
      <c r="G113" s="74"/>
      <c r="H113" s="29">
        <f>I113*10/E113</f>
        <v>15.30769231</v>
      </c>
      <c r="I113" s="61">
        <f>SUM(I96:I112)</f>
        <v>199</v>
      </c>
      <c r="J113" s="62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1"/>
      <c r="B114" s="6"/>
      <c r="C114" s="42"/>
      <c r="D114" s="42"/>
      <c r="E114" s="43"/>
      <c r="F114" s="42"/>
      <c r="G114" s="59"/>
      <c r="H114" s="104"/>
      <c r="I114" s="6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1" t="s">
        <v>0</v>
      </c>
      <c r="B115" s="2"/>
      <c r="C115" s="2"/>
      <c r="D115" s="2"/>
      <c r="E115" s="2"/>
      <c r="F115" s="2"/>
      <c r="G115" s="2"/>
      <c r="H115" s="2"/>
      <c r="I115" s="2"/>
      <c r="J115" s="3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1" t="s">
        <v>1</v>
      </c>
      <c r="B116" s="2"/>
      <c r="C116" s="2"/>
      <c r="D116" s="2"/>
      <c r="E116" s="2"/>
      <c r="F116" s="2"/>
      <c r="G116" s="2"/>
      <c r="H116" s="2"/>
      <c r="I116" s="2"/>
      <c r="J116" s="3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1" t="s">
        <v>71</v>
      </c>
      <c r="B117" s="2"/>
      <c r="C117" s="2"/>
      <c r="D117" s="2"/>
      <c r="E117" s="2"/>
      <c r="F117" s="2"/>
      <c r="G117" s="2"/>
      <c r="H117" s="2"/>
      <c r="I117" s="2"/>
      <c r="J117" s="3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1" t="s">
        <v>47</v>
      </c>
      <c r="B118" s="2"/>
      <c r="C118" s="2"/>
      <c r="D118" s="2"/>
      <c r="E118" s="2"/>
      <c r="F118" s="2"/>
      <c r="G118" s="2"/>
      <c r="H118" s="2"/>
      <c r="I118" s="2"/>
      <c r="J118" s="3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5"/>
      <c r="B119" s="6"/>
      <c r="C119" s="49"/>
      <c r="D119" s="49"/>
      <c r="E119" s="50"/>
      <c r="F119" s="49"/>
      <c r="G119" s="49"/>
      <c r="H119" s="51"/>
      <c r="I119" s="49"/>
      <c r="J119" s="6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10"/>
      <c r="B120" s="11"/>
      <c r="C120" s="12" t="s">
        <v>4</v>
      </c>
      <c r="D120" s="12"/>
      <c r="E120" s="105"/>
      <c r="F120" s="15"/>
      <c r="G120" s="12" t="s">
        <v>4</v>
      </c>
      <c r="H120" s="16"/>
      <c r="I120" s="15"/>
      <c r="J120" s="11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17" t="s">
        <v>6</v>
      </c>
      <c r="B121" s="18" t="s">
        <v>7</v>
      </c>
      <c r="C121" s="19" t="s">
        <v>8</v>
      </c>
      <c r="D121" s="19" t="s">
        <v>9</v>
      </c>
      <c r="E121" s="20" t="s">
        <v>65</v>
      </c>
      <c r="F121" s="19" t="s">
        <v>12</v>
      </c>
      <c r="G121" s="19" t="s">
        <v>13</v>
      </c>
      <c r="H121" s="22" t="s">
        <v>14</v>
      </c>
      <c r="I121" s="19" t="s">
        <v>15</v>
      </c>
      <c r="J121" s="18" t="s">
        <v>16</v>
      </c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17"/>
      <c r="B122" s="18"/>
      <c r="C122" s="23" t="s">
        <v>72</v>
      </c>
      <c r="D122" s="19" t="s">
        <v>18</v>
      </c>
      <c r="E122" s="20" t="s">
        <v>18</v>
      </c>
      <c r="F122" s="19" t="s">
        <v>18</v>
      </c>
      <c r="G122" s="23" t="s">
        <v>72</v>
      </c>
      <c r="H122" s="22" t="s">
        <v>19</v>
      </c>
      <c r="I122" s="19" t="s">
        <v>20</v>
      </c>
      <c r="J122" s="18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24"/>
      <c r="B123" s="25"/>
      <c r="C123" s="26" t="s">
        <v>18</v>
      </c>
      <c r="D123" s="27"/>
      <c r="E123" s="28"/>
      <c r="F123" s="27"/>
      <c r="G123" s="26" t="s">
        <v>18</v>
      </c>
      <c r="H123" s="29"/>
      <c r="I123" s="27"/>
      <c r="J123" s="25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30">
        <v>1.0</v>
      </c>
      <c r="B124" s="31" t="s">
        <v>21</v>
      </c>
      <c r="C124" s="32">
        <v>0.0</v>
      </c>
      <c r="D124" s="74">
        <v>0.0</v>
      </c>
      <c r="E124" s="74">
        <v>0.0</v>
      </c>
      <c r="F124" s="34">
        <v>0.0</v>
      </c>
      <c r="G124" s="32">
        <v>0.0</v>
      </c>
      <c r="H124" s="29"/>
      <c r="I124" s="34"/>
      <c r="J124" s="62" t="s">
        <v>46</v>
      </c>
      <c r="K124" s="4"/>
      <c r="L124" s="42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30">
        <v>2.0</v>
      </c>
      <c r="B125" s="31" t="s">
        <v>23</v>
      </c>
      <c r="C125" s="32">
        <v>1.0</v>
      </c>
      <c r="D125" s="74">
        <v>3.0</v>
      </c>
      <c r="E125" s="74">
        <v>3.0</v>
      </c>
      <c r="F125" s="34">
        <v>0.0</v>
      </c>
      <c r="G125" s="32">
        <v>1.0</v>
      </c>
      <c r="H125" s="56">
        <v>13.552761061946901</v>
      </c>
      <c r="I125" s="34">
        <f t="shared" ref="I125:I140" si="8">H125*E125/10</f>
        <v>4.065828319</v>
      </c>
      <c r="J125" s="62"/>
      <c r="K125" s="59"/>
      <c r="L125" s="42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30">
        <v>3.0</v>
      </c>
      <c r="B126" s="31" t="s">
        <v>25</v>
      </c>
      <c r="C126" s="32">
        <v>0.0</v>
      </c>
      <c r="D126" s="74">
        <v>308.0</v>
      </c>
      <c r="E126" s="74">
        <v>308.0</v>
      </c>
      <c r="F126" s="34"/>
      <c r="G126" s="32">
        <v>0.0</v>
      </c>
      <c r="H126" s="29">
        <v>13.661323307079643</v>
      </c>
      <c r="I126" s="34">
        <f t="shared" si="8"/>
        <v>420.7687579</v>
      </c>
      <c r="J126" s="62"/>
      <c r="K126" s="59"/>
      <c r="L126" s="42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30">
        <v>4.0</v>
      </c>
      <c r="B127" s="31" t="s">
        <v>27</v>
      </c>
      <c r="C127" s="32">
        <v>0.0</v>
      </c>
      <c r="D127" s="74">
        <v>30.0</v>
      </c>
      <c r="E127" s="74">
        <v>30.0</v>
      </c>
      <c r="F127" s="34"/>
      <c r="G127" s="32">
        <v>0.0</v>
      </c>
      <c r="H127" s="29">
        <v>13.47766539292035</v>
      </c>
      <c r="I127" s="34">
        <f t="shared" si="8"/>
        <v>40.43299618</v>
      </c>
      <c r="J127" s="62"/>
      <c r="K127" s="59"/>
      <c r="L127" s="42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30">
        <v>5.0</v>
      </c>
      <c r="B128" s="31" t="s">
        <v>28</v>
      </c>
      <c r="C128" s="32">
        <v>1.0</v>
      </c>
      <c r="D128" s="74">
        <v>3.0</v>
      </c>
      <c r="E128" s="74">
        <v>4.0</v>
      </c>
      <c r="F128" s="34"/>
      <c r="G128" s="32">
        <v>0.0</v>
      </c>
      <c r="H128" s="29">
        <v>13.663362944162436</v>
      </c>
      <c r="I128" s="34">
        <f t="shared" si="8"/>
        <v>5.465345178</v>
      </c>
      <c r="J128" s="62"/>
      <c r="K128" s="59"/>
      <c r="L128" s="42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30">
        <v>6.0</v>
      </c>
      <c r="B129" s="31" t="s">
        <v>29</v>
      </c>
      <c r="C129" s="32">
        <v>9.0</v>
      </c>
      <c r="D129" s="74">
        <v>514.0</v>
      </c>
      <c r="E129" s="74">
        <v>498.0</v>
      </c>
      <c r="F129" s="34"/>
      <c r="G129" s="32">
        <v>25.0</v>
      </c>
      <c r="H129" s="29">
        <v>15.046294416243654</v>
      </c>
      <c r="I129" s="34">
        <f t="shared" si="8"/>
        <v>749.3054619</v>
      </c>
      <c r="J129" s="62"/>
      <c r="K129" s="59"/>
      <c r="L129" s="42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30">
        <v>7.0</v>
      </c>
      <c r="B130" s="31" t="s">
        <v>30</v>
      </c>
      <c r="C130" s="32">
        <v>0.0</v>
      </c>
      <c r="D130" s="74">
        <v>186.0</v>
      </c>
      <c r="E130" s="74">
        <v>160.0</v>
      </c>
      <c r="F130" s="34">
        <v>0.0</v>
      </c>
      <c r="G130" s="32">
        <v>28.0</v>
      </c>
      <c r="H130" s="29">
        <v>13.801329500884956</v>
      </c>
      <c r="I130" s="34">
        <f t="shared" si="8"/>
        <v>220.821272</v>
      </c>
      <c r="J130" s="62"/>
      <c r="K130" s="59"/>
      <c r="L130" s="42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30">
        <v>8.0</v>
      </c>
      <c r="B131" s="31" t="s">
        <v>31</v>
      </c>
      <c r="C131" s="32">
        <v>6.0</v>
      </c>
      <c r="D131" s="74">
        <v>353.0</v>
      </c>
      <c r="E131" s="74">
        <v>359.0</v>
      </c>
      <c r="F131" s="34">
        <v>0.0</v>
      </c>
      <c r="G131" s="32">
        <v>0.0</v>
      </c>
      <c r="H131" s="29">
        <v>14.560241687610617</v>
      </c>
      <c r="I131" s="34">
        <f t="shared" si="8"/>
        <v>522.7126766</v>
      </c>
      <c r="J131" s="62"/>
      <c r="K131" s="59"/>
      <c r="L131" s="42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30">
        <v>9.0</v>
      </c>
      <c r="B132" s="31" t="s">
        <v>32</v>
      </c>
      <c r="C132" s="32">
        <v>144.0</v>
      </c>
      <c r="D132" s="74">
        <v>370.0</v>
      </c>
      <c r="E132" s="74">
        <v>385.0</v>
      </c>
      <c r="F132" s="34">
        <v>0.0</v>
      </c>
      <c r="G132" s="32">
        <v>129.0</v>
      </c>
      <c r="H132" s="29">
        <v>14.320460238664</v>
      </c>
      <c r="I132" s="34">
        <f t="shared" si="8"/>
        <v>551.3377192</v>
      </c>
      <c r="J132" s="62"/>
      <c r="K132" s="59"/>
      <c r="L132" s="42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30">
        <v>10.0</v>
      </c>
      <c r="B133" s="31" t="s">
        <v>33</v>
      </c>
      <c r="C133" s="32">
        <v>106.0</v>
      </c>
      <c r="D133" s="74">
        <v>659.0</v>
      </c>
      <c r="E133" s="74">
        <v>742.0</v>
      </c>
      <c r="F133" s="34">
        <v>0.0</v>
      </c>
      <c r="G133" s="32">
        <v>17.0</v>
      </c>
      <c r="H133" s="29">
        <v>14.35</v>
      </c>
      <c r="I133" s="34">
        <f t="shared" si="8"/>
        <v>1064.77</v>
      </c>
      <c r="J133" s="62"/>
      <c r="K133" s="59"/>
      <c r="L133" s="42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30">
        <v>11.0</v>
      </c>
      <c r="B134" s="31" t="s">
        <v>34</v>
      </c>
      <c r="C134" s="32">
        <v>0.0</v>
      </c>
      <c r="D134" s="74">
        <v>211.0</v>
      </c>
      <c r="E134" s="74">
        <v>211.0</v>
      </c>
      <c r="F134" s="34">
        <v>0.0</v>
      </c>
      <c r="G134" s="32">
        <v>0.0</v>
      </c>
      <c r="H134" s="29">
        <v>15.120050761421318</v>
      </c>
      <c r="I134" s="34">
        <f t="shared" si="8"/>
        <v>319.0330711</v>
      </c>
      <c r="J134" s="62"/>
      <c r="K134" s="59"/>
      <c r="L134" s="42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30">
        <v>12.0</v>
      </c>
      <c r="B135" s="31" t="s">
        <v>35</v>
      </c>
      <c r="C135" s="32">
        <v>3.0</v>
      </c>
      <c r="D135" s="74">
        <v>589.0</v>
      </c>
      <c r="E135" s="74">
        <v>567.0</v>
      </c>
      <c r="F135" s="34">
        <v>14.0</v>
      </c>
      <c r="G135" s="32">
        <v>22.0</v>
      </c>
      <c r="H135" s="29">
        <v>14.918673642477875</v>
      </c>
      <c r="I135" s="34">
        <f t="shared" si="8"/>
        <v>845.8887955</v>
      </c>
      <c r="J135" s="62"/>
      <c r="K135" s="59"/>
      <c r="L135" s="42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30">
        <v>13.0</v>
      </c>
      <c r="B136" s="31" t="s">
        <v>36</v>
      </c>
      <c r="C136" s="32">
        <v>207.0</v>
      </c>
      <c r="D136" s="74">
        <v>455.0</v>
      </c>
      <c r="E136" s="74">
        <v>573.0</v>
      </c>
      <c r="F136" s="34">
        <v>0.0</v>
      </c>
      <c r="G136" s="32">
        <v>82.0</v>
      </c>
      <c r="H136" s="29">
        <v>15.144714152212387</v>
      </c>
      <c r="I136" s="34">
        <f t="shared" si="8"/>
        <v>867.7921209</v>
      </c>
      <c r="J136" s="62"/>
      <c r="K136" s="59"/>
      <c r="L136" s="42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30">
        <v>14.0</v>
      </c>
      <c r="B137" s="31" t="s">
        <v>37</v>
      </c>
      <c r="C137" s="32">
        <v>5.0</v>
      </c>
      <c r="D137" s="74">
        <v>315.0</v>
      </c>
      <c r="E137" s="74">
        <v>320.0</v>
      </c>
      <c r="F137" s="34">
        <v>0.0</v>
      </c>
      <c r="G137" s="32">
        <v>0.0</v>
      </c>
      <c r="H137" s="29">
        <v>13.830853689380525</v>
      </c>
      <c r="I137" s="34">
        <f t="shared" si="8"/>
        <v>442.5873181</v>
      </c>
      <c r="J137" s="62"/>
      <c r="K137" s="59"/>
      <c r="L137" s="42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30">
        <v>15.0</v>
      </c>
      <c r="B138" s="31" t="s">
        <v>38</v>
      </c>
      <c r="C138" s="32">
        <v>0.0</v>
      </c>
      <c r="D138" s="74">
        <v>14.0</v>
      </c>
      <c r="E138" s="74">
        <v>13.0</v>
      </c>
      <c r="F138" s="34">
        <v>0.0</v>
      </c>
      <c r="G138" s="32">
        <v>0.0</v>
      </c>
      <c r="H138" s="29">
        <v>13.364645138053097</v>
      </c>
      <c r="I138" s="34">
        <f t="shared" si="8"/>
        <v>17.37403868</v>
      </c>
      <c r="J138" s="62"/>
      <c r="K138" s="59"/>
      <c r="L138" s="42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30">
        <v>16.0</v>
      </c>
      <c r="B139" s="31" t="s">
        <v>39</v>
      </c>
      <c r="C139" s="32">
        <v>0.0</v>
      </c>
      <c r="D139" s="74">
        <v>263.0</v>
      </c>
      <c r="E139" s="74">
        <v>258.0</v>
      </c>
      <c r="F139" s="34">
        <v>0.0</v>
      </c>
      <c r="G139" s="32">
        <v>0.0</v>
      </c>
      <c r="H139" s="29">
        <v>14.311189772566372</v>
      </c>
      <c r="I139" s="34">
        <f t="shared" si="8"/>
        <v>369.2286961</v>
      </c>
      <c r="J139" s="62"/>
      <c r="K139" s="59"/>
      <c r="L139" s="42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30">
        <v>17.0</v>
      </c>
      <c r="B140" s="31" t="s">
        <v>40</v>
      </c>
      <c r="C140" s="32">
        <v>0.0</v>
      </c>
      <c r="D140" s="74">
        <v>33.0</v>
      </c>
      <c r="E140" s="74">
        <v>32.0</v>
      </c>
      <c r="F140" s="34">
        <v>0.0</v>
      </c>
      <c r="G140" s="32">
        <v>0.0</v>
      </c>
      <c r="H140" s="29">
        <v>13.449410329203538</v>
      </c>
      <c r="I140" s="34">
        <f t="shared" si="8"/>
        <v>43.03811305</v>
      </c>
      <c r="J140" s="62"/>
      <c r="K140" s="59"/>
      <c r="L140" s="42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30"/>
      <c r="B141" s="25" t="s">
        <v>41</v>
      </c>
      <c r="C141" s="32">
        <v>482.0</v>
      </c>
      <c r="D141" s="32">
        <v>4306.0</v>
      </c>
      <c r="E141" s="32">
        <v>4463.0</v>
      </c>
      <c r="F141" s="32">
        <f>SUM(F124:F140)</f>
        <v>14</v>
      </c>
      <c r="G141" s="32">
        <v>304.0</v>
      </c>
      <c r="H141" s="29">
        <v>14.525559332066015</v>
      </c>
      <c r="I141" s="34">
        <f>SUM(I125:I140)</f>
        <v>6484.622211</v>
      </c>
      <c r="J141" s="62"/>
      <c r="K141" s="59"/>
      <c r="L141" s="42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8.0" customHeight="1">
      <c r="A142" s="41"/>
      <c r="B142" s="6"/>
      <c r="C142" s="42"/>
      <c r="D142" s="42"/>
      <c r="E142" s="43"/>
      <c r="F142" s="42"/>
      <c r="G142" s="42"/>
      <c r="H142" s="59">
        <v>14.53</v>
      </c>
      <c r="I142" s="42">
        <v>6485.0</v>
      </c>
      <c r="J142" s="6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8.25" customHeight="1">
      <c r="A143" s="41"/>
      <c r="B143" s="6"/>
      <c r="C143" s="42"/>
      <c r="D143" s="42"/>
      <c r="E143" s="43"/>
      <c r="F143" s="42"/>
      <c r="G143" s="42"/>
      <c r="H143" s="59"/>
      <c r="I143" s="42"/>
      <c r="J143" s="6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8.25" customHeight="1">
      <c r="A144" s="41"/>
      <c r="B144" s="6"/>
      <c r="C144" s="42"/>
      <c r="D144" s="42"/>
      <c r="E144" s="43"/>
      <c r="F144" s="42"/>
      <c r="G144" s="42"/>
      <c r="H144" s="59"/>
      <c r="I144" s="42"/>
      <c r="J144" s="6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8.25" customHeight="1">
      <c r="A145" s="41"/>
      <c r="B145" s="6"/>
      <c r="C145" s="42"/>
      <c r="D145" s="42"/>
      <c r="E145" s="43"/>
      <c r="F145" s="42"/>
      <c r="G145" s="42"/>
      <c r="H145" s="59"/>
      <c r="I145" s="42"/>
      <c r="J145" s="6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8.25" customHeight="1">
      <c r="A146" s="41"/>
      <c r="B146" s="6"/>
      <c r="C146" s="42"/>
      <c r="D146" s="42"/>
      <c r="E146" s="43"/>
      <c r="F146" s="42"/>
      <c r="G146" s="42"/>
      <c r="H146" s="59"/>
      <c r="I146" s="42"/>
      <c r="J146" s="6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1" t="s">
        <v>0</v>
      </c>
      <c r="B147" s="2"/>
      <c r="C147" s="2"/>
      <c r="D147" s="2"/>
      <c r="E147" s="2"/>
      <c r="F147" s="2"/>
      <c r="G147" s="2"/>
      <c r="H147" s="2"/>
      <c r="I147" s="2"/>
      <c r="J147" s="3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1" t="s">
        <v>1</v>
      </c>
      <c r="B148" s="2"/>
      <c r="C148" s="2"/>
      <c r="D148" s="2"/>
      <c r="E148" s="2"/>
      <c r="F148" s="2"/>
      <c r="G148" s="2"/>
      <c r="H148" s="2"/>
      <c r="I148" s="2"/>
      <c r="J148" s="3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1" t="s">
        <v>71</v>
      </c>
      <c r="B149" s="2"/>
      <c r="C149" s="2"/>
      <c r="D149" s="2"/>
      <c r="E149" s="2"/>
      <c r="F149" s="2"/>
      <c r="G149" s="2"/>
      <c r="H149" s="2"/>
      <c r="I149" s="2"/>
      <c r="J149" s="3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1" t="s">
        <v>48</v>
      </c>
      <c r="B150" s="2"/>
      <c r="C150" s="2"/>
      <c r="D150" s="2"/>
      <c r="E150" s="2"/>
      <c r="F150" s="2"/>
      <c r="G150" s="2"/>
      <c r="H150" s="2"/>
      <c r="I150" s="2"/>
      <c r="J150" s="3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5"/>
      <c r="B151" s="6"/>
      <c r="C151" s="49"/>
      <c r="D151" s="49"/>
      <c r="E151" s="50"/>
      <c r="F151" s="49"/>
      <c r="G151" s="49"/>
      <c r="H151" s="51"/>
      <c r="I151" s="49"/>
      <c r="J151" s="6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10"/>
      <c r="B152" s="75"/>
      <c r="C152" s="76" t="s">
        <v>4</v>
      </c>
      <c r="D152" s="12"/>
      <c r="E152" s="53"/>
      <c r="F152" s="15"/>
      <c r="G152" s="12" t="s">
        <v>4</v>
      </c>
      <c r="H152" s="16"/>
      <c r="I152" s="15"/>
      <c r="J152" s="11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17" t="s">
        <v>6</v>
      </c>
      <c r="B153" s="18" t="s">
        <v>7</v>
      </c>
      <c r="C153" s="19" t="s">
        <v>8</v>
      </c>
      <c r="D153" s="19" t="s">
        <v>9</v>
      </c>
      <c r="E153" s="85" t="s">
        <v>65</v>
      </c>
      <c r="F153" s="19" t="s">
        <v>12</v>
      </c>
      <c r="G153" s="19" t="s">
        <v>13</v>
      </c>
      <c r="H153" s="22" t="s">
        <v>14</v>
      </c>
      <c r="I153" s="19" t="s">
        <v>15</v>
      </c>
      <c r="J153" s="18" t="s">
        <v>16</v>
      </c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17"/>
      <c r="B154" s="18"/>
      <c r="C154" s="23" t="s">
        <v>72</v>
      </c>
      <c r="D154" s="19" t="s">
        <v>18</v>
      </c>
      <c r="E154" s="20" t="s">
        <v>18</v>
      </c>
      <c r="F154" s="19" t="s">
        <v>18</v>
      </c>
      <c r="G154" s="23" t="s">
        <v>72</v>
      </c>
      <c r="H154" s="22" t="s">
        <v>19</v>
      </c>
      <c r="I154" s="19" t="s">
        <v>20</v>
      </c>
      <c r="J154" s="18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24"/>
      <c r="B155" s="25"/>
      <c r="C155" s="26" t="s">
        <v>18</v>
      </c>
      <c r="D155" s="27"/>
      <c r="E155" s="28"/>
      <c r="F155" s="27"/>
      <c r="G155" s="26" t="s">
        <v>18</v>
      </c>
      <c r="H155" s="29"/>
      <c r="I155" s="27"/>
      <c r="J155" s="25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30">
        <v>1.0</v>
      </c>
      <c r="B156" s="31" t="s">
        <v>21</v>
      </c>
      <c r="C156" s="32"/>
      <c r="D156" s="74">
        <v>0.0</v>
      </c>
      <c r="E156" s="74">
        <v>0.0</v>
      </c>
      <c r="F156" s="34" t="s">
        <v>49</v>
      </c>
      <c r="G156" s="34">
        <v>0.0</v>
      </c>
      <c r="H156" s="56">
        <v>0.0</v>
      </c>
      <c r="I156" s="77">
        <f t="shared" ref="I156:I157" si="9">H156*E156/10</f>
        <v>0</v>
      </c>
      <c r="J156" s="62" t="s">
        <v>46</v>
      </c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30">
        <v>2.0</v>
      </c>
      <c r="B157" s="31" t="s">
        <v>23</v>
      </c>
      <c r="C157" s="32" t="str">
        <f t="shared" ref="C157:C173" si="10">'[3]2010'!H124</f>
        <v>#REF!</v>
      </c>
      <c r="D157" s="74">
        <v>0.0</v>
      </c>
      <c r="E157" s="74">
        <v>0.0</v>
      </c>
      <c r="F157" s="34" t="s">
        <v>49</v>
      </c>
      <c r="G157" s="34" t="s">
        <v>49</v>
      </c>
      <c r="H157" s="56">
        <v>0.0</v>
      </c>
      <c r="I157" s="77">
        <f t="shared" si="9"/>
        <v>0</v>
      </c>
      <c r="J157" s="62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30">
        <v>3.0</v>
      </c>
      <c r="B158" s="31" t="s">
        <v>25</v>
      </c>
      <c r="C158" s="32" t="str">
        <f t="shared" si="10"/>
        <v>#REF!</v>
      </c>
      <c r="D158" s="74">
        <v>0.0</v>
      </c>
      <c r="E158" s="74">
        <v>0.0</v>
      </c>
      <c r="F158" s="34" t="s">
        <v>49</v>
      </c>
      <c r="G158" s="34" t="s">
        <v>49</v>
      </c>
      <c r="H158" s="56" t="s">
        <v>49</v>
      </c>
      <c r="I158" s="77">
        <v>0.0</v>
      </c>
      <c r="J158" s="62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30">
        <v>4.0</v>
      </c>
      <c r="B159" s="31" t="s">
        <v>27</v>
      </c>
      <c r="C159" s="32" t="str">
        <f t="shared" si="10"/>
        <v>#REF!</v>
      </c>
      <c r="D159" s="74">
        <v>0.0</v>
      </c>
      <c r="E159" s="74">
        <v>0.0</v>
      </c>
      <c r="F159" s="34" t="s">
        <v>49</v>
      </c>
      <c r="G159" s="34" t="s">
        <v>49</v>
      </c>
      <c r="H159" s="56"/>
      <c r="I159" s="77">
        <f t="shared" ref="I159:I160" si="11">H159*E159/10</f>
        <v>0</v>
      </c>
      <c r="J159" s="62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30">
        <v>5.0</v>
      </c>
      <c r="B160" s="31" t="s">
        <v>28</v>
      </c>
      <c r="C160" s="32" t="str">
        <f t="shared" si="10"/>
        <v>#REF!</v>
      </c>
      <c r="D160" s="74">
        <v>0.0</v>
      </c>
      <c r="E160" s="74">
        <v>0.0</v>
      </c>
      <c r="F160" s="34" t="s">
        <v>49</v>
      </c>
      <c r="G160" s="34" t="s">
        <v>49</v>
      </c>
      <c r="H160" s="56">
        <v>0.0</v>
      </c>
      <c r="I160" s="77">
        <f t="shared" si="11"/>
        <v>0</v>
      </c>
      <c r="J160" s="27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30">
        <v>6.0</v>
      </c>
      <c r="B161" s="31" t="s">
        <v>29</v>
      </c>
      <c r="C161" s="32" t="str">
        <f t="shared" si="10"/>
        <v>#REF!</v>
      </c>
      <c r="D161" s="74">
        <v>0.0</v>
      </c>
      <c r="E161" s="74">
        <v>0.0</v>
      </c>
      <c r="F161" s="34" t="s">
        <v>49</v>
      </c>
      <c r="G161" s="34" t="s">
        <v>49</v>
      </c>
      <c r="H161" s="56" t="s">
        <v>49</v>
      </c>
      <c r="I161" s="77">
        <v>0.0</v>
      </c>
      <c r="J161" s="27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30">
        <v>7.0</v>
      </c>
      <c r="B162" s="31" t="s">
        <v>30</v>
      </c>
      <c r="C162" s="32" t="str">
        <f t="shared" si="10"/>
        <v>#REF!</v>
      </c>
      <c r="D162" s="74">
        <v>0.0</v>
      </c>
      <c r="E162" s="74">
        <v>0.0</v>
      </c>
      <c r="F162" s="34" t="s">
        <v>49</v>
      </c>
      <c r="G162" s="34" t="s">
        <v>49</v>
      </c>
      <c r="H162" s="56" t="s">
        <v>49</v>
      </c>
      <c r="I162" s="77">
        <v>0.0</v>
      </c>
      <c r="J162" s="62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30">
        <v>8.0</v>
      </c>
      <c r="B163" s="31" t="s">
        <v>31</v>
      </c>
      <c r="C163" s="32" t="str">
        <f t="shared" si="10"/>
        <v>#REF!</v>
      </c>
      <c r="D163" s="74">
        <v>4.0</v>
      </c>
      <c r="E163" s="74">
        <v>4.0</v>
      </c>
      <c r="F163" s="34" t="s">
        <v>49</v>
      </c>
      <c r="G163" s="34" t="s">
        <v>49</v>
      </c>
      <c r="H163" s="29">
        <v>7.12</v>
      </c>
      <c r="I163" s="77">
        <f t="shared" ref="I163:I164" si="12">E163*H163/10</f>
        <v>2.848</v>
      </c>
      <c r="J163" s="62"/>
      <c r="K163" s="4"/>
      <c r="L163" s="59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30">
        <v>9.0</v>
      </c>
      <c r="B164" s="31" t="s">
        <v>32</v>
      </c>
      <c r="C164" s="32" t="str">
        <f t="shared" si="10"/>
        <v>#REF!</v>
      </c>
      <c r="D164" s="74">
        <v>10.0</v>
      </c>
      <c r="E164" s="74">
        <v>10.0</v>
      </c>
      <c r="F164" s="34" t="s">
        <v>49</v>
      </c>
      <c r="G164" s="34" t="s">
        <v>49</v>
      </c>
      <c r="H164" s="29">
        <v>7.15</v>
      </c>
      <c r="I164" s="77">
        <f t="shared" si="12"/>
        <v>7.15</v>
      </c>
      <c r="J164" s="62"/>
      <c r="K164" s="4"/>
      <c r="L164" s="59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30">
        <v>10.0</v>
      </c>
      <c r="B165" s="31" t="s">
        <v>33</v>
      </c>
      <c r="C165" s="32" t="str">
        <f t="shared" si="10"/>
        <v>#REF!</v>
      </c>
      <c r="D165" s="74">
        <v>0.0</v>
      </c>
      <c r="E165" s="74">
        <v>0.0</v>
      </c>
      <c r="F165" s="34" t="s">
        <v>49</v>
      </c>
      <c r="G165" s="34" t="s">
        <v>49</v>
      </c>
      <c r="H165" s="56">
        <v>0.0</v>
      </c>
      <c r="I165" s="77">
        <f t="shared" ref="I165:I167" si="13">H165*E165/10</f>
        <v>0</v>
      </c>
      <c r="J165" s="62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30">
        <v>11.0</v>
      </c>
      <c r="B166" s="31" t="s">
        <v>34</v>
      </c>
      <c r="C166" s="32" t="str">
        <f t="shared" si="10"/>
        <v>#REF!</v>
      </c>
      <c r="D166" s="74">
        <v>0.0</v>
      </c>
      <c r="E166" s="74">
        <v>0.0</v>
      </c>
      <c r="F166" s="34" t="s">
        <v>49</v>
      </c>
      <c r="G166" s="34" t="s">
        <v>49</v>
      </c>
      <c r="H166" s="56">
        <v>0.0</v>
      </c>
      <c r="I166" s="77">
        <f t="shared" si="13"/>
        <v>0</v>
      </c>
      <c r="J166" s="62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30">
        <v>12.0</v>
      </c>
      <c r="B167" s="31" t="s">
        <v>35</v>
      </c>
      <c r="C167" s="32" t="str">
        <f t="shared" si="10"/>
        <v>#REF!</v>
      </c>
      <c r="D167" s="74">
        <v>0.0</v>
      </c>
      <c r="E167" s="74">
        <v>0.0</v>
      </c>
      <c r="F167" s="34" t="s">
        <v>49</v>
      </c>
      <c r="G167" s="34" t="s">
        <v>49</v>
      </c>
      <c r="H167" s="56">
        <v>0.0</v>
      </c>
      <c r="I167" s="77">
        <f t="shared" si="13"/>
        <v>0</v>
      </c>
      <c r="J167" s="62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30">
        <v>13.0</v>
      </c>
      <c r="B168" s="31" t="s">
        <v>36</v>
      </c>
      <c r="C168" s="32" t="str">
        <f t="shared" si="10"/>
        <v>#REF!</v>
      </c>
      <c r="D168" s="74">
        <v>0.0</v>
      </c>
      <c r="E168" s="74">
        <v>0.0</v>
      </c>
      <c r="F168" s="34" t="s">
        <v>49</v>
      </c>
      <c r="G168" s="34" t="s">
        <v>49</v>
      </c>
      <c r="H168" s="29"/>
      <c r="I168" s="77"/>
      <c r="J168" s="62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30">
        <v>14.0</v>
      </c>
      <c r="B169" s="31" t="s">
        <v>37</v>
      </c>
      <c r="C169" s="32" t="str">
        <f t="shared" si="10"/>
        <v>#REF!</v>
      </c>
      <c r="D169" s="74">
        <v>0.0</v>
      </c>
      <c r="E169" s="74">
        <v>0.0</v>
      </c>
      <c r="F169" s="34" t="s">
        <v>49</v>
      </c>
      <c r="G169" s="34" t="s">
        <v>49</v>
      </c>
      <c r="H169" s="56">
        <v>0.0</v>
      </c>
      <c r="I169" s="77">
        <f>H169*E169/10</f>
        <v>0</v>
      </c>
      <c r="J169" s="62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30">
        <v>15.0</v>
      </c>
      <c r="B170" s="31" t="s">
        <v>38</v>
      </c>
      <c r="C170" s="32" t="str">
        <f t="shared" si="10"/>
        <v>#REF!</v>
      </c>
      <c r="D170" s="74">
        <v>0.0</v>
      </c>
      <c r="E170" s="74">
        <v>0.0</v>
      </c>
      <c r="F170" s="34" t="s">
        <v>49</v>
      </c>
      <c r="G170" s="34" t="s">
        <v>49</v>
      </c>
      <c r="H170" s="56" t="s">
        <v>49</v>
      </c>
      <c r="I170" s="77">
        <v>0.0</v>
      </c>
      <c r="J170" s="62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30">
        <v>16.0</v>
      </c>
      <c r="B171" s="31" t="s">
        <v>39</v>
      </c>
      <c r="C171" s="32" t="str">
        <f t="shared" si="10"/>
        <v>#REF!</v>
      </c>
      <c r="D171" s="74">
        <v>0.0</v>
      </c>
      <c r="E171" s="74">
        <v>0.0</v>
      </c>
      <c r="F171" s="34" t="s">
        <v>49</v>
      </c>
      <c r="G171" s="34" t="s">
        <v>49</v>
      </c>
      <c r="H171" s="56" t="s">
        <v>49</v>
      </c>
      <c r="I171" s="77">
        <v>0.0</v>
      </c>
      <c r="J171" s="62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30">
        <v>17.0</v>
      </c>
      <c r="B172" s="31" t="s">
        <v>40</v>
      </c>
      <c r="C172" s="32" t="str">
        <f t="shared" si="10"/>
        <v>#REF!</v>
      </c>
      <c r="D172" s="74">
        <v>0.0</v>
      </c>
      <c r="E172" s="74">
        <v>0.0</v>
      </c>
      <c r="F172" s="34" t="s">
        <v>49</v>
      </c>
      <c r="G172" s="34" t="s">
        <v>49</v>
      </c>
      <c r="H172" s="56" t="s">
        <v>49</v>
      </c>
      <c r="I172" s="77">
        <v>0.0</v>
      </c>
      <c r="J172" s="62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30"/>
      <c r="B173" s="25" t="s">
        <v>41</v>
      </c>
      <c r="C173" s="32" t="str">
        <f t="shared" si="10"/>
        <v>#REF!</v>
      </c>
      <c r="D173" s="74">
        <v>14.0</v>
      </c>
      <c r="E173" s="74">
        <v>14.0</v>
      </c>
      <c r="F173" s="34" t="s">
        <v>49</v>
      </c>
      <c r="G173" s="34" t="s">
        <v>49</v>
      </c>
      <c r="H173" s="29">
        <f>I173/E173*10</f>
        <v>7.141428571</v>
      </c>
      <c r="I173" s="77">
        <f>SUM(I156:I172)</f>
        <v>9.998</v>
      </c>
      <c r="J173" s="62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1"/>
      <c r="B174" s="6"/>
      <c r="C174" s="44"/>
      <c r="D174" s="42"/>
      <c r="E174" s="43"/>
      <c r="F174" s="44"/>
      <c r="G174" s="44"/>
      <c r="H174" s="59"/>
      <c r="I174" s="42"/>
      <c r="J174" s="6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1"/>
      <c r="B175" s="6"/>
      <c r="C175" s="44"/>
      <c r="D175" s="42"/>
      <c r="E175" s="43"/>
      <c r="F175" s="44"/>
      <c r="G175" s="44"/>
      <c r="H175" s="59"/>
      <c r="I175" s="42"/>
      <c r="J175" s="6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1" t="s">
        <v>0</v>
      </c>
      <c r="B176" s="2"/>
      <c r="C176" s="2"/>
      <c r="D176" s="2"/>
      <c r="E176" s="2"/>
      <c r="F176" s="2"/>
      <c r="G176" s="2"/>
      <c r="H176" s="2"/>
      <c r="I176" s="2"/>
      <c r="J176" s="3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1" t="s">
        <v>1</v>
      </c>
      <c r="B177" s="2"/>
      <c r="C177" s="2"/>
      <c r="D177" s="2"/>
      <c r="E177" s="2"/>
      <c r="F177" s="2"/>
      <c r="G177" s="2"/>
      <c r="H177" s="2"/>
      <c r="I177" s="2"/>
      <c r="J177" s="3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1" t="s">
        <v>71</v>
      </c>
      <c r="B178" s="2"/>
      <c r="C178" s="2"/>
      <c r="D178" s="2"/>
      <c r="E178" s="2"/>
      <c r="F178" s="2"/>
      <c r="G178" s="2"/>
      <c r="H178" s="2"/>
      <c r="I178" s="2"/>
      <c r="J178" s="3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1" t="s">
        <v>50</v>
      </c>
      <c r="B179" s="2"/>
      <c r="C179" s="2"/>
      <c r="D179" s="2"/>
      <c r="E179" s="2"/>
      <c r="F179" s="2"/>
      <c r="G179" s="2"/>
      <c r="H179" s="2"/>
      <c r="I179" s="2"/>
      <c r="J179" s="3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5"/>
      <c r="B180" s="6"/>
      <c r="C180" s="49"/>
      <c r="D180" s="49"/>
      <c r="E180" s="50"/>
      <c r="F180" s="49"/>
      <c r="G180" s="49"/>
      <c r="H180" s="51"/>
      <c r="I180" s="49"/>
      <c r="J180" s="6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10"/>
      <c r="B181" s="11"/>
      <c r="C181" s="12" t="s">
        <v>4</v>
      </c>
      <c r="D181" s="12"/>
      <c r="E181" s="53"/>
      <c r="F181" s="15"/>
      <c r="G181" s="12" t="s">
        <v>4</v>
      </c>
      <c r="H181" s="16"/>
      <c r="I181" s="15"/>
      <c r="J181" s="11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17" t="s">
        <v>6</v>
      </c>
      <c r="B182" s="18" t="s">
        <v>7</v>
      </c>
      <c r="C182" s="19" t="s">
        <v>8</v>
      </c>
      <c r="D182" s="19" t="s">
        <v>9</v>
      </c>
      <c r="E182" s="85" t="s">
        <v>65</v>
      </c>
      <c r="F182" s="19" t="s">
        <v>12</v>
      </c>
      <c r="G182" s="19" t="s">
        <v>13</v>
      </c>
      <c r="H182" s="22" t="s">
        <v>14</v>
      </c>
      <c r="I182" s="19" t="s">
        <v>15</v>
      </c>
      <c r="J182" s="18" t="s">
        <v>16</v>
      </c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17"/>
      <c r="B183" s="18"/>
      <c r="C183" s="84">
        <v>2015.0</v>
      </c>
      <c r="D183" s="19" t="s">
        <v>18</v>
      </c>
      <c r="E183" s="20" t="s">
        <v>18</v>
      </c>
      <c r="F183" s="19" t="s">
        <v>18</v>
      </c>
      <c r="G183" s="84">
        <v>2015.0</v>
      </c>
      <c r="H183" s="22" t="s">
        <v>19</v>
      </c>
      <c r="I183" s="19" t="s">
        <v>20</v>
      </c>
      <c r="J183" s="18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24"/>
      <c r="B184" s="25"/>
      <c r="C184" s="26" t="s">
        <v>18</v>
      </c>
      <c r="D184" s="27"/>
      <c r="E184" s="28"/>
      <c r="F184" s="27"/>
      <c r="G184" s="26" t="s">
        <v>18</v>
      </c>
      <c r="H184" s="29"/>
      <c r="I184" s="27"/>
      <c r="J184" s="25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30">
        <v>1.0</v>
      </c>
      <c r="B185" s="31" t="s">
        <v>21</v>
      </c>
      <c r="C185" s="74">
        <v>12.0</v>
      </c>
      <c r="D185" s="74">
        <v>12.0</v>
      </c>
      <c r="E185" s="74">
        <v>12.0</v>
      </c>
      <c r="F185" s="34">
        <v>0.0</v>
      </c>
      <c r="G185" s="74">
        <v>12.0</v>
      </c>
      <c r="H185" s="29">
        <f t="shared" ref="H185:H202" si="14">I185/E185*10</f>
        <v>167.5</v>
      </c>
      <c r="I185" s="27">
        <v>201.0</v>
      </c>
      <c r="J185" s="62" t="s">
        <v>51</v>
      </c>
      <c r="K185" s="42"/>
      <c r="L185" s="42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30">
        <v>2.0</v>
      </c>
      <c r="B186" s="31" t="s">
        <v>23</v>
      </c>
      <c r="C186" s="74">
        <v>2.0</v>
      </c>
      <c r="D186" s="74">
        <v>5.0</v>
      </c>
      <c r="E186" s="74">
        <v>3.0</v>
      </c>
      <c r="F186" s="34">
        <v>0.0</v>
      </c>
      <c r="G186" s="74">
        <v>4.0</v>
      </c>
      <c r="H186" s="29">
        <f t="shared" si="14"/>
        <v>180</v>
      </c>
      <c r="I186" s="27">
        <v>54.0</v>
      </c>
      <c r="J186" s="62"/>
      <c r="K186" s="42"/>
      <c r="L186" s="42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30">
        <v>3.0</v>
      </c>
      <c r="B187" s="31" t="s">
        <v>25</v>
      </c>
      <c r="C187" s="74">
        <v>0.0</v>
      </c>
      <c r="D187" s="74">
        <v>2.0</v>
      </c>
      <c r="E187" s="74">
        <v>2.0</v>
      </c>
      <c r="F187" s="34">
        <v>0.0</v>
      </c>
      <c r="G187" s="74">
        <v>0.0</v>
      </c>
      <c r="H187" s="29">
        <f t="shared" si="14"/>
        <v>180</v>
      </c>
      <c r="I187" s="27">
        <v>36.0</v>
      </c>
      <c r="J187" s="62"/>
      <c r="K187" s="42"/>
      <c r="L187" s="42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30">
        <v>4.0</v>
      </c>
      <c r="B188" s="31" t="s">
        <v>27</v>
      </c>
      <c r="C188" s="74">
        <v>2.0</v>
      </c>
      <c r="D188" s="74">
        <v>2.0</v>
      </c>
      <c r="E188" s="74">
        <v>1.0</v>
      </c>
      <c r="F188" s="34">
        <v>0.0</v>
      </c>
      <c r="G188" s="74">
        <v>3.0</v>
      </c>
      <c r="H188" s="29">
        <f t="shared" si="14"/>
        <v>180</v>
      </c>
      <c r="I188" s="27">
        <v>18.0</v>
      </c>
      <c r="J188" s="62"/>
      <c r="K188" s="42"/>
      <c r="L188" s="42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30">
        <v>5.0</v>
      </c>
      <c r="B189" s="31" t="s">
        <v>28</v>
      </c>
      <c r="C189" s="74">
        <v>5.0</v>
      </c>
      <c r="D189" s="74">
        <v>1.0</v>
      </c>
      <c r="E189" s="74">
        <v>1.0</v>
      </c>
      <c r="F189" s="34">
        <v>0.0</v>
      </c>
      <c r="G189" s="74">
        <v>5.0</v>
      </c>
      <c r="H189" s="29">
        <f t="shared" si="14"/>
        <v>170.78</v>
      </c>
      <c r="I189" s="27">
        <f>E189*17.078</f>
        <v>17.078</v>
      </c>
      <c r="J189" s="62"/>
      <c r="K189" s="42"/>
      <c r="L189" s="42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30">
        <v>6.0</v>
      </c>
      <c r="B190" s="31" t="s">
        <v>29</v>
      </c>
      <c r="C190" s="74">
        <v>0.0</v>
      </c>
      <c r="D190" s="74">
        <v>1.0</v>
      </c>
      <c r="E190" s="74">
        <v>1.0</v>
      </c>
      <c r="F190" s="34">
        <v>0.0</v>
      </c>
      <c r="G190" s="74">
        <v>0.0</v>
      </c>
      <c r="H190" s="29">
        <f t="shared" si="14"/>
        <v>170</v>
      </c>
      <c r="I190" s="27">
        <v>17.0</v>
      </c>
      <c r="J190" s="62"/>
      <c r="K190" s="42"/>
      <c r="L190" s="42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30">
        <v>7.0</v>
      </c>
      <c r="B191" s="31" t="s">
        <v>30</v>
      </c>
      <c r="C191" s="74">
        <v>8.0</v>
      </c>
      <c r="D191" s="74">
        <v>32.0</v>
      </c>
      <c r="E191" s="74">
        <v>30.0</v>
      </c>
      <c r="F191" s="34">
        <v>0.0</v>
      </c>
      <c r="G191" s="74">
        <v>10.0</v>
      </c>
      <c r="H191" s="29">
        <f t="shared" si="14"/>
        <v>171.15</v>
      </c>
      <c r="I191" s="27">
        <f>E191*17.115</f>
        <v>513.45</v>
      </c>
      <c r="J191" s="62"/>
      <c r="K191" s="42"/>
      <c r="L191" s="42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30">
        <v>8.0</v>
      </c>
      <c r="B192" s="31" t="s">
        <v>31</v>
      </c>
      <c r="C192" s="74">
        <v>3.0</v>
      </c>
      <c r="D192" s="74">
        <v>8.0</v>
      </c>
      <c r="E192" s="74">
        <v>10.0</v>
      </c>
      <c r="F192" s="34">
        <v>0.0</v>
      </c>
      <c r="G192" s="74">
        <v>0.0</v>
      </c>
      <c r="H192" s="29">
        <f t="shared" si="14"/>
        <v>172</v>
      </c>
      <c r="I192" s="27">
        <v>172.0</v>
      </c>
      <c r="J192" s="62"/>
      <c r="K192" s="42"/>
      <c r="L192" s="42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30">
        <v>9.0</v>
      </c>
      <c r="B193" s="31" t="s">
        <v>32</v>
      </c>
      <c r="C193" s="74">
        <v>381.0</v>
      </c>
      <c r="D193" s="74">
        <v>339.0</v>
      </c>
      <c r="E193" s="74">
        <v>381.0</v>
      </c>
      <c r="F193" s="34">
        <v>0.0</v>
      </c>
      <c r="G193" s="74">
        <v>339.0</v>
      </c>
      <c r="H193" s="29">
        <f t="shared" si="14"/>
        <v>175.4593176</v>
      </c>
      <c r="I193" s="27">
        <v>6685.0</v>
      </c>
      <c r="J193" s="62"/>
      <c r="K193" s="42"/>
      <c r="L193" s="42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30">
        <v>10.0</v>
      </c>
      <c r="B194" s="31" t="s">
        <v>33</v>
      </c>
      <c r="C194" s="74">
        <v>7.0</v>
      </c>
      <c r="D194" s="74">
        <v>19.0</v>
      </c>
      <c r="E194" s="74">
        <v>24.0</v>
      </c>
      <c r="F194" s="34">
        <v>0.0</v>
      </c>
      <c r="G194" s="74">
        <v>2.0</v>
      </c>
      <c r="H194" s="29">
        <f t="shared" si="14"/>
        <v>171.3</v>
      </c>
      <c r="I194" s="27">
        <f>E194*17.13</f>
        <v>411.12</v>
      </c>
      <c r="J194" s="62"/>
      <c r="K194" s="42"/>
      <c r="L194" s="42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30">
        <v>11.0</v>
      </c>
      <c r="B195" s="31" t="s">
        <v>34</v>
      </c>
      <c r="C195" s="74">
        <v>34.0</v>
      </c>
      <c r="D195" s="74">
        <v>24.0</v>
      </c>
      <c r="E195" s="74">
        <v>26.0</v>
      </c>
      <c r="F195" s="34">
        <v>0.0</v>
      </c>
      <c r="G195" s="74">
        <v>32.0</v>
      </c>
      <c r="H195" s="29">
        <f t="shared" si="14"/>
        <v>186.5384615</v>
      </c>
      <c r="I195" s="27">
        <v>485.0</v>
      </c>
      <c r="J195" s="62"/>
      <c r="K195" s="42"/>
      <c r="L195" s="42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30">
        <v>12.0</v>
      </c>
      <c r="B196" s="31" t="s">
        <v>35</v>
      </c>
      <c r="C196" s="74">
        <v>8.0</v>
      </c>
      <c r="D196" s="74">
        <v>4.0</v>
      </c>
      <c r="E196" s="74">
        <v>8.0</v>
      </c>
      <c r="F196" s="34">
        <v>0.0</v>
      </c>
      <c r="G196" s="74">
        <v>4.0</v>
      </c>
      <c r="H196" s="29">
        <f t="shared" si="14"/>
        <v>172.5</v>
      </c>
      <c r="I196" s="27">
        <v>138.0</v>
      </c>
      <c r="J196" s="62"/>
      <c r="K196" s="42"/>
      <c r="L196" s="42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30">
        <v>13.0</v>
      </c>
      <c r="B197" s="31" t="s">
        <v>36</v>
      </c>
      <c r="C197" s="74">
        <v>2.0</v>
      </c>
      <c r="D197" s="74">
        <v>11.0</v>
      </c>
      <c r="E197" s="74">
        <v>11.0</v>
      </c>
      <c r="F197" s="34">
        <v>0.0</v>
      </c>
      <c r="G197" s="74">
        <v>2.0</v>
      </c>
      <c r="H197" s="29">
        <f t="shared" si="14"/>
        <v>171.8181818</v>
      </c>
      <c r="I197" s="27">
        <v>189.0</v>
      </c>
      <c r="J197" s="62"/>
      <c r="K197" s="42"/>
      <c r="L197" s="42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30">
        <v>14.0</v>
      </c>
      <c r="B198" s="31" t="s">
        <v>37</v>
      </c>
      <c r="C198" s="74">
        <v>10.0</v>
      </c>
      <c r="D198" s="74">
        <v>36.0</v>
      </c>
      <c r="E198" s="74">
        <v>32.0</v>
      </c>
      <c r="F198" s="34">
        <v>0.0</v>
      </c>
      <c r="G198" s="74">
        <v>14.0</v>
      </c>
      <c r="H198" s="29">
        <f t="shared" si="14"/>
        <v>174.375</v>
      </c>
      <c r="I198" s="27">
        <v>558.0</v>
      </c>
      <c r="J198" s="62"/>
      <c r="K198" s="42"/>
      <c r="L198" s="42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30">
        <v>15.0</v>
      </c>
      <c r="B199" s="31" t="s">
        <v>38</v>
      </c>
      <c r="C199" s="74">
        <v>25.0</v>
      </c>
      <c r="D199" s="74">
        <v>40.0</v>
      </c>
      <c r="E199" s="74">
        <v>39.0</v>
      </c>
      <c r="F199" s="34">
        <v>0.0</v>
      </c>
      <c r="G199" s="74">
        <v>27.0</v>
      </c>
      <c r="H199" s="29">
        <f t="shared" si="14"/>
        <v>171.2820513</v>
      </c>
      <c r="I199" s="27">
        <v>668.0</v>
      </c>
      <c r="J199" s="62"/>
      <c r="K199" s="42"/>
      <c r="L199" s="42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30">
        <v>16.0</v>
      </c>
      <c r="B200" s="31" t="s">
        <v>39</v>
      </c>
      <c r="C200" s="74">
        <v>21.0</v>
      </c>
      <c r="D200" s="74">
        <v>28.0</v>
      </c>
      <c r="E200" s="74">
        <v>42.0</v>
      </c>
      <c r="F200" s="34">
        <v>0.0</v>
      </c>
      <c r="G200" s="74">
        <v>6.0</v>
      </c>
      <c r="H200" s="29">
        <f t="shared" si="14"/>
        <v>171.9047619</v>
      </c>
      <c r="I200" s="27">
        <v>722.0</v>
      </c>
      <c r="J200" s="62"/>
      <c r="K200" s="42"/>
      <c r="L200" s="42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30">
        <v>17.0</v>
      </c>
      <c r="B201" s="31" t="s">
        <v>40</v>
      </c>
      <c r="C201" s="74">
        <v>45.0</v>
      </c>
      <c r="D201" s="74">
        <v>38.0</v>
      </c>
      <c r="E201" s="74">
        <v>37.0</v>
      </c>
      <c r="F201" s="34">
        <v>0.0</v>
      </c>
      <c r="G201" s="74">
        <v>46.0</v>
      </c>
      <c r="H201" s="29">
        <f t="shared" si="14"/>
        <v>172.7027027</v>
      </c>
      <c r="I201" s="27">
        <v>639.0</v>
      </c>
      <c r="J201" s="62"/>
      <c r="K201" s="42"/>
      <c r="L201" s="42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30"/>
      <c r="B202" s="25" t="s">
        <v>41</v>
      </c>
      <c r="C202" s="32">
        <v>565.0</v>
      </c>
      <c r="D202" s="32">
        <v>602.0</v>
      </c>
      <c r="E202" s="32">
        <v>660.0</v>
      </c>
      <c r="F202" s="32">
        <f>SUM(F185:F201)</f>
        <v>0</v>
      </c>
      <c r="G202" s="32">
        <v>506.0</v>
      </c>
      <c r="H202" s="29">
        <f t="shared" si="14"/>
        <v>174.6007273</v>
      </c>
      <c r="I202" s="27">
        <f>SUM(I185:I201)</f>
        <v>11523.648</v>
      </c>
      <c r="J202" s="62">
        <v>11524.0</v>
      </c>
      <c r="K202" s="42"/>
      <c r="L202" s="42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1" t="s">
        <v>0</v>
      </c>
      <c r="B203" s="2"/>
      <c r="C203" s="2"/>
      <c r="D203" s="2"/>
      <c r="E203" s="2"/>
      <c r="F203" s="2"/>
      <c r="G203" s="2"/>
      <c r="H203" s="2"/>
      <c r="I203" s="2"/>
      <c r="J203" s="3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1" t="s">
        <v>1</v>
      </c>
      <c r="B204" s="2"/>
      <c r="C204" s="2"/>
      <c r="D204" s="2"/>
      <c r="E204" s="2"/>
      <c r="F204" s="2"/>
      <c r="G204" s="2"/>
      <c r="H204" s="2"/>
      <c r="I204" s="2"/>
      <c r="J204" s="3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1" t="s">
        <v>71</v>
      </c>
      <c r="B205" s="2"/>
      <c r="C205" s="2"/>
      <c r="D205" s="2"/>
      <c r="E205" s="2"/>
      <c r="F205" s="2"/>
      <c r="G205" s="2"/>
      <c r="H205" s="2"/>
      <c r="I205" s="2"/>
      <c r="J205" s="3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1" t="s">
        <v>52</v>
      </c>
      <c r="B206" s="2"/>
      <c r="C206" s="2"/>
      <c r="D206" s="2"/>
      <c r="E206" s="2"/>
      <c r="F206" s="2"/>
      <c r="G206" s="2"/>
      <c r="H206" s="2"/>
      <c r="I206" s="2"/>
      <c r="J206" s="3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5"/>
      <c r="B207" s="6"/>
      <c r="C207" s="49"/>
      <c r="D207" s="49"/>
      <c r="E207" s="50"/>
      <c r="F207" s="49"/>
      <c r="G207" s="49"/>
      <c r="H207" s="51"/>
      <c r="I207" s="49"/>
      <c r="J207" s="6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10"/>
      <c r="B208" s="11"/>
      <c r="C208" s="12" t="s">
        <v>4</v>
      </c>
      <c r="D208" s="12"/>
      <c r="E208" s="53"/>
      <c r="F208" s="15"/>
      <c r="G208" s="12" t="s">
        <v>4</v>
      </c>
      <c r="H208" s="16"/>
      <c r="I208" s="15"/>
      <c r="J208" s="11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17" t="s">
        <v>6</v>
      </c>
      <c r="B209" s="18" t="s">
        <v>7</v>
      </c>
      <c r="C209" s="19" t="s">
        <v>8</v>
      </c>
      <c r="D209" s="19" t="s">
        <v>9</v>
      </c>
      <c r="E209" s="85" t="s">
        <v>65</v>
      </c>
      <c r="F209" s="19" t="s">
        <v>12</v>
      </c>
      <c r="G209" s="19" t="s">
        <v>13</v>
      </c>
      <c r="H209" s="22" t="s">
        <v>14</v>
      </c>
      <c r="I209" s="19" t="s">
        <v>15</v>
      </c>
      <c r="J209" s="18" t="s">
        <v>16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17"/>
      <c r="B210" s="18"/>
      <c r="C210" s="84">
        <v>2015.0</v>
      </c>
      <c r="D210" s="19" t="s">
        <v>18</v>
      </c>
      <c r="E210" s="20" t="s">
        <v>18</v>
      </c>
      <c r="F210" s="19" t="s">
        <v>18</v>
      </c>
      <c r="G210" s="84">
        <v>2015.0</v>
      </c>
      <c r="H210" s="22" t="s">
        <v>19</v>
      </c>
      <c r="I210" s="19" t="s">
        <v>20</v>
      </c>
      <c r="J210" s="18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24"/>
      <c r="B211" s="25"/>
      <c r="C211" s="26" t="s">
        <v>18</v>
      </c>
      <c r="D211" s="27"/>
      <c r="E211" s="28"/>
      <c r="F211" s="27"/>
      <c r="G211" s="26" t="s">
        <v>18</v>
      </c>
      <c r="H211" s="29"/>
      <c r="I211" s="27"/>
      <c r="J211" s="25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30">
        <v>1.0</v>
      </c>
      <c r="B212" s="31" t="s">
        <v>21</v>
      </c>
      <c r="C212" s="74">
        <v>0.0</v>
      </c>
      <c r="D212" s="74">
        <v>0.0</v>
      </c>
      <c r="E212" s="74">
        <v>0.0</v>
      </c>
      <c r="F212" s="34">
        <v>0.0</v>
      </c>
      <c r="G212" s="74">
        <v>0.0</v>
      </c>
      <c r="H212" s="29">
        <v>0.0</v>
      </c>
      <c r="I212" s="27">
        <f>(H212*E212)/10</f>
        <v>0</v>
      </c>
      <c r="J212" s="62" t="s">
        <v>53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30">
        <v>2.0</v>
      </c>
      <c r="B213" s="31" t="s">
        <v>23</v>
      </c>
      <c r="C213" s="74">
        <v>2.0</v>
      </c>
      <c r="D213" s="74">
        <v>4.0</v>
      </c>
      <c r="E213" s="74">
        <v>6.0</v>
      </c>
      <c r="F213" s="34">
        <v>0.0</v>
      </c>
      <c r="G213" s="74">
        <v>0.0</v>
      </c>
      <c r="H213" s="29">
        <f>I213/E213*10</f>
        <v>111.6666667</v>
      </c>
      <c r="I213" s="27">
        <v>67.0</v>
      </c>
      <c r="J213" s="62"/>
      <c r="K213" s="42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30">
        <v>3.0</v>
      </c>
      <c r="B214" s="31" t="s">
        <v>25</v>
      </c>
      <c r="C214" s="74">
        <v>0.0</v>
      </c>
      <c r="D214" s="74">
        <v>0.0</v>
      </c>
      <c r="E214" s="74">
        <v>0.0</v>
      </c>
      <c r="F214" s="34">
        <v>0.0</v>
      </c>
      <c r="G214" s="74">
        <v>0.0</v>
      </c>
      <c r="H214" s="29"/>
      <c r="I214" s="27"/>
      <c r="J214" s="62"/>
      <c r="K214" s="42"/>
      <c r="L214" s="42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30">
        <v>4.0</v>
      </c>
      <c r="B215" s="31" t="s">
        <v>27</v>
      </c>
      <c r="C215" s="74">
        <v>0.0</v>
      </c>
      <c r="D215" s="74">
        <v>3.0</v>
      </c>
      <c r="E215" s="74">
        <v>3.0</v>
      </c>
      <c r="F215" s="34">
        <v>0.0</v>
      </c>
      <c r="G215" s="74">
        <v>0.0</v>
      </c>
      <c r="H215" s="29">
        <f>I215/E215*10</f>
        <v>116.6666667</v>
      </c>
      <c r="I215" s="27">
        <v>35.0</v>
      </c>
      <c r="J215" s="62"/>
      <c r="K215" s="42"/>
      <c r="L215" s="42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30">
        <v>5.0</v>
      </c>
      <c r="B216" s="31" t="s">
        <v>28</v>
      </c>
      <c r="C216" s="74">
        <v>0.0</v>
      </c>
      <c r="D216" s="74">
        <v>0.0</v>
      </c>
      <c r="E216" s="74">
        <v>0.0</v>
      </c>
      <c r="F216" s="34">
        <v>0.0</v>
      </c>
      <c r="G216" s="74">
        <v>0.0</v>
      </c>
      <c r="H216" s="29"/>
      <c r="I216" s="27">
        <v>0.0</v>
      </c>
      <c r="J216" s="62"/>
      <c r="K216" s="42"/>
      <c r="L216" s="42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30">
        <v>6.0</v>
      </c>
      <c r="B217" s="31" t="s">
        <v>29</v>
      </c>
      <c r="C217" s="74">
        <v>0.0</v>
      </c>
      <c r="D217" s="74">
        <v>9.0</v>
      </c>
      <c r="E217" s="74">
        <v>9.0</v>
      </c>
      <c r="F217" s="34">
        <v>0.0</v>
      </c>
      <c r="G217" s="74">
        <v>0.0</v>
      </c>
      <c r="H217" s="29">
        <f t="shared" ref="H217:H229" si="15">I217/E217*10</f>
        <v>110</v>
      </c>
      <c r="I217" s="27">
        <v>99.0</v>
      </c>
      <c r="J217" s="62"/>
      <c r="K217" s="42"/>
      <c r="L217" s="42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30">
        <v>7.0</v>
      </c>
      <c r="B218" s="31" t="s">
        <v>30</v>
      </c>
      <c r="C218" s="74">
        <v>4.0</v>
      </c>
      <c r="D218" s="74">
        <v>29.0</v>
      </c>
      <c r="E218" s="74">
        <v>22.0</v>
      </c>
      <c r="F218" s="34">
        <v>0.0</v>
      </c>
      <c r="G218" s="74">
        <v>11.0</v>
      </c>
      <c r="H218" s="29">
        <f t="shared" si="15"/>
        <v>108.1818182</v>
      </c>
      <c r="I218" s="27">
        <v>238.0</v>
      </c>
      <c r="J218" s="62"/>
      <c r="K218" s="42"/>
      <c r="L218" s="42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30">
        <v>8.0</v>
      </c>
      <c r="B219" s="31" t="s">
        <v>31</v>
      </c>
      <c r="C219" s="74">
        <v>4.0</v>
      </c>
      <c r="D219" s="74">
        <v>9.0</v>
      </c>
      <c r="E219" s="74">
        <v>13.0</v>
      </c>
      <c r="F219" s="34">
        <v>0.0</v>
      </c>
      <c r="G219" s="74">
        <v>0.0</v>
      </c>
      <c r="H219" s="29">
        <f t="shared" si="15"/>
        <v>111.5384615</v>
      </c>
      <c r="I219" s="27">
        <v>145.0</v>
      </c>
      <c r="J219" s="62"/>
      <c r="K219" s="42"/>
      <c r="L219" s="42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30">
        <v>9.0</v>
      </c>
      <c r="B220" s="31" t="s">
        <v>32</v>
      </c>
      <c r="C220" s="74">
        <v>0.0</v>
      </c>
      <c r="D220" s="74">
        <v>7.0</v>
      </c>
      <c r="E220" s="74">
        <v>7.0</v>
      </c>
      <c r="F220" s="34">
        <v>0.0</v>
      </c>
      <c r="G220" s="74">
        <v>0.0</v>
      </c>
      <c r="H220" s="29">
        <f t="shared" si="15"/>
        <v>144.2857143</v>
      </c>
      <c r="I220" s="27">
        <v>101.0</v>
      </c>
      <c r="J220" s="62"/>
      <c r="K220" s="42"/>
      <c r="L220" s="42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30">
        <v>10.0</v>
      </c>
      <c r="B221" s="31" t="s">
        <v>33</v>
      </c>
      <c r="C221" s="74">
        <v>3.0</v>
      </c>
      <c r="D221" s="74">
        <v>11.0</v>
      </c>
      <c r="E221" s="74">
        <v>13.0</v>
      </c>
      <c r="F221" s="34">
        <v>0.0</v>
      </c>
      <c r="G221" s="74">
        <v>1.0</v>
      </c>
      <c r="H221" s="29">
        <f t="shared" si="15"/>
        <v>117.6923077</v>
      </c>
      <c r="I221" s="27">
        <v>153.0</v>
      </c>
      <c r="J221" s="62"/>
      <c r="K221" s="42"/>
      <c r="L221" s="42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30">
        <v>11.0</v>
      </c>
      <c r="B222" s="31" t="s">
        <v>34</v>
      </c>
      <c r="C222" s="74">
        <v>4.0</v>
      </c>
      <c r="D222" s="74">
        <v>22.0</v>
      </c>
      <c r="E222" s="74">
        <v>24.0</v>
      </c>
      <c r="F222" s="34">
        <v>0.0</v>
      </c>
      <c r="G222" s="74">
        <v>2.0</v>
      </c>
      <c r="H222" s="29">
        <f t="shared" si="15"/>
        <v>115.4166667</v>
      </c>
      <c r="I222" s="27">
        <v>277.0</v>
      </c>
      <c r="J222" s="62"/>
      <c r="K222" s="42"/>
      <c r="L222" s="42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30">
        <v>12.0</v>
      </c>
      <c r="B223" s="31" t="s">
        <v>35</v>
      </c>
      <c r="C223" s="74">
        <v>0.0</v>
      </c>
      <c r="D223" s="74">
        <v>16.0</v>
      </c>
      <c r="E223" s="74">
        <v>15.0</v>
      </c>
      <c r="F223" s="34">
        <v>0.0</v>
      </c>
      <c r="G223" s="74">
        <v>1.0</v>
      </c>
      <c r="H223" s="29">
        <f t="shared" si="15"/>
        <v>120.6666667</v>
      </c>
      <c r="I223" s="27">
        <v>181.0</v>
      </c>
      <c r="J223" s="62"/>
      <c r="K223" s="42"/>
      <c r="L223" s="42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30">
        <v>13.0</v>
      </c>
      <c r="B224" s="31" t="s">
        <v>36</v>
      </c>
      <c r="C224" s="74">
        <v>1.0</v>
      </c>
      <c r="D224" s="74">
        <v>10.0</v>
      </c>
      <c r="E224" s="74">
        <v>10.0</v>
      </c>
      <c r="F224" s="34">
        <v>0.0</v>
      </c>
      <c r="G224" s="74">
        <v>1.0</v>
      </c>
      <c r="H224" s="29">
        <f t="shared" si="15"/>
        <v>117</v>
      </c>
      <c r="I224" s="27">
        <v>117.0</v>
      </c>
      <c r="J224" s="62"/>
      <c r="K224" s="42"/>
      <c r="L224" s="42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30">
        <v>14.0</v>
      </c>
      <c r="B225" s="31" t="s">
        <v>37</v>
      </c>
      <c r="C225" s="74">
        <v>3.0</v>
      </c>
      <c r="D225" s="74">
        <v>15.0</v>
      </c>
      <c r="E225" s="74">
        <v>17.0</v>
      </c>
      <c r="F225" s="34">
        <v>0.0</v>
      </c>
      <c r="G225" s="74">
        <v>1.0</v>
      </c>
      <c r="H225" s="29">
        <f t="shared" si="15"/>
        <v>123.5294118</v>
      </c>
      <c r="I225" s="27">
        <v>210.0</v>
      </c>
      <c r="J225" s="62"/>
      <c r="K225" s="42"/>
      <c r="L225" s="42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30">
        <v>15.0</v>
      </c>
      <c r="B226" s="31" t="s">
        <v>38</v>
      </c>
      <c r="C226" s="74">
        <v>2.0</v>
      </c>
      <c r="D226" s="74">
        <v>12.0</v>
      </c>
      <c r="E226" s="74">
        <v>14.0</v>
      </c>
      <c r="F226" s="34">
        <v>0.0</v>
      </c>
      <c r="G226" s="74">
        <v>0.0</v>
      </c>
      <c r="H226" s="29">
        <f t="shared" si="15"/>
        <v>141.4285714</v>
      </c>
      <c r="I226" s="27">
        <v>198.0</v>
      </c>
      <c r="J226" s="62"/>
      <c r="K226" s="42"/>
      <c r="L226" s="42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30">
        <v>16.0</v>
      </c>
      <c r="B227" s="31" t="s">
        <v>39</v>
      </c>
      <c r="C227" s="74">
        <v>5.0</v>
      </c>
      <c r="D227" s="74">
        <v>15.0</v>
      </c>
      <c r="E227" s="74">
        <v>20.0</v>
      </c>
      <c r="F227" s="34">
        <v>0.0</v>
      </c>
      <c r="G227" s="74">
        <v>0.0</v>
      </c>
      <c r="H227" s="29">
        <f t="shared" si="15"/>
        <v>112.5</v>
      </c>
      <c r="I227" s="27">
        <v>225.0</v>
      </c>
      <c r="J227" s="62"/>
      <c r="K227" s="42"/>
      <c r="L227" s="42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30">
        <v>17.0</v>
      </c>
      <c r="B228" s="31" t="s">
        <v>40</v>
      </c>
      <c r="C228" s="74">
        <v>8.0</v>
      </c>
      <c r="D228" s="74">
        <v>24.0</v>
      </c>
      <c r="E228" s="74">
        <v>26.0</v>
      </c>
      <c r="F228" s="34">
        <v>0.0</v>
      </c>
      <c r="G228" s="74">
        <v>6.0</v>
      </c>
      <c r="H228" s="29">
        <f t="shared" si="15"/>
        <v>118.8461538</v>
      </c>
      <c r="I228" s="27">
        <v>309.0</v>
      </c>
      <c r="J228" s="62"/>
      <c r="K228" s="42"/>
      <c r="L228" s="42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30"/>
      <c r="B229" s="25" t="s">
        <v>41</v>
      </c>
      <c r="C229" s="32">
        <v>36.0</v>
      </c>
      <c r="D229" s="32">
        <v>186.0</v>
      </c>
      <c r="E229" s="32">
        <v>199.0</v>
      </c>
      <c r="F229" s="32">
        <f>SUM(F212:F228)</f>
        <v>0</v>
      </c>
      <c r="G229" s="32">
        <v>23.0</v>
      </c>
      <c r="H229" s="29">
        <f t="shared" si="15"/>
        <v>118.3417085</v>
      </c>
      <c r="I229" s="27">
        <f>SUM(I212:I228)</f>
        <v>2355</v>
      </c>
      <c r="J229" s="62"/>
      <c r="K229" s="113"/>
      <c r="L229" s="42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1"/>
      <c r="B230" s="6"/>
      <c r="C230" s="44"/>
      <c r="D230" s="44"/>
      <c r="E230" s="58"/>
      <c r="F230" s="44"/>
      <c r="G230" s="44"/>
      <c r="H230" s="59"/>
      <c r="I230" s="42"/>
      <c r="J230" s="6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1"/>
      <c r="B231" s="6"/>
      <c r="C231" s="42"/>
      <c r="D231" s="42"/>
      <c r="E231" s="43"/>
      <c r="F231" s="42"/>
      <c r="G231" s="42"/>
      <c r="H231" s="59"/>
      <c r="I231" s="42"/>
      <c r="J231" s="6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1" t="s">
        <v>0</v>
      </c>
      <c r="B232" s="2"/>
      <c r="C232" s="2"/>
      <c r="D232" s="2"/>
      <c r="E232" s="2"/>
      <c r="F232" s="2"/>
      <c r="G232" s="2"/>
      <c r="H232" s="2"/>
      <c r="I232" s="3"/>
      <c r="J232" s="6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1" t="s">
        <v>1</v>
      </c>
      <c r="B233" s="2"/>
      <c r="C233" s="2"/>
      <c r="D233" s="2"/>
      <c r="E233" s="2"/>
      <c r="F233" s="2"/>
      <c r="G233" s="2"/>
      <c r="H233" s="2"/>
      <c r="I233" s="3"/>
      <c r="J233" s="6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1" t="s">
        <v>71</v>
      </c>
      <c r="B234" s="2"/>
      <c r="C234" s="2"/>
      <c r="D234" s="2"/>
      <c r="E234" s="2"/>
      <c r="F234" s="2"/>
      <c r="G234" s="2"/>
      <c r="H234" s="2"/>
      <c r="I234" s="3"/>
      <c r="J234" s="6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1" t="s">
        <v>56</v>
      </c>
      <c r="B235" s="2"/>
      <c r="C235" s="2"/>
      <c r="D235" s="2"/>
      <c r="E235" s="2"/>
      <c r="F235" s="2"/>
      <c r="G235" s="2"/>
      <c r="H235" s="2"/>
      <c r="I235" s="3"/>
      <c r="J235" s="6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5"/>
      <c r="B236" s="6"/>
      <c r="C236" s="49"/>
      <c r="D236" s="49"/>
      <c r="E236" s="50"/>
      <c r="F236" s="49"/>
      <c r="G236" s="49"/>
      <c r="H236" s="51"/>
      <c r="I236" s="49"/>
      <c r="J236" s="6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10"/>
      <c r="B237" s="11"/>
      <c r="C237" s="12" t="s">
        <v>4</v>
      </c>
      <c r="D237" s="12"/>
      <c r="E237" s="53"/>
      <c r="F237" s="15"/>
      <c r="G237" s="12" t="s">
        <v>4</v>
      </c>
      <c r="H237" s="16"/>
      <c r="I237" s="15"/>
      <c r="J237" s="11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17" t="s">
        <v>6</v>
      </c>
      <c r="B238" s="18" t="s">
        <v>7</v>
      </c>
      <c r="C238" s="19" t="s">
        <v>8</v>
      </c>
      <c r="D238" s="19" t="s">
        <v>9</v>
      </c>
      <c r="E238" s="85" t="s">
        <v>65</v>
      </c>
      <c r="F238" s="19" t="s">
        <v>12</v>
      </c>
      <c r="G238" s="19" t="s">
        <v>13</v>
      </c>
      <c r="H238" s="22" t="s">
        <v>14</v>
      </c>
      <c r="I238" s="19" t="s">
        <v>15</v>
      </c>
      <c r="J238" s="18" t="s">
        <v>16</v>
      </c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17"/>
      <c r="B239" s="18"/>
      <c r="C239" s="23" t="s">
        <v>72</v>
      </c>
      <c r="D239" s="19" t="s">
        <v>18</v>
      </c>
      <c r="E239" s="20" t="s">
        <v>18</v>
      </c>
      <c r="F239" s="19" t="s">
        <v>18</v>
      </c>
      <c r="G239" s="23" t="s">
        <v>72</v>
      </c>
      <c r="H239" s="22" t="s">
        <v>19</v>
      </c>
      <c r="I239" s="19" t="s">
        <v>20</v>
      </c>
      <c r="J239" s="18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24"/>
      <c r="B240" s="25"/>
      <c r="C240" s="26" t="s">
        <v>18</v>
      </c>
      <c r="D240" s="27"/>
      <c r="E240" s="28"/>
      <c r="F240" s="27"/>
      <c r="G240" s="26" t="s">
        <v>18</v>
      </c>
      <c r="H240" s="29"/>
      <c r="I240" s="27"/>
      <c r="J240" s="25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30">
        <v>1.0</v>
      </c>
      <c r="B241" s="31" t="s">
        <v>21</v>
      </c>
      <c r="C241" s="26">
        <v>0.0</v>
      </c>
      <c r="D241" s="26">
        <v>0.0</v>
      </c>
      <c r="E241" s="26">
        <v>0.0</v>
      </c>
      <c r="F241" s="26" t="s">
        <v>49</v>
      </c>
      <c r="G241" s="26">
        <f t="shared" ref="G241:G258" si="16">C241+D241-E241</f>
        <v>0</v>
      </c>
      <c r="H241" s="55" t="s">
        <v>49</v>
      </c>
      <c r="I241" s="34" t="s">
        <v>49</v>
      </c>
      <c r="J241" s="62" t="s">
        <v>53</v>
      </c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30">
        <v>2.0</v>
      </c>
      <c r="B242" s="31" t="s">
        <v>23</v>
      </c>
      <c r="C242" s="26">
        <v>0.0</v>
      </c>
      <c r="D242" s="26">
        <v>0.0</v>
      </c>
      <c r="E242" s="26">
        <v>0.0</v>
      </c>
      <c r="F242" s="26" t="s">
        <v>49</v>
      </c>
      <c r="G242" s="26">
        <f t="shared" si="16"/>
        <v>0</v>
      </c>
      <c r="H242" s="55"/>
      <c r="I242" s="67">
        <f>H242*E242/10</f>
        <v>0</v>
      </c>
      <c r="J242" s="62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30">
        <v>3.0</v>
      </c>
      <c r="B243" s="31" t="s">
        <v>25</v>
      </c>
      <c r="C243" s="26">
        <v>0.0</v>
      </c>
      <c r="D243" s="26">
        <v>1.0</v>
      </c>
      <c r="E243" s="26">
        <v>0.0</v>
      </c>
      <c r="F243" s="26" t="s">
        <v>49</v>
      </c>
      <c r="G243" s="26">
        <f t="shared" si="16"/>
        <v>1</v>
      </c>
      <c r="H243" s="55" t="s">
        <v>49</v>
      </c>
      <c r="I243" s="34" t="s">
        <v>49</v>
      </c>
      <c r="J243" s="62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30">
        <v>4.0</v>
      </c>
      <c r="B244" s="31" t="s">
        <v>27</v>
      </c>
      <c r="C244" s="26">
        <v>1.0</v>
      </c>
      <c r="D244" s="26">
        <v>2.0</v>
      </c>
      <c r="E244" s="26">
        <v>3.0</v>
      </c>
      <c r="F244" s="26" t="s">
        <v>49</v>
      </c>
      <c r="G244" s="26">
        <f t="shared" si="16"/>
        <v>0</v>
      </c>
      <c r="H244" s="55">
        <v>118.32</v>
      </c>
      <c r="I244" s="67">
        <f t="shared" ref="I244:I246" si="17">H244*E244/10</f>
        <v>35.496</v>
      </c>
      <c r="J244" s="62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30">
        <v>5.0</v>
      </c>
      <c r="B245" s="31" t="s">
        <v>28</v>
      </c>
      <c r="C245" s="26">
        <v>6.0</v>
      </c>
      <c r="D245" s="26">
        <v>8.0</v>
      </c>
      <c r="E245" s="26">
        <v>7.0</v>
      </c>
      <c r="F245" s="26" t="s">
        <v>49</v>
      </c>
      <c r="G245" s="26">
        <f t="shared" si="16"/>
        <v>7</v>
      </c>
      <c r="H245" s="55">
        <v>122.36</v>
      </c>
      <c r="I245" s="67">
        <f t="shared" si="17"/>
        <v>85.652</v>
      </c>
      <c r="J245" s="62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30">
        <v>6.0</v>
      </c>
      <c r="B246" s="31" t="s">
        <v>29</v>
      </c>
      <c r="C246" s="26">
        <v>0.0</v>
      </c>
      <c r="D246" s="26">
        <v>2.0</v>
      </c>
      <c r="E246" s="26">
        <v>2.0</v>
      </c>
      <c r="F246" s="26" t="s">
        <v>49</v>
      </c>
      <c r="G246" s="26">
        <f t="shared" si="16"/>
        <v>0</v>
      </c>
      <c r="H246" s="55">
        <v>118.32</v>
      </c>
      <c r="I246" s="67">
        <f t="shared" si="17"/>
        <v>23.664</v>
      </c>
      <c r="J246" s="62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30">
        <v>7.0</v>
      </c>
      <c r="B247" s="31" t="s">
        <v>30</v>
      </c>
      <c r="C247" s="26">
        <v>0.0</v>
      </c>
      <c r="D247" s="26">
        <v>0.0</v>
      </c>
      <c r="E247" s="26">
        <v>0.0</v>
      </c>
      <c r="F247" s="26" t="s">
        <v>49</v>
      </c>
      <c r="G247" s="26">
        <f t="shared" si="16"/>
        <v>0</v>
      </c>
      <c r="H247" s="55" t="s">
        <v>49</v>
      </c>
      <c r="I247" s="34" t="s">
        <v>49</v>
      </c>
      <c r="J247" s="62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30">
        <v>8.0</v>
      </c>
      <c r="B248" s="31" t="s">
        <v>31</v>
      </c>
      <c r="C248" s="26">
        <v>0.0</v>
      </c>
      <c r="D248" s="26">
        <v>0.0</v>
      </c>
      <c r="E248" s="26">
        <v>0.0</v>
      </c>
      <c r="F248" s="26" t="s">
        <v>49</v>
      </c>
      <c r="G248" s="26">
        <f t="shared" si="16"/>
        <v>0</v>
      </c>
      <c r="H248" s="55" t="s">
        <v>49</v>
      </c>
      <c r="I248" s="34" t="s">
        <v>49</v>
      </c>
      <c r="J248" s="62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30">
        <v>9.0</v>
      </c>
      <c r="B249" s="31" t="s">
        <v>32</v>
      </c>
      <c r="C249" s="26">
        <v>0.0</v>
      </c>
      <c r="D249" s="26">
        <v>0.0</v>
      </c>
      <c r="E249" s="26">
        <v>0.0</v>
      </c>
      <c r="F249" s="26" t="s">
        <v>49</v>
      </c>
      <c r="G249" s="26">
        <f t="shared" si="16"/>
        <v>0</v>
      </c>
      <c r="H249" s="55"/>
      <c r="I249" s="67">
        <f>H249*E249/10</f>
        <v>0</v>
      </c>
      <c r="J249" s="62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30">
        <v>10.0</v>
      </c>
      <c r="B250" s="31" t="s">
        <v>33</v>
      </c>
      <c r="C250" s="26">
        <v>0.0</v>
      </c>
      <c r="D250" s="26">
        <v>0.0</v>
      </c>
      <c r="E250" s="26">
        <v>0.0</v>
      </c>
      <c r="F250" s="26" t="s">
        <v>49</v>
      </c>
      <c r="G250" s="26">
        <f t="shared" si="16"/>
        <v>0</v>
      </c>
      <c r="H250" s="55" t="s">
        <v>49</v>
      </c>
      <c r="I250" s="67">
        <v>0.0</v>
      </c>
      <c r="J250" s="62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30">
        <v>11.0</v>
      </c>
      <c r="B251" s="31" t="s">
        <v>34</v>
      </c>
      <c r="C251" s="26">
        <v>10.0</v>
      </c>
      <c r="D251" s="26">
        <v>10.0</v>
      </c>
      <c r="E251" s="26">
        <v>10.0</v>
      </c>
      <c r="F251" s="26" t="s">
        <v>49</v>
      </c>
      <c r="G251" s="26">
        <f t="shared" si="16"/>
        <v>10</v>
      </c>
      <c r="H251" s="55">
        <v>121.41</v>
      </c>
      <c r="I251" s="67">
        <f t="shared" ref="I251:I257" si="18">H251*E251/10</f>
        <v>121.41</v>
      </c>
      <c r="J251" s="62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30">
        <v>12.0</v>
      </c>
      <c r="B252" s="31" t="s">
        <v>35</v>
      </c>
      <c r="C252" s="26">
        <v>0.0</v>
      </c>
      <c r="D252" s="26">
        <v>0.0</v>
      </c>
      <c r="E252" s="26">
        <v>0.0</v>
      </c>
      <c r="F252" s="26" t="s">
        <v>49</v>
      </c>
      <c r="G252" s="26">
        <f t="shared" si="16"/>
        <v>0</v>
      </c>
      <c r="H252" s="55"/>
      <c r="I252" s="67">
        <f t="shared" si="18"/>
        <v>0</v>
      </c>
      <c r="J252" s="62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30">
        <v>13.0</v>
      </c>
      <c r="B253" s="31" t="s">
        <v>36</v>
      </c>
      <c r="C253" s="26">
        <v>1.0</v>
      </c>
      <c r="D253" s="26">
        <v>4.0</v>
      </c>
      <c r="E253" s="26">
        <v>5.0</v>
      </c>
      <c r="F253" s="26" t="s">
        <v>49</v>
      </c>
      <c r="G253" s="26">
        <f t="shared" si="16"/>
        <v>0</v>
      </c>
      <c r="H253" s="55">
        <v>122.23</v>
      </c>
      <c r="I253" s="67">
        <f t="shared" si="18"/>
        <v>61.115</v>
      </c>
      <c r="J253" s="62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30">
        <v>14.0</v>
      </c>
      <c r="B254" s="31" t="s">
        <v>37</v>
      </c>
      <c r="C254" s="26">
        <v>0.0</v>
      </c>
      <c r="D254" s="26">
        <v>0.0</v>
      </c>
      <c r="E254" s="26">
        <v>0.0</v>
      </c>
      <c r="F254" s="26" t="s">
        <v>49</v>
      </c>
      <c r="G254" s="26">
        <f t="shared" si="16"/>
        <v>0</v>
      </c>
      <c r="H254" s="55"/>
      <c r="I254" s="67">
        <f t="shared" si="18"/>
        <v>0</v>
      </c>
      <c r="J254" s="62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30">
        <v>15.0</v>
      </c>
      <c r="B255" s="31" t="s">
        <v>38</v>
      </c>
      <c r="C255" s="26">
        <v>6.0</v>
      </c>
      <c r="D255" s="26">
        <v>7.0</v>
      </c>
      <c r="E255" s="26">
        <v>7.0</v>
      </c>
      <c r="F255" s="26" t="s">
        <v>49</v>
      </c>
      <c r="G255" s="26">
        <f t="shared" si="16"/>
        <v>6</v>
      </c>
      <c r="H255" s="55">
        <v>118.32</v>
      </c>
      <c r="I255" s="67">
        <f t="shared" si="18"/>
        <v>82.824</v>
      </c>
      <c r="J255" s="62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30">
        <v>16.0</v>
      </c>
      <c r="B256" s="31" t="s">
        <v>39</v>
      </c>
      <c r="C256" s="26">
        <v>17.0</v>
      </c>
      <c r="D256" s="26">
        <v>20.0</v>
      </c>
      <c r="E256" s="26">
        <v>29.0</v>
      </c>
      <c r="F256" s="26" t="s">
        <v>49</v>
      </c>
      <c r="G256" s="26">
        <f t="shared" si="16"/>
        <v>8</v>
      </c>
      <c r="H256" s="55">
        <v>120.65</v>
      </c>
      <c r="I256" s="67">
        <f t="shared" si="18"/>
        <v>349.885</v>
      </c>
      <c r="J256" s="62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30">
        <v>17.0</v>
      </c>
      <c r="B257" s="31" t="s">
        <v>40</v>
      </c>
      <c r="C257" s="26">
        <v>34.0</v>
      </c>
      <c r="D257" s="26">
        <v>42.0</v>
      </c>
      <c r="E257" s="26">
        <v>40.0</v>
      </c>
      <c r="F257" s="26" t="s">
        <v>49</v>
      </c>
      <c r="G257" s="26">
        <f t="shared" si="16"/>
        <v>36</v>
      </c>
      <c r="H257" s="55">
        <v>122.63</v>
      </c>
      <c r="I257" s="67">
        <f t="shared" si="18"/>
        <v>490.52</v>
      </c>
      <c r="J257" s="62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63"/>
      <c r="B258" s="25" t="s">
        <v>41</v>
      </c>
      <c r="C258" s="36">
        <v>75.0</v>
      </c>
      <c r="D258" s="36">
        <v>96.0</v>
      </c>
      <c r="E258" s="36">
        <v>103.0</v>
      </c>
      <c r="F258" s="36">
        <f>SUM(F241:F257)</f>
        <v>0</v>
      </c>
      <c r="G258" s="26">
        <f t="shared" si="16"/>
        <v>68</v>
      </c>
      <c r="H258" s="65">
        <f>I258*10/E258</f>
        <v>121.4141748</v>
      </c>
      <c r="I258" s="67">
        <f>SUM(I241:I257)</f>
        <v>1250.566</v>
      </c>
      <c r="J258" s="62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1"/>
      <c r="B259" s="6"/>
      <c r="C259" s="42"/>
      <c r="D259" s="42"/>
      <c r="E259" s="42"/>
      <c r="F259" s="42"/>
      <c r="G259" s="42"/>
      <c r="H259" s="59"/>
      <c r="I259" s="44"/>
      <c r="J259" s="6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1"/>
      <c r="B260" s="6"/>
      <c r="C260" s="42"/>
      <c r="D260" s="42"/>
      <c r="E260" s="42"/>
      <c r="F260" s="42"/>
      <c r="G260" s="42"/>
      <c r="H260" s="59"/>
      <c r="I260" s="44"/>
      <c r="J260" s="6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1" t="s">
        <v>0</v>
      </c>
      <c r="B261" s="2"/>
      <c r="C261" s="2"/>
      <c r="D261" s="2"/>
      <c r="E261" s="2"/>
      <c r="F261" s="2"/>
      <c r="G261" s="2"/>
      <c r="H261" s="2"/>
      <c r="I261" s="3"/>
      <c r="J261" s="41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1" t="s">
        <v>1</v>
      </c>
      <c r="B262" s="2"/>
      <c r="C262" s="2"/>
      <c r="D262" s="2"/>
      <c r="E262" s="2"/>
      <c r="F262" s="2"/>
      <c r="G262" s="2"/>
      <c r="H262" s="2"/>
      <c r="I262" s="3"/>
      <c r="J262" s="6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1" t="s">
        <v>71</v>
      </c>
      <c r="B263" s="2"/>
      <c r="C263" s="2"/>
      <c r="D263" s="2"/>
      <c r="E263" s="2"/>
      <c r="F263" s="2"/>
      <c r="G263" s="2"/>
      <c r="H263" s="2"/>
      <c r="I263" s="3"/>
      <c r="J263" s="6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1" t="s">
        <v>57</v>
      </c>
      <c r="B264" s="2"/>
      <c r="C264" s="2"/>
      <c r="D264" s="2"/>
      <c r="E264" s="2"/>
      <c r="F264" s="2"/>
      <c r="G264" s="2"/>
      <c r="H264" s="2"/>
      <c r="I264" s="3"/>
      <c r="J264" s="6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5"/>
      <c r="B265" s="6"/>
      <c r="C265" s="49"/>
      <c r="D265" s="49"/>
      <c r="E265" s="50"/>
      <c r="F265" s="49"/>
      <c r="G265" s="49"/>
      <c r="H265" s="51"/>
      <c r="I265" s="49"/>
      <c r="J265" s="6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10"/>
      <c r="B266" s="11"/>
      <c r="C266" s="12" t="s">
        <v>4</v>
      </c>
      <c r="D266" s="12"/>
      <c r="E266" s="53"/>
      <c r="F266" s="15"/>
      <c r="G266" s="12" t="s">
        <v>4</v>
      </c>
      <c r="H266" s="16"/>
      <c r="I266" s="15"/>
      <c r="J266" s="11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17" t="s">
        <v>6</v>
      </c>
      <c r="B267" s="18" t="s">
        <v>7</v>
      </c>
      <c r="C267" s="19" t="s">
        <v>8</v>
      </c>
      <c r="D267" s="19" t="s">
        <v>9</v>
      </c>
      <c r="E267" s="85" t="s">
        <v>65</v>
      </c>
      <c r="F267" s="19" t="s">
        <v>12</v>
      </c>
      <c r="G267" s="19" t="s">
        <v>13</v>
      </c>
      <c r="H267" s="22" t="s">
        <v>14</v>
      </c>
      <c r="I267" s="19" t="s">
        <v>15</v>
      </c>
      <c r="J267" s="18" t="s">
        <v>16</v>
      </c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17"/>
      <c r="B268" s="18"/>
      <c r="C268" s="23" t="s">
        <v>72</v>
      </c>
      <c r="D268" s="19" t="s">
        <v>18</v>
      </c>
      <c r="E268" s="20" t="s">
        <v>18</v>
      </c>
      <c r="F268" s="19" t="s">
        <v>18</v>
      </c>
      <c r="G268" s="23" t="s">
        <v>72</v>
      </c>
      <c r="H268" s="22" t="s">
        <v>19</v>
      </c>
      <c r="I268" s="19" t="s">
        <v>20</v>
      </c>
      <c r="J268" s="18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24"/>
      <c r="B269" s="25"/>
      <c r="C269" s="26" t="s">
        <v>18</v>
      </c>
      <c r="D269" s="27"/>
      <c r="E269" s="28"/>
      <c r="F269" s="27"/>
      <c r="G269" s="26" t="s">
        <v>18</v>
      </c>
      <c r="H269" s="29"/>
      <c r="I269" s="27"/>
      <c r="J269" s="25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30">
        <v>1.0</v>
      </c>
      <c r="B270" s="31" t="s">
        <v>21</v>
      </c>
      <c r="C270" s="26">
        <v>0.0</v>
      </c>
      <c r="D270" s="26">
        <v>0.0</v>
      </c>
      <c r="E270" s="28">
        <v>0.0</v>
      </c>
      <c r="F270" s="26" t="s">
        <v>49</v>
      </c>
      <c r="G270" s="26">
        <f t="shared" ref="G270:G287" si="19">C270+D270-E270</f>
        <v>0</v>
      </c>
      <c r="H270" s="55" t="s">
        <v>49</v>
      </c>
      <c r="I270" s="26" t="s">
        <v>49</v>
      </c>
      <c r="J270" s="62" t="s">
        <v>53</v>
      </c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30">
        <v>2.0</v>
      </c>
      <c r="B271" s="31" t="s">
        <v>23</v>
      </c>
      <c r="C271" s="26">
        <v>0.0</v>
      </c>
      <c r="D271" s="26">
        <v>0.0</v>
      </c>
      <c r="E271" s="28">
        <v>0.0</v>
      </c>
      <c r="F271" s="26" t="s">
        <v>49</v>
      </c>
      <c r="G271" s="26">
        <f t="shared" si="19"/>
        <v>0</v>
      </c>
      <c r="H271" s="55" t="s">
        <v>49</v>
      </c>
      <c r="I271" s="26" t="s">
        <v>49</v>
      </c>
      <c r="J271" s="62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30">
        <v>3.0</v>
      </c>
      <c r="B272" s="31" t="s">
        <v>25</v>
      </c>
      <c r="C272" s="26">
        <v>0.0</v>
      </c>
      <c r="D272" s="26">
        <v>0.0</v>
      </c>
      <c r="E272" s="28">
        <v>0.0</v>
      </c>
      <c r="F272" s="26" t="s">
        <v>49</v>
      </c>
      <c r="G272" s="26">
        <f t="shared" si="19"/>
        <v>0</v>
      </c>
      <c r="H272" s="29"/>
      <c r="I272" s="67">
        <f>H272*E272/10</f>
        <v>0</v>
      </c>
      <c r="J272" s="62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30">
        <v>4.0</v>
      </c>
      <c r="B273" s="31" t="s">
        <v>27</v>
      </c>
      <c r="C273" s="26">
        <v>0.0</v>
      </c>
      <c r="D273" s="26">
        <v>0.0</v>
      </c>
      <c r="E273" s="28">
        <v>0.0</v>
      </c>
      <c r="F273" s="26" t="s">
        <v>49</v>
      </c>
      <c r="G273" s="26">
        <f t="shared" si="19"/>
        <v>0</v>
      </c>
      <c r="H273" s="55" t="s">
        <v>49</v>
      </c>
      <c r="I273" s="26" t="s">
        <v>49</v>
      </c>
      <c r="J273" s="62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30">
        <v>5.0</v>
      </c>
      <c r="B274" s="31" t="s">
        <v>28</v>
      </c>
      <c r="C274" s="26">
        <v>3.0</v>
      </c>
      <c r="D274" s="26">
        <v>3.0</v>
      </c>
      <c r="E274" s="28">
        <v>3.0</v>
      </c>
      <c r="F274" s="26" t="s">
        <v>49</v>
      </c>
      <c r="G274" s="26">
        <f t="shared" si="19"/>
        <v>3</v>
      </c>
      <c r="H274" s="29">
        <v>156.47</v>
      </c>
      <c r="I274" s="67">
        <f>H274*E274/10</f>
        <v>46.941</v>
      </c>
      <c r="J274" s="62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30">
        <v>6.0</v>
      </c>
      <c r="B275" s="31" t="s">
        <v>29</v>
      </c>
      <c r="C275" s="26">
        <v>0.0</v>
      </c>
      <c r="D275" s="26">
        <v>0.0</v>
      </c>
      <c r="E275" s="28">
        <v>0.0</v>
      </c>
      <c r="F275" s="26" t="s">
        <v>49</v>
      </c>
      <c r="G275" s="26">
        <f t="shared" si="19"/>
        <v>0</v>
      </c>
      <c r="H275" s="55" t="s">
        <v>49</v>
      </c>
      <c r="I275" s="26" t="s">
        <v>49</v>
      </c>
      <c r="J275" s="62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30">
        <v>7.0</v>
      </c>
      <c r="B276" s="31" t="s">
        <v>30</v>
      </c>
      <c r="C276" s="26">
        <v>0.0</v>
      </c>
      <c r="D276" s="26">
        <v>0.0</v>
      </c>
      <c r="E276" s="28">
        <v>0.0</v>
      </c>
      <c r="F276" s="26" t="s">
        <v>49</v>
      </c>
      <c r="G276" s="26">
        <f t="shared" si="19"/>
        <v>0</v>
      </c>
      <c r="H276" s="55" t="s">
        <v>49</v>
      </c>
      <c r="I276" s="26" t="s">
        <v>49</v>
      </c>
      <c r="J276" s="62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30">
        <v>8.0</v>
      </c>
      <c r="B277" s="31" t="s">
        <v>31</v>
      </c>
      <c r="C277" s="26">
        <v>0.0</v>
      </c>
      <c r="D277" s="26">
        <v>3.0</v>
      </c>
      <c r="E277" s="28">
        <v>3.0</v>
      </c>
      <c r="F277" s="26" t="s">
        <v>49</v>
      </c>
      <c r="G277" s="26">
        <f t="shared" si="19"/>
        <v>0</v>
      </c>
      <c r="H277" s="29">
        <v>151.32</v>
      </c>
      <c r="I277" s="67">
        <f>H277*E277/10</f>
        <v>45.396</v>
      </c>
      <c r="J277" s="62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30">
        <v>9.0</v>
      </c>
      <c r="B278" s="31" t="s">
        <v>32</v>
      </c>
      <c r="C278" s="26">
        <v>0.0</v>
      </c>
      <c r="D278" s="26">
        <v>0.0</v>
      </c>
      <c r="E278" s="28">
        <v>0.0</v>
      </c>
      <c r="F278" s="26" t="s">
        <v>49</v>
      </c>
      <c r="G278" s="26">
        <f t="shared" si="19"/>
        <v>0</v>
      </c>
      <c r="H278" s="55" t="s">
        <v>49</v>
      </c>
      <c r="I278" s="26" t="s">
        <v>49</v>
      </c>
      <c r="J278" s="62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30">
        <v>10.0</v>
      </c>
      <c r="B279" s="31" t="s">
        <v>33</v>
      </c>
      <c r="C279" s="26">
        <v>0.0</v>
      </c>
      <c r="D279" s="26">
        <v>0.0</v>
      </c>
      <c r="E279" s="28">
        <v>0.0</v>
      </c>
      <c r="F279" s="26" t="s">
        <v>49</v>
      </c>
      <c r="G279" s="26">
        <f t="shared" si="19"/>
        <v>0</v>
      </c>
      <c r="H279" s="55" t="s">
        <v>49</v>
      </c>
      <c r="I279" s="26" t="s">
        <v>49</v>
      </c>
      <c r="J279" s="62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30">
        <v>11.0</v>
      </c>
      <c r="B280" s="31" t="s">
        <v>34</v>
      </c>
      <c r="C280" s="26">
        <v>1.0</v>
      </c>
      <c r="D280" s="26">
        <v>1.0</v>
      </c>
      <c r="E280" s="28">
        <v>0.0</v>
      </c>
      <c r="F280" s="26" t="s">
        <v>49</v>
      </c>
      <c r="G280" s="26">
        <f t="shared" si="19"/>
        <v>2</v>
      </c>
      <c r="H280" s="55" t="s">
        <v>49</v>
      </c>
      <c r="I280" s="26" t="s">
        <v>49</v>
      </c>
      <c r="J280" s="62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30">
        <v>12.0</v>
      </c>
      <c r="B281" s="31" t="s">
        <v>35</v>
      </c>
      <c r="C281" s="26">
        <v>0.0</v>
      </c>
      <c r="D281" s="26">
        <v>0.0</v>
      </c>
      <c r="E281" s="28">
        <v>0.0</v>
      </c>
      <c r="F281" s="26" t="s">
        <v>49</v>
      </c>
      <c r="G281" s="26">
        <f t="shared" si="19"/>
        <v>0</v>
      </c>
      <c r="H281" s="29"/>
      <c r="I281" s="67">
        <f>H281*E281/10</f>
        <v>0</v>
      </c>
      <c r="J281" s="62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30">
        <v>13.0</v>
      </c>
      <c r="B282" s="31" t="s">
        <v>36</v>
      </c>
      <c r="C282" s="26">
        <v>0.0</v>
      </c>
      <c r="D282" s="26">
        <v>0.0</v>
      </c>
      <c r="E282" s="28">
        <v>0.0</v>
      </c>
      <c r="F282" s="26" t="s">
        <v>49</v>
      </c>
      <c r="G282" s="26">
        <f t="shared" si="19"/>
        <v>0</v>
      </c>
      <c r="H282" s="55" t="s">
        <v>49</v>
      </c>
      <c r="I282" s="26" t="s">
        <v>49</v>
      </c>
      <c r="J282" s="62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30">
        <v>14.0</v>
      </c>
      <c r="B283" s="31" t="s">
        <v>37</v>
      </c>
      <c r="C283" s="26">
        <v>0.0</v>
      </c>
      <c r="D283" s="26">
        <v>0.0</v>
      </c>
      <c r="E283" s="28">
        <v>0.0</v>
      </c>
      <c r="F283" s="26" t="s">
        <v>49</v>
      </c>
      <c r="G283" s="26">
        <f t="shared" si="19"/>
        <v>0</v>
      </c>
      <c r="H283" s="55" t="s">
        <v>49</v>
      </c>
      <c r="I283" s="26" t="s">
        <v>49</v>
      </c>
      <c r="J283" s="62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30">
        <v>15.0</v>
      </c>
      <c r="B284" s="31" t="s">
        <v>38</v>
      </c>
      <c r="C284" s="26">
        <v>0.0</v>
      </c>
      <c r="D284" s="26">
        <v>0.0</v>
      </c>
      <c r="E284" s="28">
        <v>0.0</v>
      </c>
      <c r="F284" s="26" t="s">
        <v>49</v>
      </c>
      <c r="G284" s="26">
        <f t="shared" si="19"/>
        <v>0</v>
      </c>
      <c r="H284" s="55" t="s">
        <v>49</v>
      </c>
      <c r="I284" s="26" t="s">
        <v>49</v>
      </c>
      <c r="J284" s="62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30">
        <v>16.0</v>
      </c>
      <c r="B285" s="31" t="s">
        <v>39</v>
      </c>
      <c r="C285" s="26">
        <v>0.0</v>
      </c>
      <c r="D285" s="26">
        <v>0.0</v>
      </c>
      <c r="E285" s="28">
        <v>0.0</v>
      </c>
      <c r="F285" s="26" t="s">
        <v>49</v>
      </c>
      <c r="G285" s="26">
        <f t="shared" si="19"/>
        <v>0</v>
      </c>
      <c r="H285" s="29"/>
      <c r="I285" s="67"/>
      <c r="J285" s="62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30">
        <v>17.0</v>
      </c>
      <c r="B286" s="31" t="s">
        <v>40</v>
      </c>
      <c r="C286" s="26">
        <v>1.0</v>
      </c>
      <c r="D286" s="26">
        <v>3.0</v>
      </c>
      <c r="E286" s="28">
        <v>4.0</v>
      </c>
      <c r="F286" s="26" t="s">
        <v>49</v>
      </c>
      <c r="G286" s="26">
        <f t="shared" si="19"/>
        <v>0</v>
      </c>
      <c r="H286" s="29">
        <v>149.37</v>
      </c>
      <c r="I286" s="67">
        <f>H286*E286/10</f>
        <v>59.748</v>
      </c>
      <c r="J286" s="62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63"/>
      <c r="B287" s="25" t="s">
        <v>41</v>
      </c>
      <c r="C287" s="36">
        <v>5.0</v>
      </c>
      <c r="D287" s="36">
        <v>10.0</v>
      </c>
      <c r="E287" s="64">
        <v>7.0</v>
      </c>
      <c r="F287" s="36">
        <f>SUM(F270:F286)</f>
        <v>0</v>
      </c>
      <c r="G287" s="26">
        <f t="shared" si="19"/>
        <v>8</v>
      </c>
      <c r="H287" s="65">
        <v>152.31</v>
      </c>
      <c r="I287" s="67">
        <f>SUM(I271:I286)</f>
        <v>152.085</v>
      </c>
      <c r="J287" s="62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1"/>
      <c r="B288" s="6"/>
      <c r="C288" s="42"/>
      <c r="D288" s="42"/>
      <c r="E288" s="43"/>
      <c r="F288" s="42"/>
      <c r="G288" s="42"/>
      <c r="H288" s="59"/>
      <c r="I288" s="44"/>
      <c r="J288" s="6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1"/>
      <c r="B289" s="6"/>
      <c r="C289" s="42"/>
      <c r="D289" s="42"/>
      <c r="E289" s="43"/>
      <c r="F289" s="42"/>
      <c r="G289" s="42"/>
      <c r="H289" s="59"/>
      <c r="I289" s="44"/>
      <c r="J289" s="6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1"/>
      <c r="B290" s="6"/>
      <c r="C290" s="42"/>
      <c r="D290" s="42"/>
      <c r="E290" s="43"/>
      <c r="F290" s="42"/>
      <c r="G290" s="42"/>
      <c r="H290" s="59"/>
      <c r="I290" s="44"/>
      <c r="J290" s="6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1"/>
      <c r="B291" s="6"/>
      <c r="C291" s="42"/>
      <c r="D291" s="42"/>
      <c r="E291" s="43"/>
      <c r="F291" s="42"/>
      <c r="G291" s="42"/>
      <c r="H291" s="59"/>
      <c r="I291" s="44"/>
      <c r="J291" s="6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1"/>
      <c r="B292" s="6"/>
      <c r="C292" s="42"/>
      <c r="D292" s="42"/>
      <c r="E292" s="43"/>
      <c r="F292" s="42"/>
      <c r="G292" s="42"/>
      <c r="H292" s="59"/>
      <c r="I292" s="44"/>
      <c r="J292" s="6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1" t="s">
        <v>0</v>
      </c>
      <c r="B293" s="2"/>
      <c r="C293" s="2"/>
      <c r="D293" s="2"/>
      <c r="E293" s="2"/>
      <c r="F293" s="2"/>
      <c r="G293" s="2"/>
      <c r="H293" s="2"/>
      <c r="I293" s="3"/>
      <c r="J293" s="6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1" t="s">
        <v>1</v>
      </c>
      <c r="B294" s="2"/>
      <c r="C294" s="2"/>
      <c r="D294" s="2"/>
      <c r="E294" s="2"/>
      <c r="F294" s="2"/>
      <c r="G294" s="2"/>
      <c r="H294" s="2"/>
      <c r="I294" s="3"/>
      <c r="J294" s="6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1" t="s">
        <v>71</v>
      </c>
      <c r="B295" s="2"/>
      <c r="C295" s="2"/>
      <c r="D295" s="2"/>
      <c r="E295" s="2"/>
      <c r="F295" s="2"/>
      <c r="G295" s="2"/>
      <c r="H295" s="2"/>
      <c r="I295" s="3"/>
      <c r="J295" s="6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1" t="s">
        <v>58</v>
      </c>
      <c r="B296" s="2"/>
      <c r="C296" s="2"/>
      <c r="D296" s="2"/>
      <c r="E296" s="2"/>
      <c r="F296" s="2"/>
      <c r="G296" s="2"/>
      <c r="H296" s="2"/>
      <c r="I296" s="3"/>
      <c r="J296" s="6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5"/>
      <c r="B297" s="6"/>
      <c r="C297" s="49"/>
      <c r="D297" s="49"/>
      <c r="E297" s="50"/>
      <c r="F297" s="49"/>
      <c r="G297" s="49"/>
      <c r="H297" s="51"/>
      <c r="I297" s="49"/>
      <c r="J297" s="6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10"/>
      <c r="B298" s="11"/>
      <c r="C298" s="12" t="s">
        <v>4</v>
      </c>
      <c r="D298" s="12"/>
      <c r="E298" s="53"/>
      <c r="F298" s="15"/>
      <c r="G298" s="12" t="s">
        <v>4</v>
      </c>
      <c r="H298" s="16"/>
      <c r="I298" s="15"/>
      <c r="J298" s="11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17" t="s">
        <v>6</v>
      </c>
      <c r="B299" s="18" t="s">
        <v>7</v>
      </c>
      <c r="C299" s="19" t="s">
        <v>8</v>
      </c>
      <c r="D299" s="19" t="s">
        <v>9</v>
      </c>
      <c r="E299" s="85" t="s">
        <v>65</v>
      </c>
      <c r="F299" s="19" t="s">
        <v>12</v>
      </c>
      <c r="G299" s="19" t="s">
        <v>13</v>
      </c>
      <c r="H299" s="22" t="s">
        <v>14</v>
      </c>
      <c r="I299" s="19" t="s">
        <v>15</v>
      </c>
      <c r="J299" s="18" t="s">
        <v>16</v>
      </c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17"/>
      <c r="B300" s="18"/>
      <c r="C300" s="23" t="s">
        <v>72</v>
      </c>
      <c r="D300" s="19" t="s">
        <v>18</v>
      </c>
      <c r="E300" s="20" t="s">
        <v>18</v>
      </c>
      <c r="F300" s="19" t="s">
        <v>18</v>
      </c>
      <c r="G300" s="23" t="s">
        <v>72</v>
      </c>
      <c r="H300" s="22" t="s">
        <v>19</v>
      </c>
      <c r="I300" s="19" t="s">
        <v>20</v>
      </c>
      <c r="J300" s="18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24"/>
      <c r="B301" s="25"/>
      <c r="C301" s="26" t="s">
        <v>18</v>
      </c>
      <c r="D301" s="27"/>
      <c r="E301" s="28"/>
      <c r="F301" s="27"/>
      <c r="G301" s="26" t="s">
        <v>18</v>
      </c>
      <c r="H301" s="29"/>
      <c r="I301" s="27"/>
      <c r="J301" s="25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30">
        <v>1.0</v>
      </c>
      <c r="B302" s="31" t="s">
        <v>21</v>
      </c>
      <c r="C302" s="26">
        <v>0.0</v>
      </c>
      <c r="D302" s="26">
        <v>0.0</v>
      </c>
      <c r="E302" s="26">
        <v>0.0</v>
      </c>
      <c r="F302" s="26" t="s">
        <v>49</v>
      </c>
      <c r="G302" s="26">
        <f t="shared" ref="G302:G319" si="20">C302+D302-E302</f>
        <v>0</v>
      </c>
      <c r="H302" s="55" t="s">
        <v>49</v>
      </c>
      <c r="I302" s="26" t="s">
        <v>49</v>
      </c>
      <c r="J302" s="62" t="s">
        <v>53</v>
      </c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30">
        <v>2.0</v>
      </c>
      <c r="B303" s="31" t="s">
        <v>23</v>
      </c>
      <c r="C303" s="26">
        <v>0.0</v>
      </c>
      <c r="D303" s="26">
        <v>0.0</v>
      </c>
      <c r="E303" s="26">
        <v>0.0</v>
      </c>
      <c r="F303" s="26" t="s">
        <v>49</v>
      </c>
      <c r="G303" s="26">
        <f t="shared" si="20"/>
        <v>0</v>
      </c>
      <c r="H303" s="55"/>
      <c r="I303" s="26">
        <f t="shared" ref="I303:I304" si="21">E303*H303/10</f>
        <v>0</v>
      </c>
      <c r="J303" s="62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30">
        <v>3.0</v>
      </c>
      <c r="B304" s="31" t="s">
        <v>25</v>
      </c>
      <c r="C304" s="26">
        <v>0.0</v>
      </c>
      <c r="D304" s="26">
        <v>0.0</v>
      </c>
      <c r="E304" s="26">
        <v>0.0</v>
      </c>
      <c r="F304" s="26" t="s">
        <v>49</v>
      </c>
      <c r="G304" s="26">
        <f t="shared" si="20"/>
        <v>0</v>
      </c>
      <c r="H304" s="55"/>
      <c r="I304" s="26">
        <f t="shared" si="21"/>
        <v>0</v>
      </c>
      <c r="J304" s="62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30">
        <v>4.0</v>
      </c>
      <c r="B305" s="31" t="s">
        <v>27</v>
      </c>
      <c r="C305" s="26">
        <v>0.0</v>
      </c>
      <c r="D305" s="26">
        <v>0.0</v>
      </c>
      <c r="E305" s="26">
        <v>0.0</v>
      </c>
      <c r="F305" s="26" t="s">
        <v>49</v>
      </c>
      <c r="G305" s="26">
        <f t="shared" si="20"/>
        <v>0</v>
      </c>
      <c r="H305" s="55" t="s">
        <v>49</v>
      </c>
      <c r="I305" s="26"/>
      <c r="J305" s="62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30">
        <v>5.0</v>
      </c>
      <c r="B306" s="31" t="s">
        <v>28</v>
      </c>
      <c r="C306" s="26">
        <v>11.0</v>
      </c>
      <c r="D306" s="26">
        <v>10.0</v>
      </c>
      <c r="E306" s="26">
        <v>11.0</v>
      </c>
      <c r="F306" s="26" t="s">
        <v>49</v>
      </c>
      <c r="G306" s="26">
        <f t="shared" si="20"/>
        <v>10</v>
      </c>
      <c r="H306" s="55">
        <v>113.98</v>
      </c>
      <c r="I306" s="26">
        <f>E306*H306/10</f>
        <v>125.378</v>
      </c>
      <c r="J306" s="62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30">
        <v>6.0</v>
      </c>
      <c r="B307" s="31" t="s">
        <v>29</v>
      </c>
      <c r="C307" s="26">
        <v>0.0</v>
      </c>
      <c r="D307" s="26">
        <v>0.0</v>
      </c>
      <c r="E307" s="26">
        <v>0.0</v>
      </c>
      <c r="F307" s="26" t="s">
        <v>49</v>
      </c>
      <c r="G307" s="26">
        <f t="shared" si="20"/>
        <v>0</v>
      </c>
      <c r="H307" s="55" t="s">
        <v>49</v>
      </c>
      <c r="I307" s="26"/>
      <c r="J307" s="62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30">
        <v>7.0</v>
      </c>
      <c r="B308" s="31" t="s">
        <v>30</v>
      </c>
      <c r="C308" s="26">
        <v>0.0</v>
      </c>
      <c r="D308" s="26">
        <v>0.0</v>
      </c>
      <c r="E308" s="26">
        <v>0.0</v>
      </c>
      <c r="F308" s="26" t="s">
        <v>49</v>
      </c>
      <c r="G308" s="26">
        <f t="shared" si="20"/>
        <v>0</v>
      </c>
      <c r="H308" s="55" t="s">
        <v>49</v>
      </c>
      <c r="I308" s="26"/>
      <c r="J308" s="62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30">
        <v>8.0</v>
      </c>
      <c r="B309" s="31" t="s">
        <v>31</v>
      </c>
      <c r="C309" s="26">
        <v>0.0</v>
      </c>
      <c r="D309" s="26">
        <v>0.0</v>
      </c>
      <c r="E309" s="26">
        <v>0.0</v>
      </c>
      <c r="F309" s="26" t="s">
        <v>49</v>
      </c>
      <c r="G309" s="26">
        <f t="shared" si="20"/>
        <v>0</v>
      </c>
      <c r="H309" s="55" t="s">
        <v>49</v>
      </c>
      <c r="I309" s="26"/>
      <c r="J309" s="62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30">
        <v>9.0</v>
      </c>
      <c r="B310" s="31" t="s">
        <v>32</v>
      </c>
      <c r="C310" s="26">
        <v>33.0</v>
      </c>
      <c r="D310" s="26">
        <v>36.0</v>
      </c>
      <c r="E310" s="26">
        <v>33.0</v>
      </c>
      <c r="F310" s="26" t="s">
        <v>49</v>
      </c>
      <c r="G310" s="26">
        <f t="shared" si="20"/>
        <v>36</v>
      </c>
      <c r="H310" s="55">
        <v>110.54</v>
      </c>
      <c r="I310" s="26">
        <f>E310*H310/10</f>
        <v>364.782</v>
      </c>
      <c r="J310" s="62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30">
        <v>10.0</v>
      </c>
      <c r="B311" s="31" t="s">
        <v>33</v>
      </c>
      <c r="C311" s="26">
        <v>0.0</v>
      </c>
      <c r="D311" s="26">
        <v>0.0</v>
      </c>
      <c r="E311" s="26">
        <v>0.0</v>
      </c>
      <c r="F311" s="26" t="s">
        <v>49</v>
      </c>
      <c r="G311" s="26">
        <f t="shared" si="20"/>
        <v>0</v>
      </c>
      <c r="H311" s="55" t="s">
        <v>49</v>
      </c>
      <c r="I311" s="26"/>
      <c r="J311" s="62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30">
        <v>11.0</v>
      </c>
      <c r="B312" s="31" t="s">
        <v>34</v>
      </c>
      <c r="C312" s="26">
        <v>1.0</v>
      </c>
      <c r="D312" s="26">
        <v>2.0</v>
      </c>
      <c r="E312" s="26">
        <v>0.0</v>
      </c>
      <c r="F312" s="26" t="s">
        <v>49</v>
      </c>
      <c r="G312" s="26">
        <f t="shared" si="20"/>
        <v>3</v>
      </c>
      <c r="H312" s="55" t="s">
        <v>49</v>
      </c>
      <c r="I312" s="26"/>
      <c r="J312" s="62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30">
        <v>12.0</v>
      </c>
      <c r="B313" s="31" t="s">
        <v>35</v>
      </c>
      <c r="C313" s="26">
        <v>0.0</v>
      </c>
      <c r="D313" s="26">
        <v>0.0</v>
      </c>
      <c r="E313" s="26">
        <v>0.0</v>
      </c>
      <c r="F313" s="26" t="s">
        <v>49</v>
      </c>
      <c r="G313" s="26">
        <f t="shared" si="20"/>
        <v>0</v>
      </c>
      <c r="H313" s="55" t="s">
        <v>49</v>
      </c>
      <c r="I313" s="26"/>
      <c r="J313" s="62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30">
        <v>13.0</v>
      </c>
      <c r="B314" s="31" t="s">
        <v>36</v>
      </c>
      <c r="C314" s="26">
        <v>0.0</v>
      </c>
      <c r="D314" s="26">
        <v>0.0</v>
      </c>
      <c r="E314" s="26">
        <v>0.0</v>
      </c>
      <c r="F314" s="26" t="s">
        <v>49</v>
      </c>
      <c r="G314" s="26">
        <f t="shared" si="20"/>
        <v>0</v>
      </c>
      <c r="H314" s="55" t="s">
        <v>49</v>
      </c>
      <c r="I314" s="26"/>
      <c r="J314" s="62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30">
        <v>14.0</v>
      </c>
      <c r="B315" s="31" t="s">
        <v>37</v>
      </c>
      <c r="C315" s="26">
        <v>0.0</v>
      </c>
      <c r="D315" s="26">
        <v>0.0</v>
      </c>
      <c r="E315" s="26">
        <v>0.0</v>
      </c>
      <c r="F315" s="26" t="s">
        <v>49</v>
      </c>
      <c r="G315" s="26">
        <f t="shared" si="20"/>
        <v>0</v>
      </c>
      <c r="H315" s="55" t="s">
        <v>49</v>
      </c>
      <c r="I315" s="26"/>
      <c r="J315" s="62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30">
        <v>15.0</v>
      </c>
      <c r="B316" s="31" t="s">
        <v>38</v>
      </c>
      <c r="C316" s="26">
        <v>2.0</v>
      </c>
      <c r="D316" s="26">
        <v>2.0</v>
      </c>
      <c r="E316" s="26">
        <v>2.0</v>
      </c>
      <c r="F316" s="26" t="s">
        <v>49</v>
      </c>
      <c r="G316" s="26">
        <f t="shared" si="20"/>
        <v>2</v>
      </c>
      <c r="H316" s="55">
        <v>110.39</v>
      </c>
      <c r="I316" s="26">
        <f>E316*H316/10</f>
        <v>22.078</v>
      </c>
      <c r="J316" s="62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30">
        <v>16.0</v>
      </c>
      <c r="B317" s="31" t="s">
        <v>39</v>
      </c>
      <c r="C317" s="26">
        <v>0.0</v>
      </c>
      <c r="D317" s="26">
        <v>0.0</v>
      </c>
      <c r="E317" s="26">
        <v>0.0</v>
      </c>
      <c r="F317" s="26" t="s">
        <v>49</v>
      </c>
      <c r="G317" s="26">
        <f t="shared" si="20"/>
        <v>0</v>
      </c>
      <c r="H317" s="55" t="s">
        <v>49</v>
      </c>
      <c r="I317" s="26"/>
      <c r="J317" s="62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30">
        <v>17.0</v>
      </c>
      <c r="B318" s="31" t="s">
        <v>40</v>
      </c>
      <c r="C318" s="26">
        <v>1.0</v>
      </c>
      <c r="D318" s="26">
        <v>3.0</v>
      </c>
      <c r="E318" s="26">
        <v>4.0</v>
      </c>
      <c r="F318" s="26" t="s">
        <v>49</v>
      </c>
      <c r="G318" s="26">
        <f t="shared" si="20"/>
        <v>0</v>
      </c>
      <c r="H318" s="55">
        <v>111.24</v>
      </c>
      <c r="I318" s="26">
        <f>E318*H318/10</f>
        <v>44.496</v>
      </c>
      <c r="J318" s="62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63"/>
      <c r="B319" s="25" t="s">
        <v>41</v>
      </c>
      <c r="C319" s="36">
        <v>48.0</v>
      </c>
      <c r="D319" s="26">
        <v>53.0</v>
      </c>
      <c r="E319" s="36">
        <v>50.0</v>
      </c>
      <c r="F319" s="36">
        <f>SUM(F302:F318)</f>
        <v>0</v>
      </c>
      <c r="G319" s="26">
        <f t="shared" si="20"/>
        <v>51</v>
      </c>
      <c r="H319" s="65">
        <v>112.62</v>
      </c>
      <c r="I319" s="26">
        <f>SUM(I303:I318)</f>
        <v>556.734</v>
      </c>
      <c r="J319" s="62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2"/>
      <c r="D320" s="42"/>
      <c r="E320" s="43"/>
      <c r="F320" s="42"/>
      <c r="G320" s="42"/>
      <c r="H320" s="59"/>
      <c r="I320" s="42"/>
      <c r="J320" s="6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2"/>
      <c r="D321" s="42"/>
      <c r="E321" s="43"/>
      <c r="F321" s="42"/>
      <c r="G321" s="42"/>
      <c r="H321" s="59"/>
      <c r="I321" s="42"/>
      <c r="J321" s="6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2"/>
      <c r="D322" s="42"/>
      <c r="E322" s="43"/>
      <c r="F322" s="42"/>
      <c r="G322" s="42"/>
      <c r="H322" s="59"/>
      <c r="I322" s="42"/>
      <c r="J322" s="6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2"/>
      <c r="D323" s="42"/>
      <c r="E323" s="43"/>
      <c r="F323" s="42"/>
      <c r="G323" s="42"/>
      <c r="H323" s="59"/>
      <c r="I323" s="42"/>
      <c r="J323" s="6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2"/>
      <c r="D324" s="42"/>
      <c r="E324" s="43"/>
      <c r="F324" s="42"/>
      <c r="G324" s="42"/>
      <c r="H324" s="59"/>
      <c r="I324" s="42"/>
      <c r="J324" s="6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2"/>
      <c r="D325" s="42"/>
      <c r="E325" s="43"/>
      <c r="F325" s="42"/>
      <c r="G325" s="42"/>
      <c r="H325" s="59"/>
      <c r="I325" s="42"/>
      <c r="J325" s="6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2"/>
      <c r="D326" s="42"/>
      <c r="E326" s="43"/>
      <c r="F326" s="42"/>
      <c r="G326" s="42"/>
      <c r="H326" s="59"/>
      <c r="I326" s="42"/>
      <c r="J326" s="6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2"/>
      <c r="D327" s="42"/>
      <c r="E327" s="43"/>
      <c r="F327" s="42"/>
      <c r="G327" s="42"/>
      <c r="H327" s="59"/>
      <c r="I327" s="42"/>
      <c r="J327" s="6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2"/>
      <c r="D328" s="42"/>
      <c r="E328" s="43"/>
      <c r="F328" s="42"/>
      <c r="G328" s="42"/>
      <c r="H328" s="59"/>
      <c r="I328" s="42"/>
      <c r="J328" s="6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2"/>
      <c r="D329" s="42"/>
      <c r="E329" s="43"/>
      <c r="F329" s="42"/>
      <c r="G329" s="42"/>
      <c r="H329" s="59"/>
      <c r="I329" s="42"/>
      <c r="J329" s="6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2"/>
      <c r="D330" s="42"/>
      <c r="E330" s="43"/>
      <c r="F330" s="42"/>
      <c r="G330" s="42"/>
      <c r="H330" s="59"/>
      <c r="I330" s="42"/>
      <c r="J330" s="6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2"/>
      <c r="D331" s="42"/>
      <c r="E331" s="43"/>
      <c r="F331" s="42"/>
      <c r="G331" s="42"/>
      <c r="H331" s="59"/>
      <c r="I331" s="42"/>
      <c r="J331" s="6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2"/>
      <c r="D332" s="42"/>
      <c r="E332" s="43"/>
      <c r="F332" s="42"/>
      <c r="G332" s="42"/>
      <c r="H332" s="59"/>
      <c r="I332" s="42"/>
      <c r="J332" s="6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2"/>
      <c r="D333" s="42"/>
      <c r="E333" s="43"/>
      <c r="F333" s="42"/>
      <c r="G333" s="42"/>
      <c r="H333" s="59"/>
      <c r="I333" s="42"/>
      <c r="J333" s="6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2"/>
      <c r="D334" s="42"/>
      <c r="E334" s="43"/>
      <c r="F334" s="42"/>
      <c r="G334" s="42"/>
      <c r="H334" s="59"/>
      <c r="I334" s="42"/>
      <c r="J334" s="6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2"/>
      <c r="D335" s="42"/>
      <c r="E335" s="43"/>
      <c r="F335" s="42"/>
      <c r="G335" s="42"/>
      <c r="H335" s="59"/>
      <c r="I335" s="42"/>
      <c r="J335" s="6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2"/>
      <c r="D336" s="42"/>
      <c r="E336" s="43"/>
      <c r="F336" s="42"/>
      <c r="G336" s="42"/>
      <c r="H336" s="59"/>
      <c r="I336" s="42"/>
      <c r="J336" s="6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2"/>
      <c r="D337" s="42"/>
      <c r="E337" s="43"/>
      <c r="F337" s="42"/>
      <c r="G337" s="42"/>
      <c r="H337" s="59"/>
      <c r="I337" s="42"/>
      <c r="J337" s="6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2"/>
      <c r="D338" s="42"/>
      <c r="E338" s="43"/>
      <c r="F338" s="42"/>
      <c r="G338" s="42"/>
      <c r="H338" s="59"/>
      <c r="I338" s="42"/>
      <c r="J338" s="6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2"/>
      <c r="D339" s="42"/>
      <c r="E339" s="43"/>
      <c r="F339" s="42"/>
      <c r="G339" s="42"/>
      <c r="H339" s="59"/>
      <c r="I339" s="42"/>
      <c r="J339" s="6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2"/>
      <c r="D340" s="42"/>
      <c r="E340" s="43"/>
      <c r="F340" s="42"/>
      <c r="G340" s="42"/>
      <c r="H340" s="59"/>
      <c r="I340" s="42"/>
      <c r="J340" s="6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2"/>
      <c r="D341" s="42"/>
      <c r="E341" s="43"/>
      <c r="F341" s="42"/>
      <c r="G341" s="42"/>
      <c r="H341" s="59"/>
      <c r="I341" s="42"/>
      <c r="J341" s="6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2"/>
      <c r="D342" s="42"/>
      <c r="E342" s="43"/>
      <c r="F342" s="42"/>
      <c r="G342" s="42"/>
      <c r="H342" s="59"/>
      <c r="I342" s="42"/>
      <c r="J342" s="6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2"/>
      <c r="D343" s="42"/>
      <c r="E343" s="43"/>
      <c r="F343" s="42"/>
      <c r="G343" s="42"/>
      <c r="H343" s="59"/>
      <c r="I343" s="42"/>
      <c r="J343" s="6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2"/>
      <c r="D344" s="42"/>
      <c r="E344" s="43"/>
      <c r="F344" s="42"/>
      <c r="G344" s="42"/>
      <c r="H344" s="59"/>
      <c r="I344" s="42"/>
      <c r="J344" s="6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2"/>
      <c r="D345" s="42"/>
      <c r="E345" s="43"/>
      <c r="F345" s="42"/>
      <c r="G345" s="42"/>
      <c r="H345" s="59"/>
      <c r="I345" s="42"/>
      <c r="J345" s="6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2"/>
      <c r="D346" s="42"/>
      <c r="E346" s="43"/>
      <c r="F346" s="42"/>
      <c r="G346" s="42"/>
      <c r="H346" s="59"/>
      <c r="I346" s="42"/>
      <c r="J346" s="6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2"/>
      <c r="D347" s="42"/>
      <c r="E347" s="43"/>
      <c r="F347" s="42"/>
      <c r="G347" s="42"/>
      <c r="H347" s="59"/>
      <c r="I347" s="42"/>
      <c r="J347" s="6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2"/>
      <c r="D348" s="42"/>
      <c r="E348" s="43"/>
      <c r="F348" s="42"/>
      <c r="G348" s="42"/>
      <c r="H348" s="59"/>
      <c r="I348" s="42"/>
      <c r="J348" s="6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2"/>
      <c r="D349" s="42"/>
      <c r="E349" s="43"/>
      <c r="F349" s="42"/>
      <c r="G349" s="42"/>
      <c r="H349" s="59"/>
      <c r="I349" s="42"/>
      <c r="J349" s="6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2"/>
      <c r="D350" s="42"/>
      <c r="E350" s="43"/>
      <c r="F350" s="42"/>
      <c r="G350" s="42"/>
      <c r="H350" s="59"/>
      <c r="I350" s="42"/>
      <c r="J350" s="6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2"/>
      <c r="D351" s="42"/>
      <c r="E351" s="43"/>
      <c r="F351" s="42"/>
      <c r="G351" s="42"/>
      <c r="H351" s="59"/>
      <c r="I351" s="42"/>
      <c r="J351" s="6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2"/>
      <c r="D352" s="42"/>
      <c r="E352" s="43"/>
      <c r="F352" s="42"/>
      <c r="G352" s="42"/>
      <c r="H352" s="59"/>
      <c r="I352" s="42"/>
      <c r="J352" s="6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2"/>
      <c r="D353" s="42"/>
      <c r="E353" s="43"/>
      <c r="F353" s="42"/>
      <c r="G353" s="42"/>
      <c r="H353" s="59"/>
      <c r="I353" s="42"/>
      <c r="J353" s="6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2"/>
      <c r="D354" s="42"/>
      <c r="E354" s="43"/>
      <c r="F354" s="42"/>
      <c r="G354" s="42"/>
      <c r="H354" s="59"/>
      <c r="I354" s="42"/>
      <c r="J354" s="6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2"/>
      <c r="D355" s="42"/>
      <c r="E355" s="43"/>
      <c r="F355" s="42"/>
      <c r="G355" s="42"/>
      <c r="H355" s="59"/>
      <c r="I355" s="42"/>
      <c r="J355" s="6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2"/>
      <c r="D356" s="42"/>
      <c r="E356" s="43"/>
      <c r="F356" s="42"/>
      <c r="G356" s="42"/>
      <c r="H356" s="59"/>
      <c r="I356" s="42"/>
      <c r="J356" s="6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2"/>
      <c r="D357" s="42"/>
      <c r="E357" s="43"/>
      <c r="F357" s="42"/>
      <c r="G357" s="42"/>
      <c r="H357" s="59"/>
      <c r="I357" s="42"/>
      <c r="J357" s="6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2"/>
      <c r="D358" s="42"/>
      <c r="E358" s="43"/>
      <c r="F358" s="42"/>
      <c r="G358" s="42"/>
      <c r="H358" s="59"/>
      <c r="I358" s="42"/>
      <c r="J358" s="6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2"/>
      <c r="D359" s="42"/>
      <c r="E359" s="43"/>
      <c r="F359" s="42"/>
      <c r="G359" s="42"/>
      <c r="H359" s="59"/>
      <c r="I359" s="42"/>
      <c r="J359" s="6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2"/>
      <c r="D360" s="42"/>
      <c r="E360" s="43"/>
      <c r="F360" s="42"/>
      <c r="G360" s="42"/>
      <c r="H360" s="59"/>
      <c r="I360" s="42"/>
      <c r="J360" s="6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2"/>
      <c r="D361" s="42"/>
      <c r="E361" s="43"/>
      <c r="F361" s="42"/>
      <c r="G361" s="42"/>
      <c r="H361" s="59"/>
      <c r="I361" s="42"/>
      <c r="J361" s="6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2"/>
      <c r="D362" s="42"/>
      <c r="E362" s="43"/>
      <c r="F362" s="42"/>
      <c r="G362" s="42"/>
      <c r="H362" s="59"/>
      <c r="I362" s="42"/>
      <c r="J362" s="6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2"/>
      <c r="D363" s="42"/>
      <c r="E363" s="43"/>
      <c r="F363" s="42"/>
      <c r="G363" s="42"/>
      <c r="H363" s="59"/>
      <c r="I363" s="42"/>
      <c r="J363" s="6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2"/>
      <c r="D364" s="42"/>
      <c r="E364" s="43"/>
      <c r="F364" s="42"/>
      <c r="G364" s="42"/>
      <c r="H364" s="59"/>
      <c r="I364" s="42"/>
      <c r="J364" s="6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2"/>
      <c r="D365" s="42"/>
      <c r="E365" s="43"/>
      <c r="F365" s="42"/>
      <c r="G365" s="42"/>
      <c r="H365" s="59"/>
      <c r="I365" s="42"/>
      <c r="J365" s="6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2"/>
      <c r="D366" s="42"/>
      <c r="E366" s="43"/>
      <c r="F366" s="42"/>
      <c r="G366" s="42"/>
      <c r="H366" s="59"/>
      <c r="I366" s="42"/>
      <c r="J366" s="6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2"/>
      <c r="D367" s="42"/>
      <c r="E367" s="43"/>
      <c r="F367" s="42"/>
      <c r="G367" s="42"/>
      <c r="H367" s="59"/>
      <c r="I367" s="42"/>
      <c r="J367" s="6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2"/>
      <c r="D368" s="42"/>
      <c r="E368" s="43"/>
      <c r="F368" s="42"/>
      <c r="G368" s="42"/>
      <c r="H368" s="59"/>
      <c r="I368" s="42"/>
      <c r="J368" s="6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2"/>
      <c r="D369" s="42"/>
      <c r="E369" s="43"/>
      <c r="F369" s="42"/>
      <c r="G369" s="42"/>
      <c r="H369" s="59"/>
      <c r="I369" s="42"/>
      <c r="J369" s="6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2"/>
      <c r="D370" s="42"/>
      <c r="E370" s="43"/>
      <c r="F370" s="42"/>
      <c r="G370" s="42"/>
      <c r="H370" s="59"/>
      <c r="I370" s="42"/>
      <c r="J370" s="6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2"/>
      <c r="D371" s="42"/>
      <c r="E371" s="43"/>
      <c r="F371" s="42"/>
      <c r="G371" s="42"/>
      <c r="H371" s="59"/>
      <c r="I371" s="42"/>
      <c r="J371" s="6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2"/>
      <c r="D372" s="42"/>
      <c r="E372" s="43"/>
      <c r="F372" s="42"/>
      <c r="G372" s="42"/>
      <c r="H372" s="59"/>
      <c r="I372" s="42"/>
      <c r="J372" s="6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2"/>
      <c r="D373" s="42"/>
      <c r="E373" s="43"/>
      <c r="F373" s="42"/>
      <c r="G373" s="42"/>
      <c r="H373" s="59"/>
      <c r="I373" s="42"/>
      <c r="J373" s="6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2"/>
      <c r="D374" s="42"/>
      <c r="E374" s="43"/>
      <c r="F374" s="42"/>
      <c r="G374" s="42"/>
      <c r="H374" s="59"/>
      <c r="I374" s="42"/>
      <c r="J374" s="6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2"/>
      <c r="D375" s="42"/>
      <c r="E375" s="43"/>
      <c r="F375" s="42"/>
      <c r="G375" s="42"/>
      <c r="H375" s="59"/>
      <c r="I375" s="42"/>
      <c r="J375" s="6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2"/>
      <c r="D376" s="42"/>
      <c r="E376" s="43"/>
      <c r="F376" s="42"/>
      <c r="G376" s="42"/>
      <c r="H376" s="59"/>
      <c r="I376" s="42"/>
      <c r="J376" s="6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2"/>
      <c r="D377" s="42"/>
      <c r="E377" s="43"/>
      <c r="F377" s="42"/>
      <c r="G377" s="42"/>
      <c r="H377" s="59"/>
      <c r="I377" s="42"/>
      <c r="J377" s="6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2"/>
      <c r="D378" s="42"/>
      <c r="E378" s="43"/>
      <c r="F378" s="42"/>
      <c r="G378" s="42"/>
      <c r="H378" s="59"/>
      <c r="I378" s="42"/>
      <c r="J378" s="6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2"/>
      <c r="D379" s="42"/>
      <c r="E379" s="43"/>
      <c r="F379" s="42"/>
      <c r="G379" s="42"/>
      <c r="H379" s="59"/>
      <c r="I379" s="42"/>
      <c r="J379" s="6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2"/>
      <c r="D380" s="42"/>
      <c r="E380" s="43"/>
      <c r="F380" s="42"/>
      <c r="G380" s="42"/>
      <c r="H380" s="59"/>
      <c r="I380" s="42"/>
      <c r="J380" s="6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2"/>
      <c r="D381" s="42"/>
      <c r="E381" s="43"/>
      <c r="F381" s="42"/>
      <c r="G381" s="42"/>
      <c r="H381" s="59"/>
      <c r="I381" s="42"/>
      <c r="J381" s="6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2"/>
      <c r="D382" s="42"/>
      <c r="E382" s="43"/>
      <c r="F382" s="42"/>
      <c r="G382" s="42"/>
      <c r="H382" s="59"/>
      <c r="I382" s="42"/>
      <c r="J382" s="6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2"/>
      <c r="D383" s="42"/>
      <c r="E383" s="43"/>
      <c r="F383" s="42"/>
      <c r="G383" s="42"/>
      <c r="H383" s="59"/>
      <c r="I383" s="42"/>
      <c r="J383" s="6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2"/>
      <c r="D384" s="42"/>
      <c r="E384" s="43"/>
      <c r="F384" s="42"/>
      <c r="G384" s="42"/>
      <c r="H384" s="59"/>
      <c r="I384" s="42"/>
      <c r="J384" s="6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2"/>
      <c r="D385" s="42"/>
      <c r="E385" s="43"/>
      <c r="F385" s="42"/>
      <c r="G385" s="42"/>
      <c r="H385" s="59"/>
      <c r="I385" s="42"/>
      <c r="J385" s="6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2"/>
      <c r="D386" s="42"/>
      <c r="E386" s="43"/>
      <c r="F386" s="42"/>
      <c r="G386" s="42"/>
      <c r="H386" s="59"/>
      <c r="I386" s="42"/>
      <c r="J386" s="6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2"/>
      <c r="D387" s="42"/>
      <c r="E387" s="43"/>
      <c r="F387" s="42"/>
      <c r="G387" s="42"/>
      <c r="H387" s="59"/>
      <c r="I387" s="42"/>
      <c r="J387" s="6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2"/>
      <c r="D388" s="42"/>
      <c r="E388" s="43"/>
      <c r="F388" s="42"/>
      <c r="G388" s="42"/>
      <c r="H388" s="59"/>
      <c r="I388" s="42"/>
      <c r="J388" s="6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2"/>
      <c r="D389" s="42"/>
      <c r="E389" s="43"/>
      <c r="F389" s="42"/>
      <c r="G389" s="42"/>
      <c r="H389" s="59"/>
      <c r="I389" s="42"/>
      <c r="J389" s="6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2"/>
      <c r="D390" s="42"/>
      <c r="E390" s="43"/>
      <c r="F390" s="42"/>
      <c r="G390" s="42"/>
      <c r="H390" s="59"/>
      <c r="I390" s="42"/>
      <c r="J390" s="6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2"/>
      <c r="D391" s="42"/>
      <c r="E391" s="43"/>
      <c r="F391" s="42"/>
      <c r="G391" s="42"/>
      <c r="H391" s="59"/>
      <c r="I391" s="42"/>
      <c r="J391" s="6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2"/>
      <c r="D392" s="42"/>
      <c r="E392" s="43"/>
      <c r="F392" s="42"/>
      <c r="G392" s="42"/>
      <c r="H392" s="59"/>
      <c r="I392" s="42"/>
      <c r="J392" s="6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2"/>
      <c r="D393" s="42"/>
      <c r="E393" s="43"/>
      <c r="F393" s="42"/>
      <c r="G393" s="42"/>
      <c r="H393" s="59"/>
      <c r="I393" s="42"/>
      <c r="J393" s="6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2"/>
      <c r="D394" s="42"/>
      <c r="E394" s="43"/>
      <c r="F394" s="42"/>
      <c r="G394" s="42"/>
      <c r="H394" s="59"/>
      <c r="I394" s="42"/>
      <c r="J394" s="6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2"/>
      <c r="D395" s="42"/>
      <c r="E395" s="43"/>
      <c r="F395" s="42"/>
      <c r="G395" s="42"/>
      <c r="H395" s="59"/>
      <c r="I395" s="42"/>
      <c r="J395" s="6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2"/>
      <c r="D396" s="42"/>
      <c r="E396" s="43"/>
      <c r="F396" s="42"/>
      <c r="G396" s="42"/>
      <c r="H396" s="59"/>
      <c r="I396" s="42"/>
      <c r="J396" s="6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2"/>
      <c r="D397" s="42"/>
      <c r="E397" s="43"/>
      <c r="F397" s="42"/>
      <c r="G397" s="42"/>
      <c r="H397" s="59"/>
      <c r="I397" s="42"/>
      <c r="J397" s="6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2"/>
      <c r="D398" s="42"/>
      <c r="E398" s="43"/>
      <c r="F398" s="42"/>
      <c r="G398" s="42"/>
      <c r="H398" s="59"/>
      <c r="I398" s="42"/>
      <c r="J398" s="6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2"/>
      <c r="D399" s="42"/>
      <c r="E399" s="43"/>
      <c r="F399" s="42"/>
      <c r="G399" s="42"/>
      <c r="H399" s="59"/>
      <c r="I399" s="42"/>
      <c r="J399" s="6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2"/>
      <c r="D400" s="42"/>
      <c r="E400" s="43"/>
      <c r="F400" s="42"/>
      <c r="G400" s="42"/>
      <c r="H400" s="59"/>
      <c r="I400" s="42"/>
      <c r="J400" s="6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2"/>
      <c r="D401" s="42"/>
      <c r="E401" s="43"/>
      <c r="F401" s="42"/>
      <c r="G401" s="42"/>
      <c r="H401" s="59"/>
      <c r="I401" s="42"/>
      <c r="J401" s="6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2"/>
      <c r="D402" s="42"/>
      <c r="E402" s="43"/>
      <c r="F402" s="42"/>
      <c r="G402" s="42"/>
      <c r="H402" s="59"/>
      <c r="I402" s="42"/>
      <c r="J402" s="6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2"/>
      <c r="D403" s="42"/>
      <c r="E403" s="43"/>
      <c r="F403" s="42"/>
      <c r="G403" s="42"/>
      <c r="H403" s="59"/>
      <c r="I403" s="42"/>
      <c r="J403" s="6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2"/>
      <c r="D404" s="42"/>
      <c r="E404" s="43"/>
      <c r="F404" s="42"/>
      <c r="G404" s="42"/>
      <c r="H404" s="59"/>
      <c r="I404" s="42"/>
      <c r="J404" s="6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2"/>
      <c r="D405" s="42"/>
      <c r="E405" s="43"/>
      <c r="F405" s="42"/>
      <c r="G405" s="42"/>
      <c r="H405" s="59"/>
      <c r="I405" s="42"/>
      <c r="J405" s="6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2"/>
      <c r="D406" s="42"/>
      <c r="E406" s="43"/>
      <c r="F406" s="42"/>
      <c r="G406" s="42"/>
      <c r="H406" s="59"/>
      <c r="I406" s="42"/>
      <c r="J406" s="6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2"/>
      <c r="D407" s="42"/>
      <c r="E407" s="43"/>
      <c r="F407" s="42"/>
      <c r="G407" s="42"/>
      <c r="H407" s="59"/>
      <c r="I407" s="42"/>
      <c r="J407" s="6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2"/>
      <c r="D408" s="42"/>
      <c r="E408" s="43"/>
      <c r="F408" s="42"/>
      <c r="G408" s="42"/>
      <c r="H408" s="59"/>
      <c r="I408" s="42"/>
      <c r="J408" s="6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2"/>
      <c r="D409" s="42"/>
      <c r="E409" s="43"/>
      <c r="F409" s="42"/>
      <c r="G409" s="42"/>
      <c r="H409" s="59"/>
      <c r="I409" s="42"/>
      <c r="J409" s="6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2"/>
      <c r="D410" s="42"/>
      <c r="E410" s="43"/>
      <c r="F410" s="42"/>
      <c r="G410" s="42"/>
      <c r="H410" s="59"/>
      <c r="I410" s="42"/>
      <c r="J410" s="6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2"/>
      <c r="D411" s="42"/>
      <c r="E411" s="43"/>
      <c r="F411" s="42"/>
      <c r="G411" s="42"/>
      <c r="H411" s="59"/>
      <c r="I411" s="42"/>
      <c r="J411" s="6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2"/>
      <c r="D412" s="42"/>
      <c r="E412" s="43"/>
      <c r="F412" s="42"/>
      <c r="G412" s="42"/>
      <c r="H412" s="59"/>
      <c r="I412" s="42"/>
      <c r="J412" s="6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2"/>
      <c r="D413" s="42"/>
      <c r="E413" s="43"/>
      <c r="F413" s="42"/>
      <c r="G413" s="42"/>
      <c r="H413" s="59"/>
      <c r="I413" s="42"/>
      <c r="J413" s="6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2"/>
      <c r="D414" s="42"/>
      <c r="E414" s="43"/>
      <c r="F414" s="42"/>
      <c r="G414" s="42"/>
      <c r="H414" s="59"/>
      <c r="I414" s="42"/>
      <c r="J414" s="6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2"/>
      <c r="D415" s="42"/>
      <c r="E415" s="43"/>
      <c r="F415" s="42"/>
      <c r="G415" s="42"/>
      <c r="H415" s="59"/>
      <c r="I415" s="42"/>
      <c r="J415" s="6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2"/>
      <c r="D416" s="42"/>
      <c r="E416" s="43"/>
      <c r="F416" s="42"/>
      <c r="G416" s="42"/>
      <c r="H416" s="59"/>
      <c r="I416" s="42"/>
      <c r="J416" s="6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2"/>
      <c r="D417" s="42"/>
      <c r="E417" s="43"/>
      <c r="F417" s="42"/>
      <c r="G417" s="42"/>
      <c r="H417" s="59"/>
      <c r="I417" s="42"/>
      <c r="J417" s="6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2"/>
      <c r="D418" s="42"/>
      <c r="E418" s="43"/>
      <c r="F418" s="42"/>
      <c r="G418" s="42"/>
      <c r="H418" s="59"/>
      <c r="I418" s="42"/>
      <c r="J418" s="6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2"/>
      <c r="D419" s="42"/>
      <c r="E419" s="43"/>
      <c r="F419" s="42"/>
      <c r="G419" s="42"/>
      <c r="H419" s="59"/>
      <c r="I419" s="42"/>
      <c r="J419" s="6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2"/>
      <c r="D420" s="42"/>
      <c r="E420" s="43"/>
      <c r="F420" s="42"/>
      <c r="G420" s="42"/>
      <c r="H420" s="59"/>
      <c r="I420" s="42"/>
      <c r="J420" s="6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2"/>
      <c r="D421" s="42"/>
      <c r="E421" s="43"/>
      <c r="F421" s="42"/>
      <c r="G421" s="42"/>
      <c r="H421" s="59"/>
      <c r="I421" s="42"/>
      <c r="J421" s="6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2"/>
      <c r="D422" s="42"/>
      <c r="E422" s="43"/>
      <c r="F422" s="42"/>
      <c r="G422" s="42"/>
      <c r="H422" s="59"/>
      <c r="I422" s="42"/>
      <c r="J422" s="6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2"/>
      <c r="D423" s="42"/>
      <c r="E423" s="43"/>
      <c r="F423" s="42"/>
      <c r="G423" s="42"/>
      <c r="H423" s="59"/>
      <c r="I423" s="42"/>
      <c r="J423" s="6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2"/>
      <c r="D424" s="42"/>
      <c r="E424" s="43"/>
      <c r="F424" s="42"/>
      <c r="G424" s="42"/>
      <c r="H424" s="59"/>
      <c r="I424" s="42"/>
      <c r="J424" s="6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2"/>
      <c r="D425" s="42"/>
      <c r="E425" s="43"/>
      <c r="F425" s="42"/>
      <c r="G425" s="42"/>
      <c r="H425" s="59"/>
      <c r="I425" s="42"/>
      <c r="J425" s="6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2"/>
      <c r="D426" s="42"/>
      <c r="E426" s="43"/>
      <c r="F426" s="42"/>
      <c r="G426" s="42"/>
      <c r="H426" s="59"/>
      <c r="I426" s="42"/>
      <c r="J426" s="6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2"/>
      <c r="D427" s="42"/>
      <c r="E427" s="43"/>
      <c r="F427" s="42"/>
      <c r="G427" s="42"/>
      <c r="H427" s="59"/>
      <c r="I427" s="42"/>
      <c r="J427" s="6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2"/>
      <c r="D428" s="42"/>
      <c r="E428" s="43"/>
      <c r="F428" s="42"/>
      <c r="G428" s="42"/>
      <c r="H428" s="59"/>
      <c r="I428" s="42"/>
      <c r="J428" s="6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2"/>
      <c r="D429" s="42"/>
      <c r="E429" s="43"/>
      <c r="F429" s="42"/>
      <c r="G429" s="42"/>
      <c r="H429" s="59"/>
      <c r="I429" s="42"/>
      <c r="J429" s="6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2"/>
      <c r="D430" s="42"/>
      <c r="E430" s="43"/>
      <c r="F430" s="42"/>
      <c r="G430" s="42"/>
      <c r="H430" s="59"/>
      <c r="I430" s="42"/>
      <c r="J430" s="6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2"/>
      <c r="D431" s="42"/>
      <c r="E431" s="43"/>
      <c r="F431" s="42"/>
      <c r="G431" s="42"/>
      <c r="H431" s="59"/>
      <c r="I431" s="42"/>
      <c r="J431" s="6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2"/>
      <c r="D432" s="42"/>
      <c r="E432" s="43"/>
      <c r="F432" s="42"/>
      <c r="G432" s="42"/>
      <c r="H432" s="59"/>
      <c r="I432" s="42"/>
      <c r="J432" s="6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2"/>
      <c r="D433" s="42"/>
      <c r="E433" s="43"/>
      <c r="F433" s="42"/>
      <c r="G433" s="42"/>
      <c r="H433" s="59"/>
      <c r="I433" s="42"/>
      <c r="J433" s="6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2"/>
      <c r="D434" s="42"/>
      <c r="E434" s="43"/>
      <c r="F434" s="42"/>
      <c r="G434" s="42"/>
      <c r="H434" s="59"/>
      <c r="I434" s="42"/>
      <c r="J434" s="6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2"/>
      <c r="D435" s="42"/>
      <c r="E435" s="43"/>
      <c r="F435" s="42"/>
      <c r="G435" s="42"/>
      <c r="H435" s="59"/>
      <c r="I435" s="42"/>
      <c r="J435" s="6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2"/>
      <c r="D436" s="42"/>
      <c r="E436" s="43"/>
      <c r="F436" s="42"/>
      <c r="G436" s="42"/>
      <c r="H436" s="59"/>
      <c r="I436" s="42"/>
      <c r="J436" s="6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2"/>
      <c r="D437" s="42"/>
      <c r="E437" s="43"/>
      <c r="F437" s="42"/>
      <c r="G437" s="42"/>
      <c r="H437" s="59"/>
      <c r="I437" s="42"/>
      <c r="J437" s="6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2"/>
      <c r="D438" s="42"/>
      <c r="E438" s="43"/>
      <c r="F438" s="42"/>
      <c r="G438" s="42"/>
      <c r="H438" s="59"/>
      <c r="I438" s="42"/>
      <c r="J438" s="6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2"/>
      <c r="D439" s="42"/>
      <c r="E439" s="43"/>
      <c r="F439" s="42"/>
      <c r="G439" s="42"/>
      <c r="H439" s="59"/>
      <c r="I439" s="42"/>
      <c r="J439" s="6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2"/>
      <c r="D440" s="42"/>
      <c r="E440" s="43"/>
      <c r="F440" s="42"/>
      <c r="G440" s="42"/>
      <c r="H440" s="59"/>
      <c r="I440" s="42"/>
      <c r="J440" s="6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2"/>
      <c r="D441" s="42"/>
      <c r="E441" s="43"/>
      <c r="F441" s="42"/>
      <c r="G441" s="42"/>
      <c r="H441" s="59"/>
      <c r="I441" s="42"/>
      <c r="J441" s="6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2"/>
      <c r="D442" s="42"/>
      <c r="E442" s="43"/>
      <c r="F442" s="42"/>
      <c r="G442" s="42"/>
      <c r="H442" s="59"/>
      <c r="I442" s="42"/>
      <c r="J442" s="6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2"/>
      <c r="D443" s="42"/>
      <c r="E443" s="43"/>
      <c r="F443" s="42"/>
      <c r="G443" s="42"/>
      <c r="H443" s="59"/>
      <c r="I443" s="42"/>
      <c r="J443" s="6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2"/>
      <c r="D444" s="42"/>
      <c r="E444" s="43"/>
      <c r="F444" s="42"/>
      <c r="G444" s="42"/>
      <c r="H444" s="59"/>
      <c r="I444" s="42"/>
      <c r="J444" s="6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2"/>
      <c r="D445" s="42"/>
      <c r="E445" s="43"/>
      <c r="F445" s="42"/>
      <c r="G445" s="42"/>
      <c r="H445" s="59"/>
      <c r="I445" s="42"/>
      <c r="J445" s="6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2"/>
      <c r="D446" s="42"/>
      <c r="E446" s="43"/>
      <c r="F446" s="42"/>
      <c r="G446" s="42"/>
      <c r="H446" s="59"/>
      <c r="I446" s="42"/>
      <c r="J446" s="6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2"/>
      <c r="D447" s="42"/>
      <c r="E447" s="43"/>
      <c r="F447" s="42"/>
      <c r="G447" s="42"/>
      <c r="H447" s="59"/>
      <c r="I447" s="42"/>
      <c r="J447" s="6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2"/>
      <c r="D448" s="42"/>
      <c r="E448" s="43"/>
      <c r="F448" s="42"/>
      <c r="G448" s="42"/>
      <c r="H448" s="59"/>
      <c r="I448" s="42"/>
      <c r="J448" s="6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2"/>
      <c r="D449" s="42"/>
      <c r="E449" s="43"/>
      <c r="F449" s="42"/>
      <c r="G449" s="42"/>
      <c r="H449" s="59"/>
      <c r="I449" s="42"/>
      <c r="J449" s="6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2"/>
      <c r="D450" s="42"/>
      <c r="E450" s="43"/>
      <c r="F450" s="42"/>
      <c r="G450" s="42"/>
      <c r="H450" s="59"/>
      <c r="I450" s="42"/>
      <c r="J450" s="6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2"/>
      <c r="D451" s="42"/>
      <c r="E451" s="43"/>
      <c r="F451" s="42"/>
      <c r="G451" s="42"/>
      <c r="H451" s="59"/>
      <c r="I451" s="42"/>
      <c r="J451" s="6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2"/>
      <c r="D452" s="42"/>
      <c r="E452" s="43"/>
      <c r="F452" s="42"/>
      <c r="G452" s="42"/>
      <c r="H452" s="59"/>
      <c r="I452" s="42"/>
      <c r="J452" s="6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2"/>
      <c r="D453" s="42"/>
      <c r="E453" s="43"/>
      <c r="F453" s="42"/>
      <c r="G453" s="42"/>
      <c r="H453" s="59"/>
      <c r="I453" s="42"/>
      <c r="J453" s="6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2"/>
      <c r="D454" s="42"/>
      <c r="E454" s="43"/>
      <c r="F454" s="42"/>
      <c r="G454" s="42"/>
      <c r="H454" s="59"/>
      <c r="I454" s="42"/>
      <c r="J454" s="6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2"/>
      <c r="D455" s="42"/>
      <c r="E455" s="43"/>
      <c r="F455" s="42"/>
      <c r="G455" s="42"/>
      <c r="H455" s="59"/>
      <c r="I455" s="42"/>
      <c r="J455" s="6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2"/>
      <c r="D456" s="42"/>
      <c r="E456" s="43"/>
      <c r="F456" s="42"/>
      <c r="G456" s="42"/>
      <c r="H456" s="59"/>
      <c r="I456" s="42"/>
      <c r="J456" s="6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2"/>
      <c r="D457" s="42"/>
      <c r="E457" s="43"/>
      <c r="F457" s="42"/>
      <c r="G457" s="42"/>
      <c r="H457" s="59"/>
      <c r="I457" s="42"/>
      <c r="J457" s="6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2"/>
      <c r="D458" s="42"/>
      <c r="E458" s="43"/>
      <c r="F458" s="42"/>
      <c r="G458" s="42"/>
      <c r="H458" s="59"/>
      <c r="I458" s="42"/>
      <c r="J458" s="6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2"/>
      <c r="D459" s="42"/>
      <c r="E459" s="43"/>
      <c r="F459" s="42"/>
      <c r="G459" s="42"/>
      <c r="H459" s="59"/>
      <c r="I459" s="42"/>
      <c r="J459" s="6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2"/>
      <c r="D460" s="42"/>
      <c r="E460" s="43"/>
      <c r="F460" s="42"/>
      <c r="G460" s="42"/>
      <c r="H460" s="59"/>
      <c r="I460" s="42"/>
      <c r="J460" s="6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2"/>
      <c r="D461" s="42"/>
      <c r="E461" s="43"/>
      <c r="F461" s="42"/>
      <c r="G461" s="42"/>
      <c r="H461" s="59"/>
      <c r="I461" s="42"/>
      <c r="J461" s="6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2"/>
      <c r="D462" s="42"/>
      <c r="E462" s="43"/>
      <c r="F462" s="42"/>
      <c r="G462" s="42"/>
      <c r="H462" s="59"/>
      <c r="I462" s="42"/>
      <c r="J462" s="6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2"/>
      <c r="D463" s="42"/>
      <c r="E463" s="43"/>
      <c r="F463" s="42"/>
      <c r="G463" s="42"/>
      <c r="H463" s="59"/>
      <c r="I463" s="42"/>
      <c r="J463" s="6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2"/>
      <c r="D464" s="42"/>
      <c r="E464" s="43"/>
      <c r="F464" s="42"/>
      <c r="G464" s="42"/>
      <c r="H464" s="59"/>
      <c r="I464" s="42"/>
      <c r="J464" s="6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2"/>
      <c r="D465" s="42"/>
      <c r="E465" s="43"/>
      <c r="F465" s="42"/>
      <c r="G465" s="42"/>
      <c r="H465" s="59"/>
      <c r="I465" s="42"/>
      <c r="J465" s="6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2"/>
      <c r="D466" s="42"/>
      <c r="E466" s="43"/>
      <c r="F466" s="42"/>
      <c r="G466" s="42"/>
      <c r="H466" s="59"/>
      <c r="I466" s="42"/>
      <c r="J466" s="6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2"/>
      <c r="D467" s="42"/>
      <c r="E467" s="43"/>
      <c r="F467" s="42"/>
      <c r="G467" s="42"/>
      <c r="H467" s="59"/>
      <c r="I467" s="42"/>
      <c r="J467" s="6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2"/>
      <c r="D468" s="42"/>
      <c r="E468" s="43"/>
      <c r="F468" s="42"/>
      <c r="G468" s="42"/>
      <c r="H468" s="59"/>
      <c r="I468" s="42"/>
      <c r="J468" s="6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2"/>
      <c r="D469" s="42"/>
      <c r="E469" s="43"/>
      <c r="F469" s="42"/>
      <c r="G469" s="42"/>
      <c r="H469" s="59"/>
      <c r="I469" s="42"/>
      <c r="J469" s="6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2"/>
      <c r="D470" s="42"/>
      <c r="E470" s="43"/>
      <c r="F470" s="42"/>
      <c r="G470" s="42"/>
      <c r="H470" s="59"/>
      <c r="I470" s="42"/>
      <c r="J470" s="6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2"/>
      <c r="D471" s="42"/>
      <c r="E471" s="43"/>
      <c r="F471" s="42"/>
      <c r="G471" s="42"/>
      <c r="H471" s="59"/>
      <c r="I471" s="42"/>
      <c r="J471" s="6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2"/>
      <c r="D472" s="42"/>
      <c r="E472" s="43"/>
      <c r="F472" s="42"/>
      <c r="G472" s="42"/>
      <c r="H472" s="59"/>
      <c r="I472" s="42"/>
      <c r="J472" s="6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2"/>
      <c r="D473" s="42"/>
      <c r="E473" s="43"/>
      <c r="F473" s="42"/>
      <c r="G473" s="42"/>
      <c r="H473" s="59"/>
      <c r="I473" s="42"/>
      <c r="J473" s="6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2"/>
      <c r="D474" s="42"/>
      <c r="E474" s="43"/>
      <c r="F474" s="42"/>
      <c r="G474" s="42"/>
      <c r="H474" s="59"/>
      <c r="I474" s="42"/>
      <c r="J474" s="6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2"/>
      <c r="D475" s="42"/>
      <c r="E475" s="43"/>
      <c r="F475" s="42"/>
      <c r="G475" s="42"/>
      <c r="H475" s="59"/>
      <c r="I475" s="42"/>
      <c r="J475" s="6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2"/>
      <c r="D476" s="42"/>
      <c r="E476" s="43"/>
      <c r="F476" s="42"/>
      <c r="G476" s="42"/>
      <c r="H476" s="59"/>
      <c r="I476" s="42"/>
      <c r="J476" s="6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2"/>
      <c r="D477" s="42"/>
      <c r="E477" s="43"/>
      <c r="F477" s="42"/>
      <c r="G477" s="42"/>
      <c r="H477" s="59"/>
      <c r="I477" s="42"/>
      <c r="J477" s="6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2"/>
      <c r="D478" s="42"/>
      <c r="E478" s="43"/>
      <c r="F478" s="42"/>
      <c r="G478" s="42"/>
      <c r="H478" s="59"/>
      <c r="I478" s="42"/>
      <c r="J478" s="6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2"/>
      <c r="D479" s="42"/>
      <c r="E479" s="43"/>
      <c r="F479" s="42"/>
      <c r="G479" s="42"/>
      <c r="H479" s="59"/>
      <c r="I479" s="42"/>
      <c r="J479" s="6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2"/>
      <c r="D480" s="42"/>
      <c r="E480" s="43"/>
      <c r="F480" s="42"/>
      <c r="G480" s="42"/>
      <c r="H480" s="59"/>
      <c r="I480" s="42"/>
      <c r="J480" s="6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2"/>
      <c r="D481" s="42"/>
      <c r="E481" s="43"/>
      <c r="F481" s="42"/>
      <c r="G481" s="42"/>
      <c r="H481" s="59"/>
      <c r="I481" s="42"/>
      <c r="J481" s="6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2"/>
      <c r="D482" s="42"/>
      <c r="E482" s="43"/>
      <c r="F482" s="42"/>
      <c r="G482" s="42"/>
      <c r="H482" s="59"/>
      <c r="I482" s="42"/>
      <c r="J482" s="6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2"/>
      <c r="D483" s="42"/>
      <c r="E483" s="43"/>
      <c r="F483" s="42"/>
      <c r="G483" s="42"/>
      <c r="H483" s="59"/>
      <c r="I483" s="42"/>
      <c r="J483" s="6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2"/>
      <c r="D484" s="42"/>
      <c r="E484" s="43"/>
      <c r="F484" s="42"/>
      <c r="G484" s="42"/>
      <c r="H484" s="59"/>
      <c r="I484" s="42"/>
      <c r="J484" s="6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2"/>
      <c r="D485" s="42"/>
      <c r="E485" s="43"/>
      <c r="F485" s="42"/>
      <c r="G485" s="42"/>
      <c r="H485" s="59"/>
      <c r="I485" s="42"/>
      <c r="J485" s="6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2"/>
      <c r="D486" s="42"/>
      <c r="E486" s="43"/>
      <c r="F486" s="42"/>
      <c r="G486" s="42"/>
      <c r="H486" s="59"/>
      <c r="I486" s="42"/>
      <c r="J486" s="6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2"/>
      <c r="D487" s="42"/>
      <c r="E487" s="43"/>
      <c r="F487" s="42"/>
      <c r="G487" s="42"/>
      <c r="H487" s="59"/>
      <c r="I487" s="42"/>
      <c r="J487" s="6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2"/>
      <c r="D488" s="42"/>
      <c r="E488" s="43"/>
      <c r="F488" s="42"/>
      <c r="G488" s="42"/>
      <c r="H488" s="59"/>
      <c r="I488" s="42"/>
      <c r="J488" s="6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2"/>
      <c r="D489" s="42"/>
      <c r="E489" s="43"/>
      <c r="F489" s="42"/>
      <c r="G489" s="42"/>
      <c r="H489" s="59"/>
      <c r="I489" s="42"/>
      <c r="J489" s="6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2"/>
      <c r="D490" s="42"/>
      <c r="E490" s="43"/>
      <c r="F490" s="42"/>
      <c r="G490" s="42"/>
      <c r="H490" s="59"/>
      <c r="I490" s="42"/>
      <c r="J490" s="6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2"/>
      <c r="D491" s="42"/>
      <c r="E491" s="43"/>
      <c r="F491" s="42"/>
      <c r="G491" s="42"/>
      <c r="H491" s="59"/>
      <c r="I491" s="42"/>
      <c r="J491" s="6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2"/>
      <c r="D492" s="42"/>
      <c r="E492" s="43"/>
      <c r="F492" s="42"/>
      <c r="G492" s="42"/>
      <c r="H492" s="59"/>
      <c r="I492" s="42"/>
      <c r="J492" s="6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2"/>
      <c r="D493" s="42"/>
      <c r="E493" s="43"/>
      <c r="F493" s="42"/>
      <c r="G493" s="42"/>
      <c r="H493" s="59"/>
      <c r="I493" s="42"/>
      <c r="J493" s="6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2"/>
      <c r="D494" s="42"/>
      <c r="E494" s="43"/>
      <c r="F494" s="42"/>
      <c r="G494" s="42"/>
      <c r="H494" s="59"/>
      <c r="I494" s="42"/>
      <c r="J494" s="6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2"/>
      <c r="D495" s="42"/>
      <c r="E495" s="43"/>
      <c r="F495" s="42"/>
      <c r="G495" s="42"/>
      <c r="H495" s="59"/>
      <c r="I495" s="42"/>
      <c r="J495" s="6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2"/>
      <c r="D496" s="42"/>
      <c r="E496" s="43"/>
      <c r="F496" s="42"/>
      <c r="G496" s="42"/>
      <c r="H496" s="59"/>
      <c r="I496" s="42"/>
      <c r="J496" s="6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2"/>
      <c r="D497" s="42"/>
      <c r="E497" s="43"/>
      <c r="F497" s="42"/>
      <c r="G497" s="42"/>
      <c r="H497" s="59"/>
      <c r="I497" s="42"/>
      <c r="J497" s="6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2"/>
      <c r="D498" s="42"/>
      <c r="E498" s="43"/>
      <c r="F498" s="42"/>
      <c r="G498" s="42"/>
      <c r="H498" s="59"/>
      <c r="I498" s="42"/>
      <c r="J498" s="6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2"/>
      <c r="D499" s="42"/>
      <c r="E499" s="43"/>
      <c r="F499" s="42"/>
      <c r="G499" s="42"/>
      <c r="H499" s="59"/>
      <c r="I499" s="42"/>
      <c r="J499" s="6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2"/>
      <c r="D500" s="42"/>
      <c r="E500" s="43"/>
      <c r="F500" s="42"/>
      <c r="G500" s="42"/>
      <c r="H500" s="59"/>
      <c r="I500" s="42"/>
      <c r="J500" s="6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2"/>
      <c r="D501" s="42"/>
      <c r="E501" s="43"/>
      <c r="F501" s="42"/>
      <c r="G501" s="42"/>
      <c r="H501" s="59"/>
      <c r="I501" s="42"/>
      <c r="J501" s="6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2"/>
      <c r="D502" s="42"/>
      <c r="E502" s="43"/>
      <c r="F502" s="42"/>
      <c r="G502" s="42"/>
      <c r="H502" s="59"/>
      <c r="I502" s="42"/>
      <c r="J502" s="6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2"/>
      <c r="D503" s="42"/>
      <c r="E503" s="43"/>
      <c r="F503" s="42"/>
      <c r="G503" s="42"/>
      <c r="H503" s="59"/>
      <c r="I503" s="42"/>
      <c r="J503" s="6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2"/>
      <c r="D504" s="42"/>
      <c r="E504" s="43"/>
      <c r="F504" s="42"/>
      <c r="G504" s="42"/>
      <c r="H504" s="59"/>
      <c r="I504" s="42"/>
      <c r="J504" s="6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2"/>
      <c r="D505" s="42"/>
      <c r="E505" s="43"/>
      <c r="F505" s="42"/>
      <c r="G505" s="42"/>
      <c r="H505" s="59"/>
      <c r="I505" s="42"/>
      <c r="J505" s="6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2"/>
      <c r="D506" s="42"/>
      <c r="E506" s="43"/>
      <c r="F506" s="42"/>
      <c r="G506" s="42"/>
      <c r="H506" s="59"/>
      <c r="I506" s="42"/>
      <c r="J506" s="6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2"/>
      <c r="D507" s="42"/>
      <c r="E507" s="43"/>
      <c r="F507" s="42"/>
      <c r="G507" s="42"/>
      <c r="H507" s="59"/>
      <c r="I507" s="42"/>
      <c r="J507" s="6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2"/>
      <c r="D508" s="42"/>
      <c r="E508" s="43"/>
      <c r="F508" s="42"/>
      <c r="G508" s="42"/>
      <c r="H508" s="59"/>
      <c r="I508" s="42"/>
      <c r="J508" s="6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2"/>
      <c r="D509" s="42"/>
      <c r="E509" s="43"/>
      <c r="F509" s="42"/>
      <c r="G509" s="42"/>
      <c r="H509" s="59"/>
      <c r="I509" s="42"/>
      <c r="J509" s="6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2"/>
      <c r="D510" s="42"/>
      <c r="E510" s="43"/>
      <c r="F510" s="42"/>
      <c r="G510" s="42"/>
      <c r="H510" s="59"/>
      <c r="I510" s="42"/>
      <c r="J510" s="6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2"/>
      <c r="D511" s="42"/>
      <c r="E511" s="43"/>
      <c r="F511" s="42"/>
      <c r="G511" s="42"/>
      <c r="H511" s="59"/>
      <c r="I511" s="42"/>
      <c r="J511" s="6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2"/>
      <c r="D512" s="42"/>
      <c r="E512" s="43"/>
      <c r="F512" s="42"/>
      <c r="G512" s="42"/>
      <c r="H512" s="59"/>
      <c r="I512" s="42"/>
      <c r="J512" s="6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2"/>
      <c r="D513" s="42"/>
      <c r="E513" s="43"/>
      <c r="F513" s="42"/>
      <c r="G513" s="42"/>
      <c r="H513" s="59"/>
      <c r="I513" s="42"/>
      <c r="J513" s="6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2"/>
      <c r="D514" s="42"/>
      <c r="E514" s="43"/>
      <c r="F514" s="42"/>
      <c r="G514" s="42"/>
      <c r="H514" s="59"/>
      <c r="I514" s="42"/>
      <c r="J514" s="6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2"/>
      <c r="D515" s="42"/>
      <c r="E515" s="43"/>
      <c r="F515" s="42"/>
      <c r="G515" s="42"/>
      <c r="H515" s="59"/>
      <c r="I515" s="42"/>
      <c r="J515" s="6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2"/>
      <c r="D516" s="42"/>
      <c r="E516" s="43"/>
      <c r="F516" s="42"/>
      <c r="G516" s="42"/>
      <c r="H516" s="59"/>
      <c r="I516" s="42"/>
      <c r="J516" s="6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2"/>
      <c r="D517" s="42"/>
      <c r="E517" s="43"/>
      <c r="F517" s="42"/>
      <c r="G517" s="42"/>
      <c r="H517" s="59"/>
      <c r="I517" s="42"/>
      <c r="J517" s="6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2"/>
      <c r="D518" s="42"/>
      <c r="E518" s="43"/>
      <c r="F518" s="42"/>
      <c r="G518" s="42"/>
      <c r="H518" s="59"/>
      <c r="I518" s="42"/>
      <c r="J518" s="6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2"/>
      <c r="D519" s="42"/>
      <c r="E519" s="43"/>
      <c r="F519" s="42"/>
      <c r="G519" s="42"/>
      <c r="H519" s="59"/>
      <c r="I519" s="42"/>
      <c r="J519" s="6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2"/>
      <c r="D520" s="42"/>
      <c r="E520" s="43"/>
      <c r="F520" s="42"/>
      <c r="G520" s="42"/>
      <c r="H520" s="59"/>
      <c r="I520" s="42"/>
      <c r="J520" s="6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2"/>
      <c r="D521" s="42"/>
      <c r="E521" s="43"/>
      <c r="F521" s="42"/>
      <c r="G521" s="42"/>
      <c r="H521" s="59"/>
      <c r="I521" s="42"/>
      <c r="J521" s="6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2"/>
      <c r="D522" s="42"/>
      <c r="E522" s="43"/>
      <c r="F522" s="42"/>
      <c r="G522" s="42"/>
      <c r="H522" s="59"/>
      <c r="I522" s="42"/>
      <c r="J522" s="6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2"/>
      <c r="D523" s="42"/>
      <c r="E523" s="43"/>
      <c r="F523" s="42"/>
      <c r="G523" s="42"/>
      <c r="H523" s="59"/>
      <c r="I523" s="42"/>
      <c r="J523" s="6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2"/>
      <c r="D524" s="42"/>
      <c r="E524" s="43"/>
      <c r="F524" s="42"/>
      <c r="G524" s="42"/>
      <c r="H524" s="59"/>
      <c r="I524" s="42"/>
      <c r="J524" s="6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2"/>
      <c r="D525" s="42"/>
      <c r="E525" s="43"/>
      <c r="F525" s="42"/>
      <c r="G525" s="42"/>
      <c r="H525" s="59"/>
      <c r="I525" s="42"/>
      <c r="J525" s="6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2"/>
      <c r="D526" s="42"/>
      <c r="E526" s="43"/>
      <c r="F526" s="42"/>
      <c r="G526" s="42"/>
      <c r="H526" s="59"/>
      <c r="I526" s="42"/>
      <c r="J526" s="6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2"/>
      <c r="D527" s="42"/>
      <c r="E527" s="43"/>
      <c r="F527" s="42"/>
      <c r="G527" s="42"/>
      <c r="H527" s="59"/>
      <c r="I527" s="42"/>
      <c r="J527" s="6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2"/>
      <c r="D528" s="42"/>
      <c r="E528" s="43"/>
      <c r="F528" s="42"/>
      <c r="G528" s="42"/>
      <c r="H528" s="59"/>
      <c r="I528" s="42"/>
      <c r="J528" s="6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2"/>
      <c r="D529" s="42"/>
      <c r="E529" s="43"/>
      <c r="F529" s="42"/>
      <c r="G529" s="42"/>
      <c r="H529" s="59"/>
      <c r="I529" s="42"/>
      <c r="J529" s="6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2"/>
      <c r="D530" s="42"/>
      <c r="E530" s="43"/>
      <c r="F530" s="42"/>
      <c r="G530" s="42"/>
      <c r="H530" s="59"/>
      <c r="I530" s="42"/>
      <c r="J530" s="6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2"/>
      <c r="D531" s="42"/>
      <c r="E531" s="43"/>
      <c r="F531" s="42"/>
      <c r="G531" s="42"/>
      <c r="H531" s="59"/>
      <c r="I531" s="42"/>
      <c r="J531" s="6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2"/>
      <c r="D532" s="42"/>
      <c r="E532" s="43"/>
      <c r="F532" s="42"/>
      <c r="G532" s="42"/>
      <c r="H532" s="59"/>
      <c r="I532" s="42"/>
      <c r="J532" s="6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2"/>
      <c r="D533" s="42"/>
      <c r="E533" s="43"/>
      <c r="F533" s="42"/>
      <c r="G533" s="42"/>
      <c r="H533" s="59"/>
      <c r="I533" s="42"/>
      <c r="J533" s="6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2"/>
      <c r="D534" s="42"/>
      <c r="E534" s="43"/>
      <c r="F534" s="42"/>
      <c r="G534" s="42"/>
      <c r="H534" s="59"/>
      <c r="I534" s="42"/>
      <c r="J534" s="6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2"/>
      <c r="D535" s="42"/>
      <c r="E535" s="43"/>
      <c r="F535" s="42"/>
      <c r="G535" s="42"/>
      <c r="H535" s="59"/>
      <c r="I535" s="42"/>
      <c r="J535" s="6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2"/>
      <c r="D536" s="42"/>
      <c r="E536" s="43"/>
      <c r="F536" s="42"/>
      <c r="G536" s="42"/>
      <c r="H536" s="59"/>
      <c r="I536" s="42"/>
      <c r="J536" s="6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2"/>
      <c r="D537" s="42"/>
      <c r="E537" s="43"/>
      <c r="F537" s="42"/>
      <c r="G537" s="42"/>
      <c r="H537" s="59"/>
      <c r="I537" s="42"/>
      <c r="J537" s="6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2"/>
      <c r="D538" s="42"/>
      <c r="E538" s="43"/>
      <c r="F538" s="42"/>
      <c r="G538" s="42"/>
      <c r="H538" s="59"/>
      <c r="I538" s="42"/>
      <c r="J538" s="6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2"/>
      <c r="D539" s="42"/>
      <c r="E539" s="43"/>
      <c r="F539" s="42"/>
      <c r="G539" s="42"/>
      <c r="H539" s="59"/>
      <c r="I539" s="42"/>
      <c r="J539" s="6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2"/>
      <c r="D540" s="42"/>
      <c r="E540" s="43"/>
      <c r="F540" s="42"/>
      <c r="G540" s="42"/>
      <c r="H540" s="59"/>
      <c r="I540" s="42"/>
      <c r="J540" s="6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2"/>
      <c r="D541" s="42"/>
      <c r="E541" s="43"/>
      <c r="F541" s="42"/>
      <c r="G541" s="42"/>
      <c r="H541" s="59"/>
      <c r="I541" s="42"/>
      <c r="J541" s="6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2"/>
      <c r="D542" s="42"/>
      <c r="E542" s="43"/>
      <c r="F542" s="42"/>
      <c r="G542" s="42"/>
      <c r="H542" s="59"/>
      <c r="I542" s="42"/>
      <c r="J542" s="6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2"/>
      <c r="D543" s="42"/>
      <c r="E543" s="43"/>
      <c r="F543" s="42"/>
      <c r="G543" s="42"/>
      <c r="H543" s="59"/>
      <c r="I543" s="42"/>
      <c r="J543" s="6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2"/>
      <c r="D544" s="42"/>
      <c r="E544" s="43"/>
      <c r="F544" s="42"/>
      <c r="G544" s="42"/>
      <c r="H544" s="59"/>
      <c r="I544" s="42"/>
      <c r="J544" s="6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2"/>
      <c r="D545" s="42"/>
      <c r="E545" s="43"/>
      <c r="F545" s="42"/>
      <c r="G545" s="42"/>
      <c r="H545" s="59"/>
      <c r="I545" s="42"/>
      <c r="J545" s="6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2"/>
      <c r="D546" s="42"/>
      <c r="E546" s="43"/>
      <c r="F546" s="42"/>
      <c r="G546" s="42"/>
      <c r="H546" s="59"/>
      <c r="I546" s="42"/>
      <c r="J546" s="6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2"/>
      <c r="D547" s="42"/>
      <c r="E547" s="43"/>
      <c r="F547" s="42"/>
      <c r="G547" s="42"/>
      <c r="H547" s="59"/>
      <c r="I547" s="42"/>
      <c r="J547" s="6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2"/>
      <c r="D548" s="42"/>
      <c r="E548" s="43"/>
      <c r="F548" s="42"/>
      <c r="G548" s="42"/>
      <c r="H548" s="59"/>
      <c r="I548" s="42"/>
      <c r="J548" s="6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2"/>
      <c r="D549" s="42"/>
      <c r="E549" s="43"/>
      <c r="F549" s="42"/>
      <c r="G549" s="42"/>
      <c r="H549" s="59"/>
      <c r="I549" s="42"/>
      <c r="J549" s="6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2"/>
      <c r="D550" s="42"/>
      <c r="E550" s="43"/>
      <c r="F550" s="42"/>
      <c r="G550" s="42"/>
      <c r="H550" s="59"/>
      <c r="I550" s="42"/>
      <c r="J550" s="6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2"/>
      <c r="D551" s="42"/>
      <c r="E551" s="43"/>
      <c r="F551" s="42"/>
      <c r="G551" s="42"/>
      <c r="H551" s="59"/>
      <c r="I551" s="42"/>
      <c r="J551" s="6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2"/>
      <c r="D552" s="42"/>
      <c r="E552" s="43"/>
      <c r="F552" s="42"/>
      <c r="G552" s="42"/>
      <c r="H552" s="59"/>
      <c r="I552" s="42"/>
      <c r="J552" s="6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2"/>
      <c r="D553" s="42"/>
      <c r="E553" s="43"/>
      <c r="F553" s="42"/>
      <c r="G553" s="42"/>
      <c r="H553" s="59"/>
      <c r="I553" s="42"/>
      <c r="J553" s="6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2"/>
      <c r="D554" s="42"/>
      <c r="E554" s="43"/>
      <c r="F554" s="42"/>
      <c r="G554" s="42"/>
      <c r="H554" s="59"/>
      <c r="I554" s="42"/>
      <c r="J554" s="6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2"/>
      <c r="D555" s="42"/>
      <c r="E555" s="43"/>
      <c r="F555" s="42"/>
      <c r="G555" s="42"/>
      <c r="H555" s="59"/>
      <c r="I555" s="42"/>
      <c r="J555" s="6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2"/>
      <c r="D556" s="42"/>
      <c r="E556" s="43"/>
      <c r="F556" s="42"/>
      <c r="G556" s="42"/>
      <c r="H556" s="59"/>
      <c r="I556" s="42"/>
      <c r="J556" s="6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2"/>
      <c r="D557" s="42"/>
      <c r="E557" s="43"/>
      <c r="F557" s="42"/>
      <c r="G557" s="42"/>
      <c r="H557" s="59"/>
      <c r="I557" s="42"/>
      <c r="J557" s="6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2"/>
      <c r="D558" s="42"/>
      <c r="E558" s="43"/>
      <c r="F558" s="42"/>
      <c r="G558" s="42"/>
      <c r="H558" s="59"/>
      <c r="I558" s="42"/>
      <c r="J558" s="6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2"/>
      <c r="D559" s="42"/>
      <c r="E559" s="43"/>
      <c r="F559" s="42"/>
      <c r="G559" s="42"/>
      <c r="H559" s="59"/>
      <c r="I559" s="42"/>
      <c r="J559" s="6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2"/>
      <c r="D560" s="42"/>
      <c r="E560" s="43"/>
      <c r="F560" s="42"/>
      <c r="G560" s="42"/>
      <c r="H560" s="59"/>
      <c r="I560" s="42"/>
      <c r="J560" s="6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2"/>
      <c r="D561" s="42"/>
      <c r="E561" s="43"/>
      <c r="F561" s="42"/>
      <c r="G561" s="42"/>
      <c r="H561" s="59"/>
      <c r="I561" s="42"/>
      <c r="J561" s="6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2"/>
      <c r="D562" s="42"/>
      <c r="E562" s="43"/>
      <c r="F562" s="42"/>
      <c r="G562" s="42"/>
      <c r="H562" s="59"/>
      <c r="I562" s="42"/>
      <c r="J562" s="6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2"/>
      <c r="D563" s="42"/>
      <c r="E563" s="43"/>
      <c r="F563" s="42"/>
      <c r="G563" s="42"/>
      <c r="H563" s="59"/>
      <c r="I563" s="42"/>
      <c r="J563" s="6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2"/>
      <c r="D564" s="42"/>
      <c r="E564" s="43"/>
      <c r="F564" s="42"/>
      <c r="G564" s="42"/>
      <c r="H564" s="59"/>
      <c r="I564" s="42"/>
      <c r="J564" s="6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2"/>
      <c r="D565" s="42"/>
      <c r="E565" s="43"/>
      <c r="F565" s="42"/>
      <c r="G565" s="42"/>
      <c r="H565" s="59"/>
      <c r="I565" s="42"/>
      <c r="J565" s="6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2"/>
      <c r="D566" s="42"/>
      <c r="E566" s="43"/>
      <c r="F566" s="42"/>
      <c r="G566" s="42"/>
      <c r="H566" s="59"/>
      <c r="I566" s="42"/>
      <c r="J566" s="6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2"/>
      <c r="D567" s="42"/>
      <c r="E567" s="43"/>
      <c r="F567" s="42"/>
      <c r="G567" s="42"/>
      <c r="H567" s="59"/>
      <c r="I567" s="42"/>
      <c r="J567" s="6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2"/>
      <c r="D568" s="42"/>
      <c r="E568" s="43"/>
      <c r="F568" s="42"/>
      <c r="G568" s="42"/>
      <c r="H568" s="59"/>
      <c r="I568" s="42"/>
      <c r="J568" s="6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2"/>
      <c r="D569" s="42"/>
      <c r="E569" s="43"/>
      <c r="F569" s="42"/>
      <c r="G569" s="42"/>
      <c r="H569" s="59"/>
      <c r="I569" s="42"/>
      <c r="J569" s="6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2"/>
      <c r="D570" s="42"/>
      <c r="E570" s="43"/>
      <c r="F570" s="42"/>
      <c r="G570" s="42"/>
      <c r="H570" s="59"/>
      <c r="I570" s="42"/>
      <c r="J570" s="6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2"/>
      <c r="D571" s="42"/>
      <c r="E571" s="43"/>
      <c r="F571" s="42"/>
      <c r="G571" s="42"/>
      <c r="H571" s="59"/>
      <c r="I571" s="42"/>
      <c r="J571" s="6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2"/>
      <c r="D572" s="42"/>
      <c r="E572" s="43"/>
      <c r="F572" s="42"/>
      <c r="G572" s="42"/>
      <c r="H572" s="59"/>
      <c r="I572" s="42"/>
      <c r="J572" s="6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2"/>
      <c r="D573" s="42"/>
      <c r="E573" s="43"/>
      <c r="F573" s="42"/>
      <c r="G573" s="42"/>
      <c r="H573" s="59"/>
      <c r="I573" s="42"/>
      <c r="J573" s="6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2"/>
      <c r="D574" s="42"/>
      <c r="E574" s="43"/>
      <c r="F574" s="42"/>
      <c r="G574" s="42"/>
      <c r="H574" s="59"/>
      <c r="I574" s="42"/>
      <c r="J574" s="6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2"/>
      <c r="D575" s="42"/>
      <c r="E575" s="43"/>
      <c r="F575" s="42"/>
      <c r="G575" s="42"/>
      <c r="H575" s="59"/>
      <c r="I575" s="42"/>
      <c r="J575" s="6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2"/>
      <c r="D576" s="42"/>
      <c r="E576" s="43"/>
      <c r="F576" s="42"/>
      <c r="G576" s="42"/>
      <c r="H576" s="59"/>
      <c r="I576" s="42"/>
      <c r="J576" s="6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2"/>
      <c r="D577" s="42"/>
      <c r="E577" s="43"/>
      <c r="F577" s="42"/>
      <c r="G577" s="42"/>
      <c r="H577" s="59"/>
      <c r="I577" s="42"/>
      <c r="J577" s="6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2"/>
      <c r="D578" s="42"/>
      <c r="E578" s="43"/>
      <c r="F578" s="42"/>
      <c r="G578" s="42"/>
      <c r="H578" s="59"/>
      <c r="I578" s="42"/>
      <c r="J578" s="6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2"/>
      <c r="D579" s="42"/>
      <c r="E579" s="43"/>
      <c r="F579" s="42"/>
      <c r="G579" s="42"/>
      <c r="H579" s="59"/>
      <c r="I579" s="42"/>
      <c r="J579" s="6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2"/>
      <c r="D580" s="42"/>
      <c r="E580" s="43"/>
      <c r="F580" s="42"/>
      <c r="G580" s="42"/>
      <c r="H580" s="59"/>
      <c r="I580" s="42"/>
      <c r="J580" s="6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2"/>
      <c r="D581" s="42"/>
      <c r="E581" s="43"/>
      <c r="F581" s="42"/>
      <c r="G581" s="42"/>
      <c r="H581" s="59"/>
      <c r="I581" s="42"/>
      <c r="J581" s="6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2"/>
      <c r="D582" s="42"/>
      <c r="E582" s="43"/>
      <c r="F582" s="42"/>
      <c r="G582" s="42"/>
      <c r="H582" s="59"/>
      <c r="I582" s="42"/>
      <c r="J582" s="6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2"/>
      <c r="D583" s="42"/>
      <c r="E583" s="43"/>
      <c r="F583" s="42"/>
      <c r="G583" s="42"/>
      <c r="H583" s="59"/>
      <c r="I583" s="42"/>
      <c r="J583" s="6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2"/>
      <c r="D584" s="42"/>
      <c r="E584" s="43"/>
      <c r="F584" s="42"/>
      <c r="G584" s="42"/>
      <c r="H584" s="59"/>
      <c r="I584" s="42"/>
      <c r="J584" s="6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2"/>
      <c r="D585" s="42"/>
      <c r="E585" s="43"/>
      <c r="F585" s="42"/>
      <c r="G585" s="42"/>
      <c r="H585" s="59"/>
      <c r="I585" s="42"/>
      <c r="J585" s="6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2"/>
      <c r="D586" s="42"/>
      <c r="E586" s="43"/>
      <c r="F586" s="42"/>
      <c r="G586" s="42"/>
      <c r="H586" s="59"/>
      <c r="I586" s="42"/>
      <c r="J586" s="6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2"/>
      <c r="D587" s="42"/>
      <c r="E587" s="43"/>
      <c r="F587" s="42"/>
      <c r="G587" s="42"/>
      <c r="H587" s="59"/>
      <c r="I587" s="42"/>
      <c r="J587" s="6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2"/>
      <c r="D588" s="42"/>
      <c r="E588" s="43"/>
      <c r="F588" s="42"/>
      <c r="G588" s="42"/>
      <c r="H588" s="59"/>
      <c r="I588" s="42"/>
      <c r="J588" s="6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2"/>
      <c r="D589" s="42"/>
      <c r="E589" s="43"/>
      <c r="F589" s="42"/>
      <c r="G589" s="42"/>
      <c r="H589" s="59"/>
      <c r="I589" s="42"/>
      <c r="J589" s="6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2"/>
      <c r="D590" s="42"/>
      <c r="E590" s="43"/>
      <c r="F590" s="42"/>
      <c r="G590" s="42"/>
      <c r="H590" s="59"/>
      <c r="I590" s="42"/>
      <c r="J590" s="6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2"/>
      <c r="D591" s="42"/>
      <c r="E591" s="43"/>
      <c r="F591" s="42"/>
      <c r="G591" s="42"/>
      <c r="H591" s="59"/>
      <c r="I591" s="42"/>
      <c r="J591" s="6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2"/>
      <c r="D592" s="42"/>
      <c r="E592" s="43"/>
      <c r="F592" s="42"/>
      <c r="G592" s="42"/>
      <c r="H592" s="59"/>
      <c r="I592" s="42"/>
      <c r="J592" s="6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2"/>
      <c r="D593" s="42"/>
      <c r="E593" s="43"/>
      <c r="F593" s="42"/>
      <c r="G593" s="42"/>
      <c r="H593" s="59"/>
      <c r="I593" s="42"/>
      <c r="J593" s="6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2"/>
      <c r="D594" s="42"/>
      <c r="E594" s="43"/>
      <c r="F594" s="42"/>
      <c r="G594" s="42"/>
      <c r="H594" s="59"/>
      <c r="I594" s="42"/>
      <c r="J594" s="6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2"/>
      <c r="D595" s="42"/>
      <c r="E595" s="43"/>
      <c r="F595" s="42"/>
      <c r="G595" s="42"/>
      <c r="H595" s="59"/>
      <c r="I595" s="42"/>
      <c r="J595" s="6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2"/>
      <c r="D596" s="42"/>
      <c r="E596" s="43"/>
      <c r="F596" s="42"/>
      <c r="G596" s="42"/>
      <c r="H596" s="59"/>
      <c r="I596" s="42"/>
      <c r="J596" s="6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2"/>
      <c r="D597" s="42"/>
      <c r="E597" s="43"/>
      <c r="F597" s="42"/>
      <c r="G597" s="42"/>
      <c r="H597" s="59"/>
      <c r="I597" s="42"/>
      <c r="J597" s="6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2"/>
      <c r="D598" s="42"/>
      <c r="E598" s="43"/>
      <c r="F598" s="42"/>
      <c r="G598" s="42"/>
      <c r="H598" s="59"/>
      <c r="I598" s="42"/>
      <c r="J598" s="6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2"/>
      <c r="D599" s="42"/>
      <c r="E599" s="43"/>
      <c r="F599" s="42"/>
      <c r="G599" s="42"/>
      <c r="H599" s="59"/>
      <c r="I599" s="42"/>
      <c r="J599" s="6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2"/>
      <c r="D600" s="42"/>
      <c r="E600" s="43"/>
      <c r="F600" s="42"/>
      <c r="G600" s="42"/>
      <c r="H600" s="59"/>
      <c r="I600" s="42"/>
      <c r="J600" s="6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2"/>
      <c r="D601" s="42"/>
      <c r="E601" s="43"/>
      <c r="F601" s="42"/>
      <c r="G601" s="42"/>
      <c r="H601" s="59"/>
      <c r="I601" s="42"/>
      <c r="J601" s="6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2"/>
      <c r="D602" s="42"/>
      <c r="E602" s="43"/>
      <c r="F602" s="42"/>
      <c r="G602" s="42"/>
      <c r="H602" s="59"/>
      <c r="I602" s="42"/>
      <c r="J602" s="6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2"/>
      <c r="D603" s="42"/>
      <c r="E603" s="43"/>
      <c r="F603" s="42"/>
      <c r="G603" s="42"/>
      <c r="H603" s="59"/>
      <c r="I603" s="42"/>
      <c r="J603" s="6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2"/>
      <c r="D604" s="42"/>
      <c r="E604" s="43"/>
      <c r="F604" s="42"/>
      <c r="G604" s="42"/>
      <c r="H604" s="59"/>
      <c r="I604" s="42"/>
      <c r="J604" s="6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2"/>
      <c r="D605" s="42"/>
      <c r="E605" s="43"/>
      <c r="F605" s="42"/>
      <c r="G605" s="42"/>
      <c r="H605" s="59"/>
      <c r="I605" s="42"/>
      <c r="J605" s="6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2"/>
      <c r="D606" s="42"/>
      <c r="E606" s="43"/>
      <c r="F606" s="42"/>
      <c r="G606" s="42"/>
      <c r="H606" s="59"/>
      <c r="I606" s="42"/>
      <c r="J606" s="6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2"/>
      <c r="D607" s="42"/>
      <c r="E607" s="43"/>
      <c r="F607" s="42"/>
      <c r="G607" s="42"/>
      <c r="H607" s="59"/>
      <c r="I607" s="42"/>
      <c r="J607" s="6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2"/>
      <c r="D608" s="42"/>
      <c r="E608" s="43"/>
      <c r="F608" s="42"/>
      <c r="G608" s="42"/>
      <c r="H608" s="59"/>
      <c r="I608" s="42"/>
      <c r="J608" s="6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2"/>
      <c r="D609" s="42"/>
      <c r="E609" s="43"/>
      <c r="F609" s="42"/>
      <c r="G609" s="42"/>
      <c r="H609" s="59"/>
      <c r="I609" s="42"/>
      <c r="J609" s="6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2"/>
      <c r="D610" s="42"/>
      <c r="E610" s="43"/>
      <c r="F610" s="42"/>
      <c r="G610" s="42"/>
      <c r="H610" s="59"/>
      <c r="I610" s="42"/>
      <c r="J610" s="6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2"/>
      <c r="D611" s="42"/>
      <c r="E611" s="43"/>
      <c r="F611" s="42"/>
      <c r="G611" s="42"/>
      <c r="H611" s="59"/>
      <c r="I611" s="42"/>
      <c r="J611" s="6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2"/>
      <c r="D612" s="42"/>
      <c r="E612" s="43"/>
      <c r="F612" s="42"/>
      <c r="G612" s="42"/>
      <c r="H612" s="59"/>
      <c r="I612" s="42"/>
      <c r="J612" s="6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2"/>
      <c r="D613" s="42"/>
      <c r="E613" s="43"/>
      <c r="F613" s="42"/>
      <c r="G613" s="42"/>
      <c r="H613" s="59"/>
      <c r="I613" s="42"/>
      <c r="J613" s="6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2"/>
      <c r="D614" s="42"/>
      <c r="E614" s="43"/>
      <c r="F614" s="42"/>
      <c r="G614" s="42"/>
      <c r="H614" s="59"/>
      <c r="I614" s="42"/>
      <c r="J614" s="6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2"/>
      <c r="D615" s="42"/>
      <c r="E615" s="43"/>
      <c r="F615" s="42"/>
      <c r="G615" s="42"/>
      <c r="H615" s="59"/>
      <c r="I615" s="42"/>
      <c r="J615" s="6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2"/>
      <c r="D616" s="42"/>
      <c r="E616" s="43"/>
      <c r="F616" s="42"/>
      <c r="G616" s="42"/>
      <c r="H616" s="59"/>
      <c r="I616" s="42"/>
      <c r="J616" s="6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2"/>
      <c r="D617" s="42"/>
      <c r="E617" s="43"/>
      <c r="F617" s="42"/>
      <c r="G617" s="42"/>
      <c r="H617" s="59"/>
      <c r="I617" s="42"/>
      <c r="J617" s="6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2"/>
      <c r="D618" s="42"/>
      <c r="E618" s="43"/>
      <c r="F618" s="42"/>
      <c r="G618" s="42"/>
      <c r="H618" s="59"/>
      <c r="I618" s="42"/>
      <c r="J618" s="6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2"/>
      <c r="D619" s="42"/>
      <c r="E619" s="43"/>
      <c r="F619" s="42"/>
      <c r="G619" s="42"/>
      <c r="H619" s="59"/>
      <c r="I619" s="42"/>
      <c r="J619" s="6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2"/>
      <c r="D620" s="42"/>
      <c r="E620" s="43"/>
      <c r="F620" s="42"/>
      <c r="G620" s="42"/>
      <c r="H620" s="59"/>
      <c r="I620" s="42"/>
      <c r="J620" s="6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2"/>
      <c r="D621" s="42"/>
      <c r="E621" s="43"/>
      <c r="F621" s="42"/>
      <c r="G621" s="42"/>
      <c r="H621" s="59"/>
      <c r="I621" s="42"/>
      <c r="J621" s="6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2"/>
      <c r="D622" s="42"/>
      <c r="E622" s="43"/>
      <c r="F622" s="42"/>
      <c r="G622" s="42"/>
      <c r="H622" s="59"/>
      <c r="I622" s="42"/>
      <c r="J622" s="6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2"/>
      <c r="D623" s="42"/>
      <c r="E623" s="43"/>
      <c r="F623" s="42"/>
      <c r="G623" s="42"/>
      <c r="H623" s="59"/>
      <c r="I623" s="42"/>
      <c r="J623" s="6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2"/>
      <c r="D624" s="42"/>
      <c r="E624" s="43"/>
      <c r="F624" s="42"/>
      <c r="G624" s="42"/>
      <c r="H624" s="59"/>
      <c r="I624" s="42"/>
      <c r="J624" s="6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2"/>
      <c r="D625" s="42"/>
      <c r="E625" s="43"/>
      <c r="F625" s="42"/>
      <c r="G625" s="42"/>
      <c r="H625" s="59"/>
      <c r="I625" s="42"/>
      <c r="J625" s="6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2"/>
      <c r="D626" s="42"/>
      <c r="E626" s="43"/>
      <c r="F626" s="42"/>
      <c r="G626" s="42"/>
      <c r="H626" s="59"/>
      <c r="I626" s="42"/>
      <c r="J626" s="6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2"/>
      <c r="D627" s="42"/>
      <c r="E627" s="43"/>
      <c r="F627" s="42"/>
      <c r="G627" s="42"/>
      <c r="H627" s="59"/>
      <c r="I627" s="42"/>
      <c r="J627" s="6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2"/>
      <c r="D628" s="42"/>
      <c r="E628" s="43"/>
      <c r="F628" s="42"/>
      <c r="G628" s="42"/>
      <c r="H628" s="59"/>
      <c r="I628" s="42"/>
      <c r="J628" s="6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2"/>
      <c r="D629" s="42"/>
      <c r="E629" s="43"/>
      <c r="F629" s="42"/>
      <c r="G629" s="42"/>
      <c r="H629" s="59"/>
      <c r="I629" s="42"/>
      <c r="J629" s="6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2"/>
      <c r="D630" s="42"/>
      <c r="E630" s="43"/>
      <c r="F630" s="42"/>
      <c r="G630" s="42"/>
      <c r="H630" s="59"/>
      <c r="I630" s="42"/>
      <c r="J630" s="6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2"/>
      <c r="D631" s="42"/>
      <c r="E631" s="43"/>
      <c r="F631" s="42"/>
      <c r="G631" s="42"/>
      <c r="H631" s="59"/>
      <c r="I631" s="42"/>
      <c r="J631" s="6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2"/>
      <c r="D632" s="42"/>
      <c r="E632" s="43"/>
      <c r="F632" s="42"/>
      <c r="G632" s="42"/>
      <c r="H632" s="59"/>
      <c r="I632" s="42"/>
      <c r="J632" s="6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2"/>
      <c r="D633" s="42"/>
      <c r="E633" s="43"/>
      <c r="F633" s="42"/>
      <c r="G633" s="42"/>
      <c r="H633" s="59"/>
      <c r="I633" s="42"/>
      <c r="J633" s="6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2"/>
      <c r="D634" s="42"/>
      <c r="E634" s="43"/>
      <c r="F634" s="42"/>
      <c r="G634" s="42"/>
      <c r="H634" s="59"/>
      <c r="I634" s="42"/>
      <c r="J634" s="6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2"/>
      <c r="D635" s="42"/>
      <c r="E635" s="43"/>
      <c r="F635" s="42"/>
      <c r="G635" s="42"/>
      <c r="H635" s="59"/>
      <c r="I635" s="42"/>
      <c r="J635" s="6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2"/>
      <c r="D636" s="42"/>
      <c r="E636" s="43"/>
      <c r="F636" s="42"/>
      <c r="G636" s="42"/>
      <c r="H636" s="59"/>
      <c r="I636" s="42"/>
      <c r="J636" s="6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2"/>
      <c r="D637" s="42"/>
      <c r="E637" s="43"/>
      <c r="F637" s="42"/>
      <c r="G637" s="42"/>
      <c r="H637" s="59"/>
      <c r="I637" s="42"/>
      <c r="J637" s="6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2"/>
      <c r="D638" s="42"/>
      <c r="E638" s="43"/>
      <c r="F638" s="42"/>
      <c r="G638" s="42"/>
      <c r="H638" s="59"/>
      <c r="I638" s="42"/>
      <c r="J638" s="6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2"/>
      <c r="D639" s="42"/>
      <c r="E639" s="43"/>
      <c r="F639" s="42"/>
      <c r="G639" s="42"/>
      <c r="H639" s="59"/>
      <c r="I639" s="42"/>
      <c r="J639" s="6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2"/>
      <c r="D640" s="42"/>
      <c r="E640" s="43"/>
      <c r="F640" s="42"/>
      <c r="G640" s="42"/>
      <c r="H640" s="59"/>
      <c r="I640" s="42"/>
      <c r="J640" s="6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2"/>
      <c r="D641" s="42"/>
      <c r="E641" s="43"/>
      <c r="F641" s="42"/>
      <c r="G641" s="42"/>
      <c r="H641" s="59"/>
      <c r="I641" s="42"/>
      <c r="J641" s="6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2"/>
      <c r="D642" s="42"/>
      <c r="E642" s="43"/>
      <c r="F642" s="42"/>
      <c r="G642" s="42"/>
      <c r="H642" s="59"/>
      <c r="I642" s="42"/>
      <c r="J642" s="6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2"/>
      <c r="D643" s="42"/>
      <c r="E643" s="43"/>
      <c r="F643" s="42"/>
      <c r="G643" s="42"/>
      <c r="H643" s="59"/>
      <c r="I643" s="42"/>
      <c r="J643" s="6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2"/>
      <c r="D644" s="42"/>
      <c r="E644" s="43"/>
      <c r="F644" s="42"/>
      <c r="G644" s="42"/>
      <c r="H644" s="59"/>
      <c r="I644" s="42"/>
      <c r="J644" s="6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2"/>
      <c r="D645" s="42"/>
      <c r="E645" s="43"/>
      <c r="F645" s="42"/>
      <c r="G645" s="42"/>
      <c r="H645" s="59"/>
      <c r="I645" s="42"/>
      <c r="J645" s="6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2"/>
      <c r="D646" s="42"/>
      <c r="E646" s="43"/>
      <c r="F646" s="42"/>
      <c r="G646" s="42"/>
      <c r="H646" s="59"/>
      <c r="I646" s="42"/>
      <c r="J646" s="6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2"/>
      <c r="D647" s="42"/>
      <c r="E647" s="43"/>
      <c r="F647" s="42"/>
      <c r="G647" s="42"/>
      <c r="H647" s="59"/>
      <c r="I647" s="42"/>
      <c r="J647" s="6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2"/>
      <c r="D648" s="42"/>
      <c r="E648" s="43"/>
      <c r="F648" s="42"/>
      <c r="G648" s="42"/>
      <c r="H648" s="59"/>
      <c r="I648" s="42"/>
      <c r="J648" s="6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2"/>
      <c r="D649" s="42"/>
      <c r="E649" s="43"/>
      <c r="F649" s="42"/>
      <c r="G649" s="42"/>
      <c r="H649" s="59"/>
      <c r="I649" s="42"/>
      <c r="J649" s="6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2"/>
      <c r="D650" s="42"/>
      <c r="E650" s="43"/>
      <c r="F650" s="42"/>
      <c r="G650" s="42"/>
      <c r="H650" s="59"/>
      <c r="I650" s="42"/>
      <c r="J650" s="6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2"/>
      <c r="D651" s="42"/>
      <c r="E651" s="43"/>
      <c r="F651" s="42"/>
      <c r="G651" s="42"/>
      <c r="H651" s="59"/>
      <c r="I651" s="42"/>
      <c r="J651" s="6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2"/>
      <c r="D652" s="42"/>
      <c r="E652" s="43"/>
      <c r="F652" s="42"/>
      <c r="G652" s="42"/>
      <c r="H652" s="59"/>
      <c r="I652" s="42"/>
      <c r="J652" s="6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2"/>
      <c r="D653" s="42"/>
      <c r="E653" s="43"/>
      <c r="F653" s="42"/>
      <c r="G653" s="42"/>
      <c r="H653" s="59"/>
      <c r="I653" s="42"/>
      <c r="J653" s="6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2"/>
      <c r="D654" s="42"/>
      <c r="E654" s="43"/>
      <c r="F654" s="42"/>
      <c r="G654" s="42"/>
      <c r="H654" s="59"/>
      <c r="I654" s="42"/>
      <c r="J654" s="6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2"/>
      <c r="D655" s="42"/>
      <c r="E655" s="43"/>
      <c r="F655" s="42"/>
      <c r="G655" s="42"/>
      <c r="H655" s="59"/>
      <c r="I655" s="42"/>
      <c r="J655" s="6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2"/>
      <c r="D656" s="42"/>
      <c r="E656" s="43"/>
      <c r="F656" s="42"/>
      <c r="G656" s="42"/>
      <c r="H656" s="59"/>
      <c r="I656" s="42"/>
      <c r="J656" s="6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2"/>
      <c r="D657" s="42"/>
      <c r="E657" s="43"/>
      <c r="F657" s="42"/>
      <c r="G657" s="42"/>
      <c r="H657" s="59"/>
      <c r="I657" s="42"/>
      <c r="J657" s="6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2"/>
      <c r="D658" s="42"/>
      <c r="E658" s="43"/>
      <c r="F658" s="42"/>
      <c r="G658" s="42"/>
      <c r="H658" s="59"/>
      <c r="I658" s="42"/>
      <c r="J658" s="6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2"/>
      <c r="D659" s="42"/>
      <c r="E659" s="43"/>
      <c r="F659" s="42"/>
      <c r="G659" s="42"/>
      <c r="H659" s="59"/>
      <c r="I659" s="42"/>
      <c r="J659" s="6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2"/>
      <c r="D660" s="42"/>
      <c r="E660" s="43"/>
      <c r="F660" s="42"/>
      <c r="G660" s="42"/>
      <c r="H660" s="59"/>
      <c r="I660" s="42"/>
      <c r="J660" s="6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2"/>
      <c r="D661" s="42"/>
      <c r="E661" s="43"/>
      <c r="F661" s="42"/>
      <c r="G661" s="42"/>
      <c r="H661" s="59"/>
      <c r="I661" s="42"/>
      <c r="J661" s="6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2"/>
      <c r="D662" s="42"/>
      <c r="E662" s="43"/>
      <c r="F662" s="42"/>
      <c r="G662" s="42"/>
      <c r="H662" s="59"/>
      <c r="I662" s="42"/>
      <c r="J662" s="6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2"/>
      <c r="D663" s="42"/>
      <c r="E663" s="43"/>
      <c r="F663" s="42"/>
      <c r="G663" s="42"/>
      <c r="H663" s="59"/>
      <c r="I663" s="42"/>
      <c r="J663" s="6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2"/>
      <c r="D664" s="42"/>
      <c r="E664" s="43"/>
      <c r="F664" s="42"/>
      <c r="G664" s="42"/>
      <c r="H664" s="59"/>
      <c r="I664" s="42"/>
      <c r="J664" s="6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2"/>
      <c r="D665" s="42"/>
      <c r="E665" s="43"/>
      <c r="F665" s="42"/>
      <c r="G665" s="42"/>
      <c r="H665" s="59"/>
      <c r="I665" s="42"/>
      <c r="J665" s="6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2"/>
      <c r="D666" s="42"/>
      <c r="E666" s="43"/>
      <c r="F666" s="42"/>
      <c r="G666" s="42"/>
      <c r="H666" s="59"/>
      <c r="I666" s="42"/>
      <c r="J666" s="6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2"/>
      <c r="D667" s="42"/>
      <c r="E667" s="43"/>
      <c r="F667" s="42"/>
      <c r="G667" s="42"/>
      <c r="H667" s="59"/>
      <c r="I667" s="42"/>
      <c r="J667" s="6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2"/>
      <c r="D668" s="42"/>
      <c r="E668" s="43"/>
      <c r="F668" s="42"/>
      <c r="G668" s="42"/>
      <c r="H668" s="59"/>
      <c r="I668" s="42"/>
      <c r="J668" s="6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2"/>
      <c r="D669" s="42"/>
      <c r="E669" s="43"/>
      <c r="F669" s="42"/>
      <c r="G669" s="42"/>
      <c r="H669" s="59"/>
      <c r="I669" s="42"/>
      <c r="J669" s="6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2"/>
      <c r="D670" s="42"/>
      <c r="E670" s="43"/>
      <c r="F670" s="42"/>
      <c r="G670" s="42"/>
      <c r="H670" s="59"/>
      <c r="I670" s="42"/>
      <c r="J670" s="6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2"/>
      <c r="D671" s="42"/>
      <c r="E671" s="43"/>
      <c r="F671" s="42"/>
      <c r="G671" s="42"/>
      <c r="H671" s="59"/>
      <c r="I671" s="42"/>
      <c r="J671" s="6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2"/>
      <c r="D672" s="42"/>
      <c r="E672" s="43"/>
      <c r="F672" s="42"/>
      <c r="G672" s="42"/>
      <c r="H672" s="59"/>
      <c r="I672" s="42"/>
      <c r="J672" s="6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2"/>
      <c r="D673" s="42"/>
      <c r="E673" s="43"/>
      <c r="F673" s="42"/>
      <c r="G673" s="42"/>
      <c r="H673" s="59"/>
      <c r="I673" s="42"/>
      <c r="J673" s="6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2"/>
      <c r="D674" s="42"/>
      <c r="E674" s="43"/>
      <c r="F674" s="42"/>
      <c r="G674" s="42"/>
      <c r="H674" s="59"/>
      <c r="I674" s="42"/>
      <c r="J674" s="6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2"/>
      <c r="D675" s="42"/>
      <c r="E675" s="43"/>
      <c r="F675" s="42"/>
      <c r="G675" s="42"/>
      <c r="H675" s="59"/>
      <c r="I675" s="42"/>
      <c r="J675" s="6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2"/>
      <c r="D676" s="42"/>
      <c r="E676" s="43"/>
      <c r="F676" s="42"/>
      <c r="G676" s="42"/>
      <c r="H676" s="59"/>
      <c r="I676" s="42"/>
      <c r="J676" s="6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2"/>
      <c r="D677" s="42"/>
      <c r="E677" s="43"/>
      <c r="F677" s="42"/>
      <c r="G677" s="42"/>
      <c r="H677" s="59"/>
      <c r="I677" s="42"/>
      <c r="J677" s="6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2"/>
      <c r="D678" s="42"/>
      <c r="E678" s="43"/>
      <c r="F678" s="42"/>
      <c r="G678" s="42"/>
      <c r="H678" s="59"/>
      <c r="I678" s="42"/>
      <c r="J678" s="6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2"/>
      <c r="D679" s="42"/>
      <c r="E679" s="43"/>
      <c r="F679" s="42"/>
      <c r="G679" s="42"/>
      <c r="H679" s="59"/>
      <c r="I679" s="42"/>
      <c r="J679" s="6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2"/>
      <c r="D680" s="42"/>
      <c r="E680" s="43"/>
      <c r="F680" s="42"/>
      <c r="G680" s="42"/>
      <c r="H680" s="59"/>
      <c r="I680" s="42"/>
      <c r="J680" s="6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2"/>
      <c r="D681" s="42"/>
      <c r="E681" s="43"/>
      <c r="F681" s="42"/>
      <c r="G681" s="42"/>
      <c r="H681" s="59"/>
      <c r="I681" s="42"/>
      <c r="J681" s="6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2"/>
      <c r="D682" s="42"/>
      <c r="E682" s="43"/>
      <c r="F682" s="42"/>
      <c r="G682" s="42"/>
      <c r="H682" s="59"/>
      <c r="I682" s="42"/>
      <c r="J682" s="6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2"/>
      <c r="D683" s="42"/>
      <c r="E683" s="43"/>
      <c r="F683" s="42"/>
      <c r="G683" s="42"/>
      <c r="H683" s="59"/>
      <c r="I683" s="42"/>
      <c r="J683" s="6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2"/>
      <c r="D684" s="42"/>
      <c r="E684" s="43"/>
      <c r="F684" s="42"/>
      <c r="G684" s="42"/>
      <c r="H684" s="59"/>
      <c r="I684" s="42"/>
      <c r="J684" s="6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2"/>
      <c r="D685" s="42"/>
      <c r="E685" s="43"/>
      <c r="F685" s="42"/>
      <c r="G685" s="42"/>
      <c r="H685" s="59"/>
      <c r="I685" s="42"/>
      <c r="J685" s="6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2"/>
      <c r="D686" s="42"/>
      <c r="E686" s="43"/>
      <c r="F686" s="42"/>
      <c r="G686" s="42"/>
      <c r="H686" s="59"/>
      <c r="I686" s="42"/>
      <c r="J686" s="6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2"/>
      <c r="D687" s="42"/>
      <c r="E687" s="43"/>
      <c r="F687" s="42"/>
      <c r="G687" s="42"/>
      <c r="H687" s="59"/>
      <c r="I687" s="42"/>
      <c r="J687" s="6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2"/>
      <c r="D688" s="42"/>
      <c r="E688" s="43"/>
      <c r="F688" s="42"/>
      <c r="G688" s="42"/>
      <c r="H688" s="59"/>
      <c r="I688" s="42"/>
      <c r="J688" s="6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2"/>
      <c r="D689" s="42"/>
      <c r="E689" s="43"/>
      <c r="F689" s="42"/>
      <c r="G689" s="42"/>
      <c r="H689" s="59"/>
      <c r="I689" s="42"/>
      <c r="J689" s="6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2"/>
      <c r="D690" s="42"/>
      <c r="E690" s="43"/>
      <c r="F690" s="42"/>
      <c r="G690" s="42"/>
      <c r="H690" s="59"/>
      <c r="I690" s="42"/>
      <c r="J690" s="6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2"/>
      <c r="D691" s="42"/>
      <c r="E691" s="43"/>
      <c r="F691" s="42"/>
      <c r="G691" s="42"/>
      <c r="H691" s="59"/>
      <c r="I691" s="42"/>
      <c r="J691" s="6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2"/>
      <c r="D692" s="42"/>
      <c r="E692" s="43"/>
      <c r="F692" s="42"/>
      <c r="G692" s="42"/>
      <c r="H692" s="59"/>
      <c r="I692" s="42"/>
      <c r="J692" s="6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2"/>
      <c r="D693" s="42"/>
      <c r="E693" s="43"/>
      <c r="F693" s="42"/>
      <c r="G693" s="42"/>
      <c r="H693" s="59"/>
      <c r="I693" s="42"/>
      <c r="J693" s="6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2"/>
      <c r="D694" s="42"/>
      <c r="E694" s="43"/>
      <c r="F694" s="42"/>
      <c r="G694" s="42"/>
      <c r="H694" s="59"/>
      <c r="I694" s="42"/>
      <c r="J694" s="6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2"/>
      <c r="D695" s="42"/>
      <c r="E695" s="43"/>
      <c r="F695" s="42"/>
      <c r="G695" s="42"/>
      <c r="H695" s="59"/>
      <c r="I695" s="42"/>
      <c r="J695" s="6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2"/>
      <c r="D696" s="42"/>
      <c r="E696" s="43"/>
      <c r="F696" s="42"/>
      <c r="G696" s="42"/>
      <c r="H696" s="59"/>
      <c r="I696" s="42"/>
      <c r="J696" s="6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2"/>
      <c r="D697" s="42"/>
      <c r="E697" s="43"/>
      <c r="F697" s="42"/>
      <c r="G697" s="42"/>
      <c r="H697" s="59"/>
      <c r="I697" s="42"/>
      <c r="J697" s="6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2"/>
      <c r="D698" s="42"/>
      <c r="E698" s="43"/>
      <c r="F698" s="42"/>
      <c r="G698" s="42"/>
      <c r="H698" s="59"/>
      <c r="I698" s="42"/>
      <c r="J698" s="6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2"/>
      <c r="D699" s="42"/>
      <c r="E699" s="43"/>
      <c r="F699" s="42"/>
      <c r="G699" s="42"/>
      <c r="H699" s="59"/>
      <c r="I699" s="42"/>
      <c r="J699" s="6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2"/>
      <c r="D700" s="42"/>
      <c r="E700" s="43"/>
      <c r="F700" s="42"/>
      <c r="G700" s="42"/>
      <c r="H700" s="59"/>
      <c r="I700" s="42"/>
      <c r="J700" s="6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2"/>
      <c r="D701" s="42"/>
      <c r="E701" s="43"/>
      <c r="F701" s="42"/>
      <c r="G701" s="42"/>
      <c r="H701" s="59"/>
      <c r="I701" s="42"/>
      <c r="J701" s="6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2"/>
      <c r="D702" s="42"/>
      <c r="E702" s="43"/>
      <c r="F702" s="42"/>
      <c r="G702" s="42"/>
      <c r="H702" s="59"/>
      <c r="I702" s="42"/>
      <c r="J702" s="6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2"/>
      <c r="D703" s="42"/>
      <c r="E703" s="43"/>
      <c r="F703" s="42"/>
      <c r="G703" s="42"/>
      <c r="H703" s="59"/>
      <c r="I703" s="42"/>
      <c r="J703" s="6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2"/>
      <c r="D704" s="42"/>
      <c r="E704" s="43"/>
      <c r="F704" s="42"/>
      <c r="G704" s="42"/>
      <c r="H704" s="59"/>
      <c r="I704" s="42"/>
      <c r="J704" s="6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2"/>
      <c r="D705" s="42"/>
      <c r="E705" s="43"/>
      <c r="F705" s="42"/>
      <c r="G705" s="42"/>
      <c r="H705" s="59"/>
      <c r="I705" s="42"/>
      <c r="J705" s="6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2"/>
      <c r="D706" s="42"/>
      <c r="E706" s="43"/>
      <c r="F706" s="42"/>
      <c r="G706" s="42"/>
      <c r="H706" s="59"/>
      <c r="I706" s="42"/>
      <c r="J706" s="6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2"/>
      <c r="D707" s="42"/>
      <c r="E707" s="43"/>
      <c r="F707" s="42"/>
      <c r="G707" s="42"/>
      <c r="H707" s="59"/>
      <c r="I707" s="42"/>
      <c r="J707" s="6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2"/>
      <c r="D708" s="42"/>
      <c r="E708" s="43"/>
      <c r="F708" s="42"/>
      <c r="G708" s="42"/>
      <c r="H708" s="59"/>
      <c r="I708" s="42"/>
      <c r="J708" s="6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2"/>
      <c r="D709" s="42"/>
      <c r="E709" s="43"/>
      <c r="F709" s="42"/>
      <c r="G709" s="42"/>
      <c r="H709" s="59"/>
      <c r="I709" s="42"/>
      <c r="J709" s="6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2"/>
      <c r="D710" s="42"/>
      <c r="E710" s="43"/>
      <c r="F710" s="42"/>
      <c r="G710" s="42"/>
      <c r="H710" s="59"/>
      <c r="I710" s="42"/>
      <c r="J710" s="6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2"/>
      <c r="D711" s="42"/>
      <c r="E711" s="43"/>
      <c r="F711" s="42"/>
      <c r="G711" s="42"/>
      <c r="H711" s="59"/>
      <c r="I711" s="42"/>
      <c r="J711" s="6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2"/>
      <c r="D712" s="42"/>
      <c r="E712" s="43"/>
      <c r="F712" s="42"/>
      <c r="G712" s="42"/>
      <c r="H712" s="59"/>
      <c r="I712" s="42"/>
      <c r="J712" s="6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2"/>
      <c r="D713" s="42"/>
      <c r="E713" s="43"/>
      <c r="F713" s="42"/>
      <c r="G713" s="42"/>
      <c r="H713" s="59"/>
      <c r="I713" s="42"/>
      <c r="J713" s="6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2"/>
      <c r="D714" s="42"/>
      <c r="E714" s="43"/>
      <c r="F714" s="42"/>
      <c r="G714" s="42"/>
      <c r="H714" s="59"/>
      <c r="I714" s="42"/>
      <c r="J714" s="6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2"/>
      <c r="D715" s="42"/>
      <c r="E715" s="43"/>
      <c r="F715" s="42"/>
      <c r="G715" s="42"/>
      <c r="H715" s="59"/>
      <c r="I715" s="42"/>
      <c r="J715" s="6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2"/>
      <c r="D716" s="42"/>
      <c r="E716" s="43"/>
      <c r="F716" s="42"/>
      <c r="G716" s="42"/>
      <c r="H716" s="59"/>
      <c r="I716" s="42"/>
      <c r="J716" s="6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2"/>
      <c r="D717" s="42"/>
      <c r="E717" s="43"/>
      <c r="F717" s="42"/>
      <c r="G717" s="42"/>
      <c r="H717" s="59"/>
      <c r="I717" s="42"/>
      <c r="J717" s="6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2"/>
      <c r="D718" s="42"/>
      <c r="E718" s="43"/>
      <c r="F718" s="42"/>
      <c r="G718" s="42"/>
      <c r="H718" s="59"/>
      <c r="I718" s="42"/>
      <c r="J718" s="6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2"/>
      <c r="D719" s="42"/>
      <c r="E719" s="43"/>
      <c r="F719" s="42"/>
      <c r="G719" s="42"/>
      <c r="H719" s="59"/>
      <c r="I719" s="42"/>
      <c r="J719" s="6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2"/>
      <c r="D720" s="42"/>
      <c r="E720" s="43"/>
      <c r="F720" s="42"/>
      <c r="G720" s="42"/>
      <c r="H720" s="59"/>
      <c r="I720" s="42"/>
      <c r="J720" s="6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2"/>
      <c r="D721" s="42"/>
      <c r="E721" s="43"/>
      <c r="F721" s="42"/>
      <c r="G721" s="42"/>
      <c r="H721" s="59"/>
      <c r="I721" s="42"/>
      <c r="J721" s="6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2"/>
      <c r="D722" s="42"/>
      <c r="E722" s="43"/>
      <c r="F722" s="42"/>
      <c r="G722" s="42"/>
      <c r="H722" s="59"/>
      <c r="I722" s="42"/>
      <c r="J722" s="6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2"/>
      <c r="D723" s="42"/>
      <c r="E723" s="43"/>
      <c r="F723" s="42"/>
      <c r="G723" s="42"/>
      <c r="H723" s="59"/>
      <c r="I723" s="42"/>
      <c r="J723" s="6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2"/>
      <c r="D724" s="42"/>
      <c r="E724" s="43"/>
      <c r="F724" s="42"/>
      <c r="G724" s="42"/>
      <c r="H724" s="59"/>
      <c r="I724" s="42"/>
      <c r="J724" s="6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2"/>
      <c r="D725" s="42"/>
      <c r="E725" s="43"/>
      <c r="F725" s="42"/>
      <c r="G725" s="42"/>
      <c r="H725" s="59"/>
      <c r="I725" s="42"/>
      <c r="J725" s="6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2"/>
      <c r="D726" s="42"/>
      <c r="E726" s="43"/>
      <c r="F726" s="42"/>
      <c r="G726" s="42"/>
      <c r="H726" s="59"/>
      <c r="I726" s="42"/>
      <c r="J726" s="6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2"/>
      <c r="D727" s="42"/>
      <c r="E727" s="43"/>
      <c r="F727" s="42"/>
      <c r="G727" s="42"/>
      <c r="H727" s="59"/>
      <c r="I727" s="42"/>
      <c r="J727" s="6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2"/>
      <c r="D728" s="42"/>
      <c r="E728" s="43"/>
      <c r="F728" s="42"/>
      <c r="G728" s="42"/>
      <c r="H728" s="59"/>
      <c r="I728" s="42"/>
      <c r="J728" s="6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2"/>
      <c r="D729" s="42"/>
      <c r="E729" s="43"/>
      <c r="F729" s="42"/>
      <c r="G729" s="42"/>
      <c r="H729" s="59"/>
      <c r="I729" s="42"/>
      <c r="J729" s="6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2"/>
      <c r="D730" s="42"/>
      <c r="E730" s="43"/>
      <c r="F730" s="42"/>
      <c r="G730" s="42"/>
      <c r="H730" s="59"/>
      <c r="I730" s="42"/>
      <c r="J730" s="6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2"/>
      <c r="D731" s="42"/>
      <c r="E731" s="43"/>
      <c r="F731" s="42"/>
      <c r="G731" s="42"/>
      <c r="H731" s="59"/>
      <c r="I731" s="42"/>
      <c r="J731" s="6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2"/>
      <c r="D732" s="42"/>
      <c r="E732" s="43"/>
      <c r="F732" s="42"/>
      <c r="G732" s="42"/>
      <c r="H732" s="59"/>
      <c r="I732" s="42"/>
      <c r="J732" s="6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2"/>
      <c r="D733" s="42"/>
      <c r="E733" s="43"/>
      <c r="F733" s="42"/>
      <c r="G733" s="42"/>
      <c r="H733" s="59"/>
      <c r="I733" s="42"/>
      <c r="J733" s="6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2"/>
      <c r="D734" s="42"/>
      <c r="E734" s="43"/>
      <c r="F734" s="42"/>
      <c r="G734" s="42"/>
      <c r="H734" s="59"/>
      <c r="I734" s="42"/>
      <c r="J734" s="6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2"/>
      <c r="D735" s="42"/>
      <c r="E735" s="43"/>
      <c r="F735" s="42"/>
      <c r="G735" s="42"/>
      <c r="H735" s="59"/>
      <c r="I735" s="42"/>
      <c r="J735" s="6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2"/>
      <c r="D736" s="42"/>
      <c r="E736" s="43"/>
      <c r="F736" s="42"/>
      <c r="G736" s="42"/>
      <c r="H736" s="59"/>
      <c r="I736" s="42"/>
      <c r="J736" s="6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2"/>
      <c r="D737" s="42"/>
      <c r="E737" s="43"/>
      <c r="F737" s="42"/>
      <c r="G737" s="42"/>
      <c r="H737" s="59"/>
      <c r="I737" s="42"/>
      <c r="J737" s="6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2"/>
      <c r="D738" s="42"/>
      <c r="E738" s="43"/>
      <c r="F738" s="42"/>
      <c r="G738" s="42"/>
      <c r="H738" s="59"/>
      <c r="I738" s="42"/>
      <c r="J738" s="6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2"/>
      <c r="D739" s="42"/>
      <c r="E739" s="43"/>
      <c r="F739" s="42"/>
      <c r="G739" s="42"/>
      <c r="H739" s="59"/>
      <c r="I739" s="42"/>
      <c r="J739" s="6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2"/>
      <c r="D740" s="42"/>
      <c r="E740" s="43"/>
      <c r="F740" s="42"/>
      <c r="G740" s="42"/>
      <c r="H740" s="59"/>
      <c r="I740" s="42"/>
      <c r="J740" s="6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2"/>
      <c r="D741" s="42"/>
      <c r="E741" s="43"/>
      <c r="F741" s="42"/>
      <c r="G741" s="42"/>
      <c r="H741" s="59"/>
      <c r="I741" s="42"/>
      <c r="J741" s="6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2"/>
      <c r="D742" s="42"/>
      <c r="E742" s="43"/>
      <c r="F742" s="42"/>
      <c r="G742" s="42"/>
      <c r="H742" s="59"/>
      <c r="I742" s="42"/>
      <c r="J742" s="6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2"/>
      <c r="D743" s="42"/>
      <c r="E743" s="43"/>
      <c r="F743" s="42"/>
      <c r="G743" s="42"/>
      <c r="H743" s="59"/>
      <c r="I743" s="42"/>
      <c r="J743" s="6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2"/>
      <c r="D744" s="42"/>
      <c r="E744" s="43"/>
      <c r="F744" s="42"/>
      <c r="G744" s="42"/>
      <c r="H744" s="59"/>
      <c r="I744" s="42"/>
      <c r="J744" s="6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2"/>
      <c r="D745" s="42"/>
      <c r="E745" s="43"/>
      <c r="F745" s="42"/>
      <c r="G745" s="42"/>
      <c r="H745" s="59"/>
      <c r="I745" s="42"/>
      <c r="J745" s="6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2"/>
      <c r="D746" s="42"/>
      <c r="E746" s="43"/>
      <c r="F746" s="42"/>
      <c r="G746" s="42"/>
      <c r="H746" s="59"/>
      <c r="I746" s="42"/>
      <c r="J746" s="6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2"/>
      <c r="D747" s="42"/>
      <c r="E747" s="43"/>
      <c r="F747" s="42"/>
      <c r="G747" s="42"/>
      <c r="H747" s="59"/>
      <c r="I747" s="42"/>
      <c r="J747" s="6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2"/>
      <c r="D748" s="42"/>
      <c r="E748" s="43"/>
      <c r="F748" s="42"/>
      <c r="G748" s="42"/>
      <c r="H748" s="59"/>
      <c r="I748" s="42"/>
      <c r="J748" s="6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2"/>
      <c r="D749" s="42"/>
      <c r="E749" s="43"/>
      <c r="F749" s="42"/>
      <c r="G749" s="42"/>
      <c r="H749" s="59"/>
      <c r="I749" s="42"/>
      <c r="J749" s="6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2"/>
      <c r="D750" s="42"/>
      <c r="E750" s="43"/>
      <c r="F750" s="42"/>
      <c r="G750" s="42"/>
      <c r="H750" s="59"/>
      <c r="I750" s="42"/>
      <c r="J750" s="6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2"/>
      <c r="D751" s="42"/>
      <c r="E751" s="43"/>
      <c r="F751" s="42"/>
      <c r="G751" s="42"/>
      <c r="H751" s="59"/>
      <c r="I751" s="42"/>
      <c r="J751" s="6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2"/>
      <c r="D752" s="42"/>
      <c r="E752" s="43"/>
      <c r="F752" s="42"/>
      <c r="G752" s="42"/>
      <c r="H752" s="59"/>
      <c r="I752" s="42"/>
      <c r="J752" s="6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2"/>
      <c r="D753" s="42"/>
      <c r="E753" s="43"/>
      <c r="F753" s="42"/>
      <c r="G753" s="42"/>
      <c r="H753" s="59"/>
      <c r="I753" s="42"/>
      <c r="J753" s="6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2"/>
      <c r="D754" s="42"/>
      <c r="E754" s="43"/>
      <c r="F754" s="42"/>
      <c r="G754" s="42"/>
      <c r="H754" s="59"/>
      <c r="I754" s="42"/>
      <c r="J754" s="6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2"/>
      <c r="D755" s="42"/>
      <c r="E755" s="43"/>
      <c r="F755" s="42"/>
      <c r="G755" s="42"/>
      <c r="H755" s="59"/>
      <c r="I755" s="42"/>
      <c r="J755" s="6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2"/>
      <c r="D756" s="42"/>
      <c r="E756" s="43"/>
      <c r="F756" s="42"/>
      <c r="G756" s="42"/>
      <c r="H756" s="59"/>
      <c r="I756" s="42"/>
      <c r="J756" s="6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2"/>
      <c r="D757" s="42"/>
      <c r="E757" s="43"/>
      <c r="F757" s="42"/>
      <c r="G757" s="42"/>
      <c r="H757" s="59"/>
      <c r="I757" s="42"/>
      <c r="J757" s="6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2"/>
      <c r="D758" s="42"/>
      <c r="E758" s="43"/>
      <c r="F758" s="42"/>
      <c r="G758" s="42"/>
      <c r="H758" s="59"/>
      <c r="I758" s="42"/>
      <c r="J758" s="6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2"/>
      <c r="D759" s="42"/>
      <c r="E759" s="43"/>
      <c r="F759" s="42"/>
      <c r="G759" s="42"/>
      <c r="H759" s="59"/>
      <c r="I759" s="42"/>
      <c r="J759" s="6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2"/>
      <c r="D760" s="42"/>
      <c r="E760" s="43"/>
      <c r="F760" s="42"/>
      <c r="G760" s="42"/>
      <c r="H760" s="59"/>
      <c r="I760" s="42"/>
      <c r="J760" s="6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2"/>
      <c r="D761" s="42"/>
      <c r="E761" s="43"/>
      <c r="F761" s="42"/>
      <c r="G761" s="42"/>
      <c r="H761" s="59"/>
      <c r="I761" s="42"/>
      <c r="J761" s="6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2"/>
      <c r="D762" s="42"/>
      <c r="E762" s="43"/>
      <c r="F762" s="42"/>
      <c r="G762" s="42"/>
      <c r="H762" s="59"/>
      <c r="I762" s="42"/>
      <c r="J762" s="6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2"/>
      <c r="D763" s="42"/>
      <c r="E763" s="43"/>
      <c r="F763" s="42"/>
      <c r="G763" s="42"/>
      <c r="H763" s="59"/>
      <c r="I763" s="42"/>
      <c r="J763" s="6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2"/>
      <c r="D764" s="42"/>
      <c r="E764" s="43"/>
      <c r="F764" s="42"/>
      <c r="G764" s="42"/>
      <c r="H764" s="59"/>
      <c r="I764" s="42"/>
      <c r="J764" s="6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2"/>
      <c r="D765" s="42"/>
      <c r="E765" s="43"/>
      <c r="F765" s="42"/>
      <c r="G765" s="42"/>
      <c r="H765" s="59"/>
      <c r="I765" s="42"/>
      <c r="J765" s="6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2"/>
      <c r="D766" s="42"/>
      <c r="E766" s="43"/>
      <c r="F766" s="42"/>
      <c r="G766" s="42"/>
      <c r="H766" s="59"/>
      <c r="I766" s="42"/>
      <c r="J766" s="6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2"/>
      <c r="D767" s="42"/>
      <c r="E767" s="43"/>
      <c r="F767" s="42"/>
      <c r="G767" s="42"/>
      <c r="H767" s="59"/>
      <c r="I767" s="42"/>
      <c r="J767" s="6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2"/>
      <c r="D768" s="42"/>
      <c r="E768" s="43"/>
      <c r="F768" s="42"/>
      <c r="G768" s="42"/>
      <c r="H768" s="59"/>
      <c r="I768" s="42"/>
      <c r="J768" s="6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2"/>
      <c r="D769" s="42"/>
      <c r="E769" s="43"/>
      <c r="F769" s="42"/>
      <c r="G769" s="42"/>
      <c r="H769" s="59"/>
      <c r="I769" s="42"/>
      <c r="J769" s="6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2"/>
      <c r="D770" s="42"/>
      <c r="E770" s="43"/>
      <c r="F770" s="42"/>
      <c r="G770" s="42"/>
      <c r="H770" s="59"/>
      <c r="I770" s="42"/>
      <c r="J770" s="6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2"/>
      <c r="D771" s="42"/>
      <c r="E771" s="43"/>
      <c r="F771" s="42"/>
      <c r="G771" s="42"/>
      <c r="H771" s="59"/>
      <c r="I771" s="42"/>
      <c r="J771" s="6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2"/>
      <c r="D772" s="42"/>
      <c r="E772" s="43"/>
      <c r="F772" s="42"/>
      <c r="G772" s="42"/>
      <c r="H772" s="59"/>
      <c r="I772" s="42"/>
      <c r="J772" s="6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2"/>
      <c r="D773" s="42"/>
      <c r="E773" s="43"/>
      <c r="F773" s="42"/>
      <c r="G773" s="42"/>
      <c r="H773" s="59"/>
      <c r="I773" s="42"/>
      <c r="J773" s="6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2"/>
      <c r="D774" s="42"/>
      <c r="E774" s="43"/>
      <c r="F774" s="42"/>
      <c r="G774" s="42"/>
      <c r="H774" s="59"/>
      <c r="I774" s="42"/>
      <c r="J774" s="6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2"/>
      <c r="D775" s="42"/>
      <c r="E775" s="43"/>
      <c r="F775" s="42"/>
      <c r="G775" s="42"/>
      <c r="H775" s="59"/>
      <c r="I775" s="42"/>
      <c r="J775" s="6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2"/>
      <c r="D776" s="42"/>
      <c r="E776" s="43"/>
      <c r="F776" s="42"/>
      <c r="G776" s="42"/>
      <c r="H776" s="59"/>
      <c r="I776" s="42"/>
      <c r="J776" s="6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2"/>
      <c r="D777" s="42"/>
      <c r="E777" s="43"/>
      <c r="F777" s="42"/>
      <c r="G777" s="42"/>
      <c r="H777" s="59"/>
      <c r="I777" s="42"/>
      <c r="J777" s="6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2"/>
      <c r="D778" s="42"/>
      <c r="E778" s="43"/>
      <c r="F778" s="42"/>
      <c r="G778" s="42"/>
      <c r="H778" s="59"/>
      <c r="I778" s="42"/>
      <c r="J778" s="6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2"/>
      <c r="D779" s="42"/>
      <c r="E779" s="43"/>
      <c r="F779" s="42"/>
      <c r="G779" s="42"/>
      <c r="H779" s="59"/>
      <c r="I779" s="42"/>
      <c r="J779" s="6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2"/>
      <c r="D780" s="42"/>
      <c r="E780" s="43"/>
      <c r="F780" s="42"/>
      <c r="G780" s="42"/>
      <c r="H780" s="59"/>
      <c r="I780" s="42"/>
      <c r="J780" s="6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2"/>
      <c r="D781" s="42"/>
      <c r="E781" s="43"/>
      <c r="F781" s="42"/>
      <c r="G781" s="42"/>
      <c r="H781" s="59"/>
      <c r="I781" s="42"/>
      <c r="J781" s="6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2"/>
      <c r="D782" s="42"/>
      <c r="E782" s="43"/>
      <c r="F782" s="42"/>
      <c r="G782" s="42"/>
      <c r="H782" s="59"/>
      <c r="I782" s="42"/>
      <c r="J782" s="6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2"/>
      <c r="D783" s="42"/>
      <c r="E783" s="43"/>
      <c r="F783" s="42"/>
      <c r="G783" s="42"/>
      <c r="H783" s="59"/>
      <c r="I783" s="42"/>
      <c r="J783" s="6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2"/>
      <c r="D784" s="42"/>
      <c r="E784" s="43"/>
      <c r="F784" s="42"/>
      <c r="G784" s="42"/>
      <c r="H784" s="59"/>
      <c r="I784" s="42"/>
      <c r="J784" s="6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2"/>
      <c r="D785" s="42"/>
      <c r="E785" s="43"/>
      <c r="F785" s="42"/>
      <c r="G785" s="42"/>
      <c r="H785" s="59"/>
      <c r="I785" s="42"/>
      <c r="J785" s="6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2"/>
      <c r="D786" s="42"/>
      <c r="E786" s="43"/>
      <c r="F786" s="42"/>
      <c r="G786" s="42"/>
      <c r="H786" s="59"/>
      <c r="I786" s="42"/>
      <c r="J786" s="6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2"/>
      <c r="D787" s="42"/>
      <c r="E787" s="43"/>
      <c r="F787" s="42"/>
      <c r="G787" s="42"/>
      <c r="H787" s="59"/>
      <c r="I787" s="42"/>
      <c r="J787" s="6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2"/>
      <c r="D788" s="42"/>
      <c r="E788" s="43"/>
      <c r="F788" s="42"/>
      <c r="G788" s="42"/>
      <c r="H788" s="59"/>
      <c r="I788" s="42"/>
      <c r="J788" s="6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2"/>
      <c r="D789" s="42"/>
      <c r="E789" s="43"/>
      <c r="F789" s="42"/>
      <c r="G789" s="42"/>
      <c r="H789" s="59"/>
      <c r="I789" s="42"/>
      <c r="J789" s="6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2"/>
      <c r="D790" s="42"/>
      <c r="E790" s="43"/>
      <c r="F790" s="42"/>
      <c r="G790" s="42"/>
      <c r="H790" s="59"/>
      <c r="I790" s="42"/>
      <c r="J790" s="6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2"/>
      <c r="D791" s="42"/>
      <c r="E791" s="43"/>
      <c r="F791" s="42"/>
      <c r="G791" s="42"/>
      <c r="H791" s="59"/>
      <c r="I791" s="42"/>
      <c r="J791" s="6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2"/>
      <c r="D792" s="42"/>
      <c r="E792" s="43"/>
      <c r="F792" s="42"/>
      <c r="G792" s="42"/>
      <c r="H792" s="59"/>
      <c r="I792" s="42"/>
      <c r="J792" s="6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2"/>
      <c r="D793" s="42"/>
      <c r="E793" s="43"/>
      <c r="F793" s="42"/>
      <c r="G793" s="42"/>
      <c r="H793" s="59"/>
      <c r="I793" s="42"/>
      <c r="J793" s="6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2"/>
      <c r="D794" s="42"/>
      <c r="E794" s="43"/>
      <c r="F794" s="42"/>
      <c r="G794" s="42"/>
      <c r="H794" s="59"/>
      <c r="I794" s="42"/>
      <c r="J794" s="6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2"/>
      <c r="D795" s="42"/>
      <c r="E795" s="43"/>
      <c r="F795" s="42"/>
      <c r="G795" s="42"/>
      <c r="H795" s="59"/>
      <c r="I795" s="42"/>
      <c r="J795" s="6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2"/>
      <c r="D796" s="42"/>
      <c r="E796" s="43"/>
      <c r="F796" s="42"/>
      <c r="G796" s="42"/>
      <c r="H796" s="59"/>
      <c r="I796" s="42"/>
      <c r="J796" s="6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2"/>
      <c r="D797" s="42"/>
      <c r="E797" s="43"/>
      <c r="F797" s="42"/>
      <c r="G797" s="42"/>
      <c r="H797" s="59"/>
      <c r="I797" s="42"/>
      <c r="J797" s="6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2"/>
      <c r="D798" s="42"/>
      <c r="E798" s="43"/>
      <c r="F798" s="42"/>
      <c r="G798" s="42"/>
      <c r="H798" s="59"/>
      <c r="I798" s="42"/>
      <c r="J798" s="6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2"/>
      <c r="D799" s="42"/>
      <c r="E799" s="43"/>
      <c r="F799" s="42"/>
      <c r="G799" s="42"/>
      <c r="H799" s="59"/>
      <c r="I799" s="42"/>
      <c r="J799" s="6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2"/>
      <c r="D800" s="42"/>
      <c r="E800" s="43"/>
      <c r="F800" s="42"/>
      <c r="G800" s="42"/>
      <c r="H800" s="59"/>
      <c r="I800" s="42"/>
      <c r="J800" s="6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2"/>
      <c r="D801" s="42"/>
      <c r="E801" s="43"/>
      <c r="F801" s="42"/>
      <c r="G801" s="42"/>
      <c r="H801" s="59"/>
      <c r="I801" s="42"/>
      <c r="J801" s="6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2"/>
      <c r="D802" s="42"/>
      <c r="E802" s="43"/>
      <c r="F802" s="42"/>
      <c r="G802" s="42"/>
      <c r="H802" s="59"/>
      <c r="I802" s="42"/>
      <c r="J802" s="6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2"/>
      <c r="D803" s="42"/>
      <c r="E803" s="43"/>
      <c r="F803" s="42"/>
      <c r="G803" s="42"/>
      <c r="H803" s="59"/>
      <c r="I803" s="42"/>
      <c r="J803" s="6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2"/>
      <c r="D804" s="42"/>
      <c r="E804" s="43"/>
      <c r="F804" s="42"/>
      <c r="G804" s="42"/>
      <c r="H804" s="59"/>
      <c r="I804" s="42"/>
      <c r="J804" s="6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2"/>
      <c r="D805" s="42"/>
      <c r="E805" s="43"/>
      <c r="F805" s="42"/>
      <c r="G805" s="42"/>
      <c r="H805" s="59"/>
      <c r="I805" s="42"/>
      <c r="J805" s="6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2"/>
      <c r="D806" s="42"/>
      <c r="E806" s="43"/>
      <c r="F806" s="42"/>
      <c r="G806" s="42"/>
      <c r="H806" s="59"/>
      <c r="I806" s="42"/>
      <c r="J806" s="6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2"/>
      <c r="D807" s="42"/>
      <c r="E807" s="43"/>
      <c r="F807" s="42"/>
      <c r="G807" s="42"/>
      <c r="H807" s="59"/>
      <c r="I807" s="42"/>
      <c r="J807" s="6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2"/>
      <c r="D808" s="42"/>
      <c r="E808" s="43"/>
      <c r="F808" s="42"/>
      <c r="G808" s="42"/>
      <c r="H808" s="59"/>
      <c r="I808" s="42"/>
      <c r="J808" s="6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2"/>
      <c r="D809" s="42"/>
      <c r="E809" s="43"/>
      <c r="F809" s="42"/>
      <c r="G809" s="42"/>
      <c r="H809" s="59"/>
      <c r="I809" s="42"/>
      <c r="J809" s="6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2"/>
      <c r="D810" s="42"/>
      <c r="E810" s="43"/>
      <c r="F810" s="42"/>
      <c r="G810" s="42"/>
      <c r="H810" s="59"/>
      <c r="I810" s="42"/>
      <c r="J810" s="6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2"/>
      <c r="D811" s="42"/>
      <c r="E811" s="43"/>
      <c r="F811" s="42"/>
      <c r="G811" s="42"/>
      <c r="H811" s="59"/>
      <c r="I811" s="42"/>
      <c r="J811" s="6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2"/>
      <c r="D812" s="42"/>
      <c r="E812" s="43"/>
      <c r="F812" s="42"/>
      <c r="G812" s="42"/>
      <c r="H812" s="59"/>
      <c r="I812" s="42"/>
      <c r="J812" s="6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2"/>
      <c r="D813" s="42"/>
      <c r="E813" s="43"/>
      <c r="F813" s="42"/>
      <c r="G813" s="42"/>
      <c r="H813" s="59"/>
      <c r="I813" s="42"/>
      <c r="J813" s="6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2"/>
      <c r="D814" s="42"/>
      <c r="E814" s="43"/>
      <c r="F814" s="42"/>
      <c r="G814" s="42"/>
      <c r="H814" s="59"/>
      <c r="I814" s="42"/>
      <c r="J814" s="6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2"/>
      <c r="D815" s="42"/>
      <c r="E815" s="43"/>
      <c r="F815" s="42"/>
      <c r="G815" s="42"/>
      <c r="H815" s="59"/>
      <c r="I815" s="42"/>
      <c r="J815" s="6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2"/>
      <c r="D816" s="42"/>
      <c r="E816" s="43"/>
      <c r="F816" s="42"/>
      <c r="G816" s="42"/>
      <c r="H816" s="59"/>
      <c r="I816" s="42"/>
      <c r="J816" s="6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2"/>
      <c r="D817" s="42"/>
      <c r="E817" s="43"/>
      <c r="F817" s="42"/>
      <c r="G817" s="42"/>
      <c r="H817" s="59"/>
      <c r="I817" s="42"/>
      <c r="J817" s="6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2"/>
      <c r="D818" s="42"/>
      <c r="E818" s="43"/>
      <c r="F818" s="42"/>
      <c r="G818" s="42"/>
      <c r="H818" s="59"/>
      <c r="I818" s="42"/>
      <c r="J818" s="6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2"/>
      <c r="D819" s="42"/>
      <c r="E819" s="43"/>
      <c r="F819" s="42"/>
      <c r="G819" s="42"/>
      <c r="H819" s="59"/>
      <c r="I819" s="42"/>
      <c r="J819" s="6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2"/>
      <c r="D820" s="42"/>
      <c r="E820" s="43"/>
      <c r="F820" s="42"/>
      <c r="G820" s="42"/>
      <c r="H820" s="59"/>
      <c r="I820" s="42"/>
      <c r="J820" s="6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2"/>
      <c r="D821" s="42"/>
      <c r="E821" s="43"/>
      <c r="F821" s="42"/>
      <c r="G821" s="42"/>
      <c r="H821" s="59"/>
      <c r="I821" s="42"/>
      <c r="J821" s="6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2"/>
      <c r="D822" s="42"/>
      <c r="E822" s="43"/>
      <c r="F822" s="42"/>
      <c r="G822" s="42"/>
      <c r="H822" s="59"/>
      <c r="I822" s="42"/>
      <c r="J822" s="6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2"/>
      <c r="D823" s="42"/>
      <c r="E823" s="43"/>
      <c r="F823" s="42"/>
      <c r="G823" s="42"/>
      <c r="H823" s="59"/>
      <c r="I823" s="42"/>
      <c r="J823" s="6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2"/>
      <c r="D824" s="42"/>
      <c r="E824" s="43"/>
      <c r="F824" s="42"/>
      <c r="G824" s="42"/>
      <c r="H824" s="59"/>
      <c r="I824" s="42"/>
      <c r="J824" s="6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2"/>
      <c r="D825" s="42"/>
      <c r="E825" s="43"/>
      <c r="F825" s="42"/>
      <c r="G825" s="42"/>
      <c r="H825" s="59"/>
      <c r="I825" s="42"/>
      <c r="J825" s="6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2"/>
      <c r="D826" s="42"/>
      <c r="E826" s="43"/>
      <c r="F826" s="42"/>
      <c r="G826" s="42"/>
      <c r="H826" s="59"/>
      <c r="I826" s="42"/>
      <c r="J826" s="6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2"/>
      <c r="D827" s="42"/>
      <c r="E827" s="43"/>
      <c r="F827" s="42"/>
      <c r="G827" s="42"/>
      <c r="H827" s="59"/>
      <c r="I827" s="42"/>
      <c r="J827" s="6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2"/>
      <c r="D828" s="42"/>
      <c r="E828" s="43"/>
      <c r="F828" s="42"/>
      <c r="G828" s="42"/>
      <c r="H828" s="59"/>
      <c r="I828" s="42"/>
      <c r="J828" s="6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2"/>
      <c r="D829" s="42"/>
      <c r="E829" s="43"/>
      <c r="F829" s="42"/>
      <c r="G829" s="42"/>
      <c r="H829" s="59"/>
      <c r="I829" s="42"/>
      <c r="J829" s="6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2"/>
      <c r="D830" s="42"/>
      <c r="E830" s="43"/>
      <c r="F830" s="42"/>
      <c r="G830" s="42"/>
      <c r="H830" s="59"/>
      <c r="I830" s="42"/>
      <c r="J830" s="6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2"/>
      <c r="D831" s="42"/>
      <c r="E831" s="43"/>
      <c r="F831" s="42"/>
      <c r="G831" s="42"/>
      <c r="H831" s="59"/>
      <c r="I831" s="42"/>
      <c r="J831" s="6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2"/>
      <c r="D832" s="42"/>
      <c r="E832" s="43"/>
      <c r="F832" s="42"/>
      <c r="G832" s="42"/>
      <c r="H832" s="59"/>
      <c r="I832" s="42"/>
      <c r="J832" s="6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2"/>
      <c r="D833" s="42"/>
      <c r="E833" s="43"/>
      <c r="F833" s="42"/>
      <c r="G833" s="42"/>
      <c r="H833" s="59"/>
      <c r="I833" s="42"/>
      <c r="J833" s="6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2"/>
      <c r="D834" s="42"/>
      <c r="E834" s="43"/>
      <c r="F834" s="42"/>
      <c r="G834" s="42"/>
      <c r="H834" s="59"/>
      <c r="I834" s="42"/>
      <c r="J834" s="6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2"/>
      <c r="D835" s="42"/>
      <c r="E835" s="43"/>
      <c r="F835" s="42"/>
      <c r="G835" s="42"/>
      <c r="H835" s="59"/>
      <c r="I835" s="42"/>
      <c r="J835" s="6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2"/>
      <c r="D836" s="42"/>
      <c r="E836" s="43"/>
      <c r="F836" s="42"/>
      <c r="G836" s="42"/>
      <c r="H836" s="59"/>
      <c r="I836" s="42"/>
      <c r="J836" s="6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2"/>
      <c r="D837" s="42"/>
      <c r="E837" s="43"/>
      <c r="F837" s="42"/>
      <c r="G837" s="42"/>
      <c r="H837" s="59"/>
      <c r="I837" s="42"/>
      <c r="J837" s="6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2"/>
      <c r="D838" s="42"/>
      <c r="E838" s="43"/>
      <c r="F838" s="42"/>
      <c r="G838" s="42"/>
      <c r="H838" s="59"/>
      <c r="I838" s="42"/>
      <c r="J838" s="6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2"/>
      <c r="D839" s="42"/>
      <c r="E839" s="43"/>
      <c r="F839" s="42"/>
      <c r="G839" s="42"/>
      <c r="H839" s="59"/>
      <c r="I839" s="42"/>
      <c r="J839" s="6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2"/>
      <c r="D840" s="42"/>
      <c r="E840" s="43"/>
      <c r="F840" s="42"/>
      <c r="G840" s="42"/>
      <c r="H840" s="59"/>
      <c r="I840" s="42"/>
      <c r="J840" s="6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2"/>
      <c r="D841" s="42"/>
      <c r="E841" s="43"/>
      <c r="F841" s="42"/>
      <c r="G841" s="42"/>
      <c r="H841" s="59"/>
      <c r="I841" s="42"/>
      <c r="J841" s="6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2"/>
      <c r="D842" s="42"/>
      <c r="E842" s="43"/>
      <c r="F842" s="42"/>
      <c r="G842" s="42"/>
      <c r="H842" s="59"/>
      <c r="I842" s="42"/>
      <c r="J842" s="6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2"/>
      <c r="D843" s="42"/>
      <c r="E843" s="43"/>
      <c r="F843" s="42"/>
      <c r="G843" s="42"/>
      <c r="H843" s="59"/>
      <c r="I843" s="42"/>
      <c r="J843" s="6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2"/>
      <c r="D844" s="42"/>
      <c r="E844" s="43"/>
      <c r="F844" s="42"/>
      <c r="G844" s="42"/>
      <c r="H844" s="59"/>
      <c r="I844" s="42"/>
      <c r="J844" s="6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2"/>
      <c r="D845" s="42"/>
      <c r="E845" s="43"/>
      <c r="F845" s="42"/>
      <c r="G845" s="42"/>
      <c r="H845" s="59"/>
      <c r="I845" s="42"/>
      <c r="J845" s="6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2"/>
      <c r="D846" s="42"/>
      <c r="E846" s="43"/>
      <c r="F846" s="42"/>
      <c r="G846" s="42"/>
      <c r="H846" s="59"/>
      <c r="I846" s="42"/>
      <c r="J846" s="6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2"/>
      <c r="D847" s="42"/>
      <c r="E847" s="43"/>
      <c r="F847" s="42"/>
      <c r="G847" s="42"/>
      <c r="H847" s="59"/>
      <c r="I847" s="42"/>
      <c r="J847" s="6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2"/>
      <c r="D848" s="42"/>
      <c r="E848" s="43"/>
      <c r="F848" s="42"/>
      <c r="G848" s="42"/>
      <c r="H848" s="59"/>
      <c r="I848" s="42"/>
      <c r="J848" s="6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2"/>
      <c r="D849" s="42"/>
      <c r="E849" s="43"/>
      <c r="F849" s="42"/>
      <c r="G849" s="42"/>
      <c r="H849" s="59"/>
      <c r="I849" s="42"/>
      <c r="J849" s="6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2"/>
      <c r="D850" s="42"/>
      <c r="E850" s="43"/>
      <c r="F850" s="42"/>
      <c r="G850" s="42"/>
      <c r="H850" s="59"/>
      <c r="I850" s="42"/>
      <c r="J850" s="6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2"/>
      <c r="D851" s="42"/>
      <c r="E851" s="43"/>
      <c r="F851" s="42"/>
      <c r="G851" s="42"/>
      <c r="H851" s="59"/>
      <c r="I851" s="42"/>
      <c r="J851" s="6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2"/>
      <c r="D852" s="42"/>
      <c r="E852" s="43"/>
      <c r="F852" s="42"/>
      <c r="G852" s="42"/>
      <c r="H852" s="59"/>
      <c r="I852" s="42"/>
      <c r="J852" s="6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2"/>
      <c r="D853" s="42"/>
      <c r="E853" s="43"/>
      <c r="F853" s="42"/>
      <c r="G853" s="42"/>
      <c r="H853" s="59"/>
      <c r="I853" s="42"/>
      <c r="J853" s="6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2"/>
      <c r="D854" s="42"/>
      <c r="E854" s="43"/>
      <c r="F854" s="42"/>
      <c r="G854" s="42"/>
      <c r="H854" s="59"/>
      <c r="I854" s="42"/>
      <c r="J854" s="6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2"/>
      <c r="D855" s="42"/>
      <c r="E855" s="43"/>
      <c r="F855" s="42"/>
      <c r="G855" s="42"/>
      <c r="H855" s="59"/>
      <c r="I855" s="42"/>
      <c r="J855" s="6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2"/>
      <c r="D856" s="42"/>
      <c r="E856" s="43"/>
      <c r="F856" s="42"/>
      <c r="G856" s="42"/>
      <c r="H856" s="59"/>
      <c r="I856" s="42"/>
      <c r="J856" s="6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2"/>
      <c r="D857" s="42"/>
      <c r="E857" s="43"/>
      <c r="F857" s="42"/>
      <c r="G857" s="42"/>
      <c r="H857" s="59"/>
      <c r="I857" s="42"/>
      <c r="J857" s="6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2"/>
      <c r="D858" s="42"/>
      <c r="E858" s="43"/>
      <c r="F858" s="42"/>
      <c r="G858" s="42"/>
      <c r="H858" s="59"/>
      <c r="I858" s="42"/>
      <c r="J858" s="6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2"/>
      <c r="D859" s="42"/>
      <c r="E859" s="43"/>
      <c r="F859" s="42"/>
      <c r="G859" s="42"/>
      <c r="H859" s="59"/>
      <c r="I859" s="42"/>
      <c r="J859" s="6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2"/>
      <c r="D860" s="42"/>
      <c r="E860" s="43"/>
      <c r="F860" s="42"/>
      <c r="G860" s="42"/>
      <c r="H860" s="59"/>
      <c r="I860" s="42"/>
      <c r="J860" s="6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2"/>
      <c r="D861" s="42"/>
      <c r="E861" s="43"/>
      <c r="F861" s="42"/>
      <c r="G861" s="42"/>
      <c r="H861" s="59"/>
      <c r="I861" s="42"/>
      <c r="J861" s="6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2"/>
      <c r="D862" s="42"/>
      <c r="E862" s="43"/>
      <c r="F862" s="42"/>
      <c r="G862" s="42"/>
      <c r="H862" s="59"/>
      <c r="I862" s="42"/>
      <c r="J862" s="6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2"/>
      <c r="D863" s="42"/>
      <c r="E863" s="43"/>
      <c r="F863" s="42"/>
      <c r="G863" s="42"/>
      <c r="H863" s="59"/>
      <c r="I863" s="42"/>
      <c r="J863" s="6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2"/>
      <c r="D864" s="42"/>
      <c r="E864" s="43"/>
      <c r="F864" s="42"/>
      <c r="G864" s="42"/>
      <c r="H864" s="59"/>
      <c r="I864" s="42"/>
      <c r="J864" s="6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2"/>
      <c r="D865" s="42"/>
      <c r="E865" s="43"/>
      <c r="F865" s="42"/>
      <c r="G865" s="42"/>
      <c r="H865" s="59"/>
      <c r="I865" s="42"/>
      <c r="J865" s="6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2"/>
      <c r="D866" s="42"/>
      <c r="E866" s="43"/>
      <c r="F866" s="42"/>
      <c r="G866" s="42"/>
      <c r="H866" s="59"/>
      <c r="I866" s="42"/>
      <c r="J866" s="6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2"/>
      <c r="D867" s="42"/>
      <c r="E867" s="43"/>
      <c r="F867" s="42"/>
      <c r="G867" s="42"/>
      <c r="H867" s="59"/>
      <c r="I867" s="42"/>
      <c r="J867" s="6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2"/>
      <c r="D868" s="42"/>
      <c r="E868" s="43"/>
      <c r="F868" s="42"/>
      <c r="G868" s="42"/>
      <c r="H868" s="59"/>
      <c r="I868" s="42"/>
      <c r="J868" s="6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2"/>
      <c r="D869" s="42"/>
      <c r="E869" s="43"/>
      <c r="F869" s="42"/>
      <c r="G869" s="42"/>
      <c r="H869" s="59"/>
      <c r="I869" s="42"/>
      <c r="J869" s="6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2"/>
      <c r="D870" s="42"/>
      <c r="E870" s="43"/>
      <c r="F870" s="42"/>
      <c r="G870" s="42"/>
      <c r="H870" s="59"/>
      <c r="I870" s="42"/>
      <c r="J870" s="6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2"/>
      <c r="D871" s="42"/>
      <c r="E871" s="43"/>
      <c r="F871" s="42"/>
      <c r="G871" s="42"/>
      <c r="H871" s="59"/>
      <c r="I871" s="42"/>
      <c r="J871" s="6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2"/>
      <c r="D872" s="42"/>
      <c r="E872" s="43"/>
      <c r="F872" s="42"/>
      <c r="G872" s="42"/>
      <c r="H872" s="59"/>
      <c r="I872" s="42"/>
      <c r="J872" s="6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2"/>
      <c r="D873" s="42"/>
      <c r="E873" s="43"/>
      <c r="F873" s="42"/>
      <c r="G873" s="42"/>
      <c r="H873" s="59"/>
      <c r="I873" s="42"/>
      <c r="J873" s="6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2"/>
      <c r="D874" s="42"/>
      <c r="E874" s="43"/>
      <c r="F874" s="42"/>
      <c r="G874" s="42"/>
      <c r="H874" s="59"/>
      <c r="I874" s="42"/>
      <c r="J874" s="6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2"/>
      <c r="D875" s="42"/>
      <c r="E875" s="43"/>
      <c r="F875" s="42"/>
      <c r="G875" s="42"/>
      <c r="H875" s="59"/>
      <c r="I875" s="42"/>
      <c r="J875" s="6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2"/>
      <c r="D876" s="42"/>
      <c r="E876" s="43"/>
      <c r="F876" s="42"/>
      <c r="G876" s="42"/>
      <c r="H876" s="59"/>
      <c r="I876" s="42"/>
      <c r="J876" s="6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2"/>
      <c r="D877" s="42"/>
      <c r="E877" s="43"/>
      <c r="F877" s="42"/>
      <c r="G877" s="42"/>
      <c r="H877" s="59"/>
      <c r="I877" s="42"/>
      <c r="J877" s="6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2"/>
      <c r="D878" s="42"/>
      <c r="E878" s="43"/>
      <c r="F878" s="42"/>
      <c r="G878" s="42"/>
      <c r="H878" s="59"/>
      <c r="I878" s="42"/>
      <c r="J878" s="6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2"/>
      <c r="D879" s="42"/>
      <c r="E879" s="43"/>
      <c r="F879" s="42"/>
      <c r="G879" s="42"/>
      <c r="H879" s="59"/>
      <c r="I879" s="42"/>
      <c r="J879" s="6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2"/>
      <c r="D880" s="42"/>
      <c r="E880" s="43"/>
      <c r="F880" s="42"/>
      <c r="G880" s="42"/>
      <c r="H880" s="59"/>
      <c r="I880" s="42"/>
      <c r="J880" s="6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2"/>
      <c r="D881" s="42"/>
      <c r="E881" s="43"/>
      <c r="F881" s="42"/>
      <c r="G881" s="42"/>
      <c r="H881" s="59"/>
      <c r="I881" s="42"/>
      <c r="J881" s="6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2"/>
      <c r="D882" s="42"/>
      <c r="E882" s="43"/>
      <c r="F882" s="42"/>
      <c r="G882" s="42"/>
      <c r="H882" s="59"/>
      <c r="I882" s="42"/>
      <c r="J882" s="6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2"/>
      <c r="D883" s="42"/>
      <c r="E883" s="43"/>
      <c r="F883" s="42"/>
      <c r="G883" s="42"/>
      <c r="H883" s="59"/>
      <c r="I883" s="42"/>
      <c r="J883" s="6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2"/>
      <c r="D884" s="42"/>
      <c r="E884" s="43"/>
      <c r="F884" s="42"/>
      <c r="G884" s="42"/>
      <c r="H884" s="59"/>
      <c r="I884" s="42"/>
      <c r="J884" s="6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2"/>
      <c r="D885" s="42"/>
      <c r="E885" s="43"/>
      <c r="F885" s="42"/>
      <c r="G885" s="42"/>
      <c r="H885" s="59"/>
      <c r="I885" s="42"/>
      <c r="J885" s="6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2"/>
      <c r="D886" s="42"/>
      <c r="E886" s="43"/>
      <c r="F886" s="42"/>
      <c r="G886" s="42"/>
      <c r="H886" s="59"/>
      <c r="I886" s="42"/>
      <c r="J886" s="6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2"/>
      <c r="D887" s="42"/>
      <c r="E887" s="43"/>
      <c r="F887" s="42"/>
      <c r="G887" s="42"/>
      <c r="H887" s="59"/>
      <c r="I887" s="42"/>
      <c r="J887" s="6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2"/>
      <c r="D888" s="42"/>
      <c r="E888" s="43"/>
      <c r="F888" s="42"/>
      <c r="G888" s="42"/>
      <c r="H888" s="59"/>
      <c r="I888" s="42"/>
      <c r="J888" s="6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2"/>
      <c r="D889" s="42"/>
      <c r="E889" s="43"/>
      <c r="F889" s="42"/>
      <c r="G889" s="42"/>
      <c r="H889" s="59"/>
      <c r="I889" s="42"/>
      <c r="J889" s="6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2"/>
      <c r="D890" s="42"/>
      <c r="E890" s="43"/>
      <c r="F890" s="42"/>
      <c r="G890" s="42"/>
      <c r="H890" s="59"/>
      <c r="I890" s="42"/>
      <c r="J890" s="6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2"/>
      <c r="D891" s="42"/>
      <c r="E891" s="43"/>
      <c r="F891" s="42"/>
      <c r="G891" s="42"/>
      <c r="H891" s="59"/>
      <c r="I891" s="42"/>
      <c r="J891" s="6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2"/>
      <c r="D892" s="42"/>
      <c r="E892" s="43"/>
      <c r="F892" s="42"/>
      <c r="G892" s="42"/>
      <c r="H892" s="59"/>
      <c r="I892" s="42"/>
      <c r="J892" s="6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2"/>
      <c r="D893" s="42"/>
      <c r="E893" s="43"/>
      <c r="F893" s="42"/>
      <c r="G893" s="42"/>
      <c r="H893" s="59"/>
      <c r="I893" s="42"/>
      <c r="J893" s="6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2"/>
      <c r="D894" s="42"/>
      <c r="E894" s="43"/>
      <c r="F894" s="42"/>
      <c r="G894" s="42"/>
      <c r="H894" s="59"/>
      <c r="I894" s="42"/>
      <c r="J894" s="6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2"/>
      <c r="D895" s="42"/>
      <c r="E895" s="43"/>
      <c r="F895" s="42"/>
      <c r="G895" s="42"/>
      <c r="H895" s="59"/>
      <c r="I895" s="42"/>
      <c r="J895" s="6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2"/>
      <c r="D896" s="42"/>
      <c r="E896" s="43"/>
      <c r="F896" s="42"/>
      <c r="G896" s="42"/>
      <c r="H896" s="59"/>
      <c r="I896" s="42"/>
      <c r="J896" s="6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2"/>
      <c r="D897" s="42"/>
      <c r="E897" s="43"/>
      <c r="F897" s="42"/>
      <c r="G897" s="42"/>
      <c r="H897" s="59"/>
      <c r="I897" s="42"/>
      <c r="J897" s="6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2"/>
      <c r="D898" s="42"/>
      <c r="E898" s="43"/>
      <c r="F898" s="42"/>
      <c r="G898" s="42"/>
      <c r="H898" s="59"/>
      <c r="I898" s="42"/>
      <c r="J898" s="6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2"/>
      <c r="D899" s="42"/>
      <c r="E899" s="43"/>
      <c r="F899" s="42"/>
      <c r="G899" s="42"/>
      <c r="H899" s="59"/>
      <c r="I899" s="42"/>
      <c r="J899" s="6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2"/>
      <c r="D900" s="42"/>
      <c r="E900" s="43"/>
      <c r="F900" s="42"/>
      <c r="G900" s="42"/>
      <c r="H900" s="59"/>
      <c r="I900" s="42"/>
      <c r="J900" s="6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2"/>
      <c r="D901" s="42"/>
      <c r="E901" s="43"/>
      <c r="F901" s="42"/>
      <c r="G901" s="42"/>
      <c r="H901" s="59"/>
      <c r="I901" s="42"/>
      <c r="J901" s="6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2"/>
      <c r="D902" s="42"/>
      <c r="E902" s="43"/>
      <c r="F902" s="42"/>
      <c r="G902" s="42"/>
      <c r="H902" s="59"/>
      <c r="I902" s="42"/>
      <c r="J902" s="6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2"/>
      <c r="D903" s="42"/>
      <c r="E903" s="43"/>
      <c r="F903" s="42"/>
      <c r="G903" s="42"/>
      <c r="H903" s="59"/>
      <c r="I903" s="42"/>
      <c r="J903" s="6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2"/>
      <c r="D904" s="42"/>
      <c r="E904" s="43"/>
      <c r="F904" s="42"/>
      <c r="G904" s="42"/>
      <c r="H904" s="59"/>
      <c r="I904" s="42"/>
      <c r="J904" s="6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2"/>
      <c r="D905" s="42"/>
      <c r="E905" s="43"/>
      <c r="F905" s="42"/>
      <c r="G905" s="42"/>
      <c r="H905" s="59"/>
      <c r="I905" s="42"/>
      <c r="J905" s="6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2"/>
      <c r="D906" s="42"/>
      <c r="E906" s="43"/>
      <c r="F906" s="42"/>
      <c r="G906" s="42"/>
      <c r="H906" s="59"/>
      <c r="I906" s="42"/>
      <c r="J906" s="6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2"/>
      <c r="D907" s="42"/>
      <c r="E907" s="43"/>
      <c r="F907" s="42"/>
      <c r="G907" s="42"/>
      <c r="H907" s="59"/>
      <c r="I907" s="42"/>
      <c r="J907" s="6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2"/>
      <c r="D908" s="42"/>
      <c r="E908" s="43"/>
      <c r="F908" s="42"/>
      <c r="G908" s="42"/>
      <c r="H908" s="59"/>
      <c r="I908" s="42"/>
      <c r="J908" s="6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2"/>
      <c r="D909" s="42"/>
      <c r="E909" s="43"/>
      <c r="F909" s="42"/>
      <c r="G909" s="42"/>
      <c r="H909" s="59"/>
      <c r="I909" s="42"/>
      <c r="J909" s="6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2"/>
      <c r="D910" s="42"/>
      <c r="E910" s="43"/>
      <c r="F910" s="42"/>
      <c r="G910" s="42"/>
      <c r="H910" s="59"/>
      <c r="I910" s="42"/>
      <c r="J910" s="6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2"/>
      <c r="D911" s="42"/>
      <c r="E911" s="43"/>
      <c r="F911" s="42"/>
      <c r="G911" s="42"/>
      <c r="H911" s="59"/>
      <c r="I911" s="42"/>
      <c r="J911" s="6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2"/>
      <c r="D912" s="42"/>
      <c r="E912" s="43"/>
      <c r="F912" s="42"/>
      <c r="G912" s="42"/>
      <c r="H912" s="59"/>
      <c r="I912" s="42"/>
      <c r="J912" s="6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2"/>
      <c r="D913" s="42"/>
      <c r="E913" s="43"/>
      <c r="F913" s="42"/>
      <c r="G913" s="42"/>
      <c r="H913" s="59"/>
      <c r="I913" s="42"/>
      <c r="J913" s="6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2"/>
      <c r="D914" s="42"/>
      <c r="E914" s="43"/>
      <c r="F914" s="42"/>
      <c r="G914" s="42"/>
      <c r="H914" s="59"/>
      <c r="I914" s="42"/>
      <c r="J914" s="6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2"/>
      <c r="D915" s="42"/>
      <c r="E915" s="43"/>
      <c r="F915" s="42"/>
      <c r="G915" s="42"/>
      <c r="H915" s="59"/>
      <c r="I915" s="42"/>
      <c r="J915" s="6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2"/>
      <c r="D916" s="42"/>
      <c r="E916" s="43"/>
      <c r="F916" s="42"/>
      <c r="G916" s="42"/>
      <c r="H916" s="59"/>
      <c r="I916" s="42"/>
      <c r="J916" s="6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2"/>
      <c r="D917" s="42"/>
      <c r="E917" s="43"/>
      <c r="F917" s="42"/>
      <c r="G917" s="42"/>
      <c r="H917" s="59"/>
      <c r="I917" s="42"/>
      <c r="J917" s="6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2"/>
      <c r="D918" s="42"/>
      <c r="E918" s="43"/>
      <c r="F918" s="42"/>
      <c r="G918" s="42"/>
      <c r="H918" s="59"/>
      <c r="I918" s="42"/>
      <c r="J918" s="6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2"/>
      <c r="D919" s="42"/>
      <c r="E919" s="43"/>
      <c r="F919" s="42"/>
      <c r="G919" s="42"/>
      <c r="H919" s="59"/>
      <c r="I919" s="42"/>
      <c r="J919" s="6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2"/>
      <c r="D920" s="42"/>
      <c r="E920" s="43"/>
      <c r="F920" s="42"/>
      <c r="G920" s="42"/>
      <c r="H920" s="59"/>
      <c r="I920" s="42"/>
      <c r="J920" s="6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2"/>
      <c r="D921" s="42"/>
      <c r="E921" s="43"/>
      <c r="F921" s="42"/>
      <c r="G921" s="42"/>
      <c r="H921" s="59"/>
      <c r="I921" s="42"/>
      <c r="J921" s="6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2"/>
      <c r="D922" s="42"/>
      <c r="E922" s="43"/>
      <c r="F922" s="42"/>
      <c r="G922" s="42"/>
      <c r="H922" s="59"/>
      <c r="I922" s="42"/>
      <c r="J922" s="6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2"/>
      <c r="D923" s="42"/>
      <c r="E923" s="43"/>
      <c r="F923" s="42"/>
      <c r="G923" s="42"/>
      <c r="H923" s="59"/>
      <c r="I923" s="42"/>
      <c r="J923" s="6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2"/>
      <c r="D924" s="42"/>
      <c r="E924" s="43"/>
      <c r="F924" s="42"/>
      <c r="G924" s="42"/>
      <c r="H924" s="59"/>
      <c r="I924" s="42"/>
      <c r="J924" s="6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2"/>
      <c r="D925" s="42"/>
      <c r="E925" s="43"/>
      <c r="F925" s="42"/>
      <c r="G925" s="42"/>
      <c r="H925" s="59"/>
      <c r="I925" s="42"/>
      <c r="J925" s="6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2"/>
      <c r="D926" s="42"/>
      <c r="E926" s="43"/>
      <c r="F926" s="42"/>
      <c r="G926" s="42"/>
      <c r="H926" s="59"/>
      <c r="I926" s="42"/>
      <c r="J926" s="6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2"/>
      <c r="D927" s="42"/>
      <c r="E927" s="43"/>
      <c r="F927" s="42"/>
      <c r="G927" s="42"/>
      <c r="H927" s="59"/>
      <c r="I927" s="42"/>
      <c r="J927" s="6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2"/>
      <c r="D928" s="42"/>
      <c r="E928" s="43"/>
      <c r="F928" s="42"/>
      <c r="G928" s="42"/>
      <c r="H928" s="59"/>
      <c r="I928" s="42"/>
      <c r="J928" s="6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2"/>
      <c r="D929" s="42"/>
      <c r="E929" s="43"/>
      <c r="F929" s="42"/>
      <c r="G929" s="42"/>
      <c r="H929" s="59"/>
      <c r="I929" s="42"/>
      <c r="J929" s="6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2"/>
      <c r="D930" s="42"/>
      <c r="E930" s="43"/>
      <c r="F930" s="42"/>
      <c r="G930" s="42"/>
      <c r="H930" s="59"/>
      <c r="I930" s="42"/>
      <c r="J930" s="6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2"/>
      <c r="D931" s="42"/>
      <c r="E931" s="43"/>
      <c r="F931" s="42"/>
      <c r="G931" s="42"/>
      <c r="H931" s="59"/>
      <c r="I931" s="42"/>
      <c r="J931" s="6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2"/>
      <c r="D932" s="42"/>
      <c r="E932" s="43"/>
      <c r="F932" s="42"/>
      <c r="G932" s="42"/>
      <c r="H932" s="59"/>
      <c r="I932" s="42"/>
      <c r="J932" s="6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2"/>
      <c r="D933" s="42"/>
      <c r="E933" s="43"/>
      <c r="F933" s="42"/>
      <c r="G933" s="42"/>
      <c r="H933" s="59"/>
      <c r="I933" s="42"/>
      <c r="J933" s="6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2"/>
      <c r="D934" s="42"/>
      <c r="E934" s="43"/>
      <c r="F934" s="42"/>
      <c r="G934" s="42"/>
      <c r="H934" s="59"/>
      <c r="I934" s="42"/>
      <c r="J934" s="6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2"/>
      <c r="D935" s="42"/>
      <c r="E935" s="43"/>
      <c r="F935" s="42"/>
      <c r="G935" s="42"/>
      <c r="H935" s="59"/>
      <c r="I935" s="42"/>
      <c r="J935" s="6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2"/>
      <c r="D936" s="42"/>
      <c r="E936" s="43"/>
      <c r="F936" s="42"/>
      <c r="G936" s="42"/>
      <c r="H936" s="59"/>
      <c r="I936" s="42"/>
      <c r="J936" s="6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2"/>
      <c r="D937" s="42"/>
      <c r="E937" s="43"/>
      <c r="F937" s="42"/>
      <c r="G937" s="42"/>
      <c r="H937" s="59"/>
      <c r="I937" s="42"/>
      <c r="J937" s="6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2"/>
      <c r="D938" s="42"/>
      <c r="E938" s="43"/>
      <c r="F938" s="42"/>
      <c r="G938" s="42"/>
      <c r="H938" s="59"/>
      <c r="I938" s="42"/>
      <c r="J938" s="6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2"/>
      <c r="D939" s="42"/>
      <c r="E939" s="43"/>
      <c r="F939" s="42"/>
      <c r="G939" s="42"/>
      <c r="H939" s="59"/>
      <c r="I939" s="42"/>
      <c r="J939" s="6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2"/>
      <c r="D940" s="42"/>
      <c r="E940" s="43"/>
      <c r="F940" s="42"/>
      <c r="G940" s="42"/>
      <c r="H940" s="59"/>
      <c r="I940" s="42"/>
      <c r="J940" s="6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2"/>
      <c r="D941" s="42"/>
      <c r="E941" s="43"/>
      <c r="F941" s="42"/>
      <c r="G941" s="42"/>
      <c r="H941" s="59"/>
      <c r="I941" s="42"/>
      <c r="J941" s="6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2"/>
      <c r="D942" s="42"/>
      <c r="E942" s="43"/>
      <c r="F942" s="42"/>
      <c r="G942" s="42"/>
      <c r="H942" s="59"/>
      <c r="I942" s="42"/>
      <c r="J942" s="6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2"/>
      <c r="D943" s="42"/>
      <c r="E943" s="43"/>
      <c r="F943" s="42"/>
      <c r="G943" s="42"/>
      <c r="H943" s="59"/>
      <c r="I943" s="42"/>
      <c r="J943" s="6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2"/>
      <c r="D944" s="42"/>
      <c r="E944" s="43"/>
      <c r="F944" s="42"/>
      <c r="G944" s="42"/>
      <c r="H944" s="59"/>
      <c r="I944" s="42"/>
      <c r="J944" s="6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2"/>
      <c r="D945" s="42"/>
      <c r="E945" s="43"/>
      <c r="F945" s="42"/>
      <c r="G945" s="42"/>
      <c r="H945" s="59"/>
      <c r="I945" s="42"/>
      <c r="J945" s="6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2"/>
      <c r="D946" s="42"/>
      <c r="E946" s="43"/>
      <c r="F946" s="42"/>
      <c r="G946" s="42"/>
      <c r="H946" s="59"/>
      <c r="I946" s="42"/>
      <c r="J946" s="6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2"/>
      <c r="D947" s="42"/>
      <c r="E947" s="43"/>
      <c r="F947" s="42"/>
      <c r="G947" s="42"/>
      <c r="H947" s="59"/>
      <c r="I947" s="42"/>
      <c r="J947" s="6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2"/>
      <c r="D948" s="42"/>
      <c r="E948" s="43"/>
      <c r="F948" s="42"/>
      <c r="G948" s="42"/>
      <c r="H948" s="59"/>
      <c r="I948" s="42"/>
      <c r="J948" s="6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2"/>
      <c r="D949" s="42"/>
      <c r="E949" s="43"/>
      <c r="F949" s="42"/>
      <c r="G949" s="42"/>
      <c r="H949" s="59"/>
      <c r="I949" s="42"/>
      <c r="J949" s="6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2"/>
      <c r="D950" s="42"/>
      <c r="E950" s="43"/>
      <c r="F950" s="42"/>
      <c r="G950" s="42"/>
      <c r="H950" s="59"/>
      <c r="I950" s="42"/>
      <c r="J950" s="6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2"/>
      <c r="D951" s="42"/>
      <c r="E951" s="43"/>
      <c r="F951" s="42"/>
      <c r="G951" s="42"/>
      <c r="H951" s="59"/>
      <c r="I951" s="42"/>
      <c r="J951" s="6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2"/>
      <c r="D952" s="42"/>
      <c r="E952" s="43"/>
      <c r="F952" s="42"/>
      <c r="G952" s="42"/>
      <c r="H952" s="59"/>
      <c r="I952" s="42"/>
      <c r="J952" s="6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2"/>
      <c r="D953" s="42"/>
      <c r="E953" s="43"/>
      <c r="F953" s="42"/>
      <c r="G953" s="42"/>
      <c r="H953" s="59"/>
      <c r="I953" s="42"/>
      <c r="J953" s="6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2"/>
      <c r="D954" s="42"/>
      <c r="E954" s="43"/>
      <c r="F954" s="42"/>
      <c r="G954" s="42"/>
      <c r="H954" s="59"/>
      <c r="I954" s="42"/>
      <c r="J954" s="6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2"/>
      <c r="D955" s="42"/>
      <c r="E955" s="43"/>
      <c r="F955" s="42"/>
      <c r="G955" s="42"/>
      <c r="H955" s="59"/>
      <c r="I955" s="42"/>
      <c r="J955" s="6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2"/>
      <c r="D956" s="42"/>
      <c r="E956" s="43"/>
      <c r="F956" s="42"/>
      <c r="G956" s="42"/>
      <c r="H956" s="59"/>
      <c r="I956" s="42"/>
      <c r="J956" s="6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2"/>
      <c r="D957" s="42"/>
      <c r="E957" s="43"/>
      <c r="F957" s="42"/>
      <c r="G957" s="42"/>
      <c r="H957" s="59"/>
      <c r="I957" s="42"/>
      <c r="J957" s="6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2"/>
      <c r="D958" s="42"/>
      <c r="E958" s="43"/>
      <c r="F958" s="42"/>
      <c r="G958" s="42"/>
      <c r="H958" s="59"/>
      <c r="I958" s="42"/>
      <c r="J958" s="6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2"/>
      <c r="D959" s="42"/>
      <c r="E959" s="43"/>
      <c r="F959" s="42"/>
      <c r="G959" s="42"/>
      <c r="H959" s="59"/>
      <c r="I959" s="42"/>
      <c r="J959" s="6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2"/>
      <c r="D960" s="42"/>
      <c r="E960" s="43"/>
      <c r="F960" s="42"/>
      <c r="G960" s="42"/>
      <c r="H960" s="59"/>
      <c r="I960" s="42"/>
      <c r="J960" s="6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2"/>
      <c r="D961" s="42"/>
      <c r="E961" s="43"/>
      <c r="F961" s="42"/>
      <c r="G961" s="42"/>
      <c r="H961" s="59"/>
      <c r="I961" s="42"/>
      <c r="J961" s="6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2"/>
      <c r="D962" s="42"/>
      <c r="E962" s="43"/>
      <c r="F962" s="42"/>
      <c r="G962" s="42"/>
      <c r="H962" s="59"/>
      <c r="I962" s="42"/>
      <c r="J962" s="6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2"/>
      <c r="D963" s="42"/>
      <c r="E963" s="43"/>
      <c r="F963" s="42"/>
      <c r="G963" s="42"/>
      <c r="H963" s="59"/>
      <c r="I963" s="42"/>
      <c r="J963" s="6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2"/>
      <c r="D964" s="42"/>
      <c r="E964" s="43"/>
      <c r="F964" s="42"/>
      <c r="G964" s="42"/>
      <c r="H964" s="59"/>
      <c r="I964" s="42"/>
      <c r="J964" s="6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2"/>
      <c r="D965" s="42"/>
      <c r="E965" s="43"/>
      <c r="F965" s="42"/>
      <c r="G965" s="42"/>
      <c r="H965" s="59"/>
      <c r="I965" s="42"/>
      <c r="J965" s="6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2"/>
      <c r="D966" s="42"/>
      <c r="E966" s="43"/>
      <c r="F966" s="42"/>
      <c r="G966" s="42"/>
      <c r="H966" s="59"/>
      <c r="I966" s="42"/>
      <c r="J966" s="6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2"/>
      <c r="D967" s="42"/>
      <c r="E967" s="43"/>
      <c r="F967" s="42"/>
      <c r="G967" s="42"/>
      <c r="H967" s="59"/>
      <c r="I967" s="42"/>
      <c r="J967" s="6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2"/>
      <c r="D968" s="42"/>
      <c r="E968" s="43"/>
      <c r="F968" s="42"/>
      <c r="G968" s="42"/>
      <c r="H968" s="59"/>
      <c r="I968" s="42"/>
      <c r="J968" s="6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2"/>
      <c r="D969" s="42"/>
      <c r="E969" s="43"/>
      <c r="F969" s="42"/>
      <c r="G969" s="42"/>
      <c r="H969" s="59"/>
      <c r="I969" s="42"/>
      <c r="J969" s="6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2"/>
      <c r="D970" s="42"/>
      <c r="E970" s="43"/>
      <c r="F970" s="42"/>
      <c r="G970" s="42"/>
      <c r="H970" s="59"/>
      <c r="I970" s="42"/>
      <c r="J970" s="6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2"/>
      <c r="D971" s="42"/>
      <c r="E971" s="43"/>
      <c r="F971" s="42"/>
      <c r="G971" s="42"/>
      <c r="H971" s="59"/>
      <c r="I971" s="42"/>
      <c r="J971" s="6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2"/>
      <c r="D972" s="42"/>
      <c r="E972" s="43"/>
      <c r="F972" s="42"/>
      <c r="G972" s="42"/>
      <c r="H972" s="59"/>
      <c r="I972" s="42"/>
      <c r="J972" s="6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2"/>
      <c r="D973" s="42"/>
      <c r="E973" s="43"/>
      <c r="F973" s="42"/>
      <c r="G973" s="42"/>
      <c r="H973" s="59"/>
      <c r="I973" s="42"/>
      <c r="J973" s="6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2"/>
      <c r="D974" s="42"/>
      <c r="E974" s="43"/>
      <c r="F974" s="42"/>
      <c r="G974" s="42"/>
      <c r="H974" s="59"/>
      <c r="I974" s="42"/>
      <c r="J974" s="6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2"/>
      <c r="D975" s="42"/>
      <c r="E975" s="43"/>
      <c r="F975" s="42"/>
      <c r="G975" s="42"/>
      <c r="H975" s="59"/>
      <c r="I975" s="42"/>
      <c r="J975" s="6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2"/>
      <c r="D976" s="42"/>
      <c r="E976" s="43"/>
      <c r="F976" s="42"/>
      <c r="G976" s="42"/>
      <c r="H976" s="59"/>
      <c r="I976" s="42"/>
      <c r="J976" s="6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2"/>
      <c r="D977" s="42"/>
      <c r="E977" s="43"/>
      <c r="F977" s="42"/>
      <c r="G977" s="42"/>
      <c r="H977" s="59"/>
      <c r="I977" s="42"/>
      <c r="J977" s="6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2"/>
      <c r="D978" s="42"/>
      <c r="E978" s="43"/>
      <c r="F978" s="42"/>
      <c r="G978" s="42"/>
      <c r="H978" s="59"/>
      <c r="I978" s="42"/>
      <c r="J978" s="6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2"/>
      <c r="D979" s="42"/>
      <c r="E979" s="43"/>
      <c r="F979" s="42"/>
      <c r="G979" s="42"/>
      <c r="H979" s="59"/>
      <c r="I979" s="42"/>
      <c r="J979" s="6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2"/>
      <c r="D980" s="42"/>
      <c r="E980" s="43"/>
      <c r="F980" s="42"/>
      <c r="G980" s="42"/>
      <c r="H980" s="59"/>
      <c r="I980" s="42"/>
      <c r="J980" s="6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2"/>
      <c r="D981" s="42"/>
      <c r="E981" s="43"/>
      <c r="F981" s="42"/>
      <c r="G981" s="42"/>
      <c r="H981" s="59"/>
      <c r="I981" s="42"/>
      <c r="J981" s="6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2"/>
      <c r="D982" s="42"/>
      <c r="E982" s="43"/>
      <c r="F982" s="42"/>
      <c r="G982" s="42"/>
      <c r="H982" s="59"/>
      <c r="I982" s="42"/>
      <c r="J982" s="6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2"/>
      <c r="D983" s="42"/>
      <c r="E983" s="43"/>
      <c r="F983" s="42"/>
      <c r="G983" s="42"/>
      <c r="H983" s="59"/>
      <c r="I983" s="42"/>
      <c r="J983" s="6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2"/>
      <c r="D984" s="42"/>
      <c r="E984" s="43"/>
      <c r="F984" s="42"/>
      <c r="G984" s="42"/>
      <c r="H984" s="59"/>
      <c r="I984" s="42"/>
      <c r="J984" s="6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2"/>
      <c r="D985" s="42"/>
      <c r="E985" s="43"/>
      <c r="F985" s="42"/>
      <c r="G985" s="42"/>
      <c r="H985" s="59"/>
      <c r="I985" s="42"/>
      <c r="J985" s="6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2"/>
      <c r="D986" s="42"/>
      <c r="E986" s="43"/>
      <c r="F986" s="42"/>
      <c r="G986" s="42"/>
      <c r="H986" s="59"/>
      <c r="I986" s="42"/>
      <c r="J986" s="6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2"/>
      <c r="D987" s="42"/>
      <c r="E987" s="43"/>
      <c r="F987" s="42"/>
      <c r="G987" s="42"/>
      <c r="H987" s="59"/>
      <c r="I987" s="42"/>
      <c r="J987" s="6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2"/>
      <c r="D988" s="42"/>
      <c r="E988" s="43"/>
      <c r="F988" s="42"/>
      <c r="G988" s="42"/>
      <c r="H988" s="59"/>
      <c r="I988" s="42"/>
      <c r="J988" s="6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2"/>
      <c r="D989" s="42"/>
      <c r="E989" s="43"/>
      <c r="F989" s="42"/>
      <c r="G989" s="42"/>
      <c r="H989" s="59"/>
      <c r="I989" s="42"/>
      <c r="J989" s="6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2"/>
      <c r="D990" s="42"/>
      <c r="E990" s="43"/>
      <c r="F990" s="42"/>
      <c r="G990" s="42"/>
      <c r="H990" s="59"/>
      <c r="I990" s="42"/>
      <c r="J990" s="6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2"/>
      <c r="D991" s="42"/>
      <c r="E991" s="43"/>
      <c r="F991" s="42"/>
      <c r="G991" s="42"/>
      <c r="H991" s="59"/>
      <c r="I991" s="42"/>
      <c r="J991" s="6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2"/>
      <c r="D992" s="42"/>
      <c r="E992" s="43"/>
      <c r="F992" s="42"/>
      <c r="G992" s="42"/>
      <c r="H992" s="59"/>
      <c r="I992" s="42"/>
      <c r="J992" s="6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2"/>
      <c r="D993" s="42"/>
      <c r="E993" s="43"/>
      <c r="F993" s="42"/>
      <c r="G993" s="42"/>
      <c r="H993" s="59"/>
      <c r="I993" s="42"/>
      <c r="J993" s="6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2"/>
      <c r="D994" s="42"/>
      <c r="E994" s="43"/>
      <c r="F994" s="42"/>
      <c r="G994" s="42"/>
      <c r="H994" s="59"/>
      <c r="I994" s="42"/>
      <c r="J994" s="6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2"/>
      <c r="D995" s="42"/>
      <c r="E995" s="43"/>
      <c r="F995" s="42"/>
      <c r="G995" s="42"/>
      <c r="H995" s="59"/>
      <c r="I995" s="42"/>
      <c r="J995" s="6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2"/>
      <c r="D996" s="42"/>
      <c r="E996" s="43"/>
      <c r="F996" s="42"/>
      <c r="G996" s="42"/>
      <c r="H996" s="59"/>
      <c r="I996" s="42"/>
      <c r="J996" s="6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2"/>
      <c r="D997" s="42"/>
      <c r="E997" s="43"/>
      <c r="F997" s="42"/>
      <c r="G997" s="42"/>
      <c r="H997" s="59"/>
      <c r="I997" s="42"/>
      <c r="J997" s="6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2"/>
      <c r="D998" s="42"/>
      <c r="E998" s="43"/>
      <c r="F998" s="42"/>
      <c r="G998" s="42"/>
      <c r="H998" s="59"/>
      <c r="I998" s="42"/>
      <c r="J998" s="6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2"/>
      <c r="D999" s="42"/>
      <c r="E999" s="43"/>
      <c r="F999" s="42"/>
      <c r="G999" s="42"/>
      <c r="H999" s="59"/>
      <c r="I999" s="42"/>
      <c r="J999" s="6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2"/>
      <c r="D1000" s="42"/>
      <c r="E1000" s="43"/>
      <c r="F1000" s="42"/>
      <c r="G1000" s="42"/>
      <c r="H1000" s="59"/>
      <c r="I1000" s="42"/>
      <c r="J1000" s="6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5">
    <mergeCell ref="A1:J1"/>
    <mergeCell ref="A2:J2"/>
    <mergeCell ref="A3:J3"/>
    <mergeCell ref="A4:J4"/>
    <mergeCell ref="A29:J29"/>
    <mergeCell ref="A30:J30"/>
    <mergeCell ref="A31:J31"/>
    <mergeCell ref="A32:J32"/>
    <mergeCell ref="A57:J57"/>
    <mergeCell ref="A58:J58"/>
    <mergeCell ref="A59:J59"/>
    <mergeCell ref="A60:J60"/>
    <mergeCell ref="E62:G62"/>
    <mergeCell ref="A87:J87"/>
    <mergeCell ref="A88:J88"/>
    <mergeCell ref="A89:J89"/>
    <mergeCell ref="A90:J90"/>
    <mergeCell ref="A115:J115"/>
    <mergeCell ref="A116:J116"/>
    <mergeCell ref="A117:J117"/>
    <mergeCell ref="A118:J118"/>
    <mergeCell ref="A147:J147"/>
    <mergeCell ref="A148:J148"/>
    <mergeCell ref="A149:J149"/>
    <mergeCell ref="A150:J150"/>
    <mergeCell ref="A176:J176"/>
    <mergeCell ref="A177:J177"/>
    <mergeCell ref="A178:J178"/>
    <mergeCell ref="A179:J179"/>
    <mergeCell ref="A203:J203"/>
    <mergeCell ref="A204:J204"/>
    <mergeCell ref="A205:J205"/>
    <mergeCell ref="A206:J206"/>
    <mergeCell ref="A232:I232"/>
    <mergeCell ref="A233:I233"/>
    <mergeCell ref="A294:I294"/>
    <mergeCell ref="A295:I295"/>
    <mergeCell ref="A296:I296"/>
    <mergeCell ref="A234:I234"/>
    <mergeCell ref="A235:I235"/>
    <mergeCell ref="A261:I261"/>
    <mergeCell ref="A262:I262"/>
    <mergeCell ref="A263:I263"/>
    <mergeCell ref="A264:I264"/>
    <mergeCell ref="A293:I293"/>
  </mergeCells>
  <printOptions/>
  <pageMargins bottom="0.5511811023622047" footer="0.0" header="0.0" left="0.3937007874015748" right="0.2362204724409449" top="0.31496062992125984"/>
  <pageSetup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3.9"/>
    <col customWidth="1" min="2" max="2" width="10.6"/>
    <col customWidth="1" min="3" max="3" width="8.6"/>
    <col customWidth="1" min="4" max="4" width="7.8"/>
    <col customWidth="1" min="5" max="5" width="6.5"/>
    <col customWidth="1" hidden="1" min="6" max="6" width="7.9"/>
    <col customWidth="1" min="7" max="7" width="6.8"/>
    <col customWidth="1" min="8" max="8" width="7.5"/>
    <col customWidth="1" min="9" max="9" width="8.4"/>
    <col customWidth="1" min="10" max="10" width="9.8"/>
    <col customWidth="1" min="11" max="11" width="7.6"/>
    <col customWidth="1" min="12" max="12" width="11.6"/>
    <col customWidth="1" min="13" max="26" width="8.9"/>
  </cols>
  <sheetData>
    <row r="1" ht="13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3.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3.5" customHeight="1">
      <c r="A3" s="1" t="s">
        <v>76</v>
      </c>
      <c r="B3" s="2"/>
      <c r="C3" s="2"/>
      <c r="D3" s="2"/>
      <c r="E3" s="2"/>
      <c r="F3" s="2"/>
      <c r="G3" s="2"/>
      <c r="H3" s="2"/>
      <c r="I3" s="2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3.5" customHeight="1">
      <c r="A4" s="1" t="s">
        <v>3</v>
      </c>
      <c r="B4" s="2"/>
      <c r="C4" s="2"/>
      <c r="D4" s="2"/>
      <c r="E4" s="2"/>
      <c r="F4" s="2"/>
      <c r="G4" s="2"/>
      <c r="H4" s="2"/>
      <c r="I4" s="2"/>
      <c r="J4" s="3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3.5" customHeight="1">
      <c r="A5" s="5"/>
      <c r="B5" s="6"/>
      <c r="C5" s="7"/>
      <c r="D5" s="7"/>
      <c r="E5" s="8"/>
      <c r="F5" s="7"/>
      <c r="G5" s="7"/>
      <c r="H5" s="9"/>
      <c r="I5" s="7"/>
      <c r="J5" s="6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3.5" customHeight="1">
      <c r="A6" s="10"/>
      <c r="B6" s="11"/>
      <c r="C6" s="12" t="s">
        <v>4</v>
      </c>
      <c r="D6" s="12"/>
      <c r="E6" s="53"/>
      <c r="F6" s="15"/>
      <c r="G6" s="12" t="s">
        <v>4</v>
      </c>
      <c r="H6" s="16"/>
      <c r="I6" s="15"/>
      <c r="J6" s="11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3.5" customHeight="1">
      <c r="A7" s="17" t="s">
        <v>6</v>
      </c>
      <c r="B7" s="18" t="s">
        <v>7</v>
      </c>
      <c r="C7" s="19" t="s">
        <v>8</v>
      </c>
      <c r="D7" s="19" t="s">
        <v>9</v>
      </c>
      <c r="E7" s="85" t="s">
        <v>65</v>
      </c>
      <c r="F7" s="19" t="s">
        <v>12</v>
      </c>
      <c r="G7" s="21" t="s">
        <v>13</v>
      </c>
      <c r="H7" s="22" t="s">
        <v>14</v>
      </c>
      <c r="I7" s="21" t="s">
        <v>15</v>
      </c>
      <c r="J7" s="18" t="s">
        <v>16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3.5" customHeight="1">
      <c r="A8" s="17"/>
      <c r="B8" s="18"/>
      <c r="C8" s="23" t="s">
        <v>77</v>
      </c>
      <c r="D8" s="19" t="s">
        <v>18</v>
      </c>
      <c r="E8" s="20" t="s">
        <v>18</v>
      </c>
      <c r="F8" s="19" t="s">
        <v>18</v>
      </c>
      <c r="G8" s="23" t="s">
        <v>77</v>
      </c>
      <c r="H8" s="22" t="s">
        <v>19</v>
      </c>
      <c r="I8" s="19" t="s">
        <v>20</v>
      </c>
      <c r="J8" s="18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3.5" customHeight="1">
      <c r="A9" s="24"/>
      <c r="B9" s="25"/>
      <c r="C9" s="26" t="s">
        <v>18</v>
      </c>
      <c r="D9" s="27"/>
      <c r="E9" s="20"/>
      <c r="F9" s="86"/>
      <c r="G9" s="19" t="s">
        <v>18</v>
      </c>
      <c r="H9" s="29"/>
      <c r="I9" s="27"/>
      <c r="J9" s="25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3.5" customHeight="1">
      <c r="A10" s="30">
        <v>1.0</v>
      </c>
      <c r="B10" s="31" t="s">
        <v>21</v>
      </c>
      <c r="C10" s="87">
        <v>1004.0</v>
      </c>
      <c r="D10" s="73">
        <v>3673.0</v>
      </c>
      <c r="E10" s="87">
        <v>3542.1</v>
      </c>
      <c r="F10" s="88">
        <v>19.0</v>
      </c>
      <c r="G10" s="87">
        <f t="shared" ref="G10:G27" si="1">C10+D10-E10</f>
        <v>1134.9</v>
      </c>
      <c r="H10" s="35">
        <f t="shared" ref="H10:H27" si="2">I10/E10*10</f>
        <v>62.05040795</v>
      </c>
      <c r="I10" s="36">
        <v>21978.875</v>
      </c>
      <c r="J10" s="37" t="s">
        <v>22</v>
      </c>
      <c r="K10" s="42"/>
      <c r="L10" s="42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3.5" customHeight="1">
      <c r="A11" s="30">
        <v>2.0</v>
      </c>
      <c r="B11" s="31" t="s">
        <v>23</v>
      </c>
      <c r="C11" s="87">
        <v>841.0</v>
      </c>
      <c r="D11" s="73">
        <v>4170.4</v>
      </c>
      <c r="E11" s="87">
        <v>3812.5</v>
      </c>
      <c r="F11" s="88">
        <v>23.0</v>
      </c>
      <c r="G11" s="87">
        <f t="shared" si="1"/>
        <v>1198.9</v>
      </c>
      <c r="H11" s="35">
        <f t="shared" si="2"/>
        <v>60.32211148</v>
      </c>
      <c r="I11" s="36">
        <v>22997.805</v>
      </c>
      <c r="J11" s="37" t="s">
        <v>24</v>
      </c>
      <c r="K11" s="42"/>
      <c r="L11" s="42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3.5" customHeight="1">
      <c r="A12" s="30">
        <v>3.0</v>
      </c>
      <c r="B12" s="31" t="s">
        <v>25</v>
      </c>
      <c r="C12" s="87">
        <v>354.0</v>
      </c>
      <c r="D12" s="73">
        <v>4360.5</v>
      </c>
      <c r="E12" s="87">
        <v>3317.1</v>
      </c>
      <c r="F12" s="88">
        <v>18.0</v>
      </c>
      <c r="G12" s="87">
        <f t="shared" si="1"/>
        <v>1397.4</v>
      </c>
      <c r="H12" s="35">
        <f t="shared" si="2"/>
        <v>60.93042115</v>
      </c>
      <c r="I12" s="36">
        <v>20211.23</v>
      </c>
      <c r="J12" s="37" t="s">
        <v>26</v>
      </c>
      <c r="K12" s="42"/>
      <c r="L12" s="4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3.5" customHeight="1">
      <c r="A13" s="30">
        <v>4.0</v>
      </c>
      <c r="B13" s="31" t="s">
        <v>27</v>
      </c>
      <c r="C13" s="87">
        <v>705.0</v>
      </c>
      <c r="D13" s="73">
        <v>3660.7000000000007</v>
      </c>
      <c r="E13" s="87">
        <v>3522.5</v>
      </c>
      <c r="F13" s="88">
        <v>15.0</v>
      </c>
      <c r="G13" s="87">
        <f t="shared" si="1"/>
        <v>843.2</v>
      </c>
      <c r="H13" s="35">
        <f t="shared" si="2"/>
        <v>61.21788502</v>
      </c>
      <c r="I13" s="36">
        <v>21564.0</v>
      </c>
      <c r="J13" s="38"/>
      <c r="K13" s="42"/>
      <c r="L13" s="42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3.5" customHeight="1">
      <c r="A14" s="30">
        <v>5.0</v>
      </c>
      <c r="B14" s="31" t="s">
        <v>28</v>
      </c>
      <c r="C14" s="87">
        <v>887.0</v>
      </c>
      <c r="D14" s="73">
        <v>2735.0</v>
      </c>
      <c r="E14" s="87">
        <v>3006.3</v>
      </c>
      <c r="F14" s="88">
        <v>1.0</v>
      </c>
      <c r="G14" s="87">
        <f t="shared" si="1"/>
        <v>615.7</v>
      </c>
      <c r="H14" s="35">
        <f t="shared" si="2"/>
        <v>60.83890497</v>
      </c>
      <c r="I14" s="36">
        <v>18290.0</v>
      </c>
      <c r="J14" s="38"/>
      <c r="K14" s="42"/>
      <c r="L14" s="42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3.5" customHeight="1">
      <c r="A15" s="30">
        <v>6.0</v>
      </c>
      <c r="B15" s="31" t="s">
        <v>29</v>
      </c>
      <c r="C15" s="87">
        <v>892.0</v>
      </c>
      <c r="D15" s="73">
        <v>2373.4</v>
      </c>
      <c r="E15" s="87">
        <v>2384.6000000000004</v>
      </c>
      <c r="F15" s="88">
        <v>0.0</v>
      </c>
      <c r="G15" s="87">
        <f t="shared" si="1"/>
        <v>880.8</v>
      </c>
      <c r="H15" s="35">
        <f t="shared" si="2"/>
        <v>61.31472784</v>
      </c>
      <c r="I15" s="36">
        <v>14621.11</v>
      </c>
      <c r="J15" s="38"/>
      <c r="K15" s="42"/>
      <c r="L15" s="42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3.5" customHeight="1">
      <c r="A16" s="30">
        <v>7.0</v>
      </c>
      <c r="B16" s="31" t="s">
        <v>30</v>
      </c>
      <c r="C16" s="87">
        <v>285.0</v>
      </c>
      <c r="D16" s="73">
        <v>1231.9</v>
      </c>
      <c r="E16" s="87">
        <v>1231.9</v>
      </c>
      <c r="F16" s="88">
        <v>1.0</v>
      </c>
      <c r="G16" s="87">
        <f t="shared" si="1"/>
        <v>285</v>
      </c>
      <c r="H16" s="35">
        <f t="shared" si="2"/>
        <v>61.64461401</v>
      </c>
      <c r="I16" s="36">
        <v>7594.0</v>
      </c>
      <c r="J16" s="38"/>
      <c r="K16" s="42"/>
      <c r="L16" s="42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3.5" customHeight="1">
      <c r="A17" s="30">
        <v>8.0</v>
      </c>
      <c r="B17" s="31" t="s">
        <v>31</v>
      </c>
      <c r="C17" s="87">
        <v>1216.0</v>
      </c>
      <c r="D17" s="73">
        <v>2608.0</v>
      </c>
      <c r="E17" s="87">
        <v>3014.7999999999997</v>
      </c>
      <c r="F17" s="88">
        <v>3.0</v>
      </c>
      <c r="G17" s="87">
        <f t="shared" si="1"/>
        <v>809.2</v>
      </c>
      <c r="H17" s="35">
        <f t="shared" si="2"/>
        <v>63.21480695</v>
      </c>
      <c r="I17" s="36">
        <v>19058.0</v>
      </c>
      <c r="J17" s="38"/>
      <c r="K17" s="42"/>
      <c r="L17" s="42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3.5" customHeight="1">
      <c r="A18" s="30">
        <v>9.0</v>
      </c>
      <c r="B18" s="31" t="s">
        <v>32</v>
      </c>
      <c r="C18" s="87">
        <v>1171.0</v>
      </c>
      <c r="D18" s="73">
        <v>3300.3</v>
      </c>
      <c r="E18" s="87">
        <v>3009.1</v>
      </c>
      <c r="F18" s="88">
        <v>0.0</v>
      </c>
      <c r="G18" s="87">
        <f t="shared" si="1"/>
        <v>1462.2</v>
      </c>
      <c r="H18" s="35">
        <f t="shared" si="2"/>
        <v>63.26476355</v>
      </c>
      <c r="I18" s="36">
        <v>19037.0</v>
      </c>
      <c r="J18" s="38"/>
      <c r="K18" s="42"/>
      <c r="L18" s="42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3.5" customHeight="1">
      <c r="A19" s="30">
        <v>10.0</v>
      </c>
      <c r="B19" s="31" t="s">
        <v>33</v>
      </c>
      <c r="C19" s="87">
        <v>952.0</v>
      </c>
      <c r="D19" s="73">
        <v>3644.8</v>
      </c>
      <c r="E19" s="87">
        <v>3514.9</v>
      </c>
      <c r="F19" s="88">
        <v>0.0</v>
      </c>
      <c r="G19" s="87">
        <f t="shared" si="1"/>
        <v>1081.9</v>
      </c>
      <c r="H19" s="35">
        <f t="shared" si="2"/>
        <v>62.92924408</v>
      </c>
      <c r="I19" s="36">
        <v>22119.0</v>
      </c>
      <c r="J19" s="38"/>
      <c r="K19" s="42"/>
      <c r="L19" s="4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3.5" customHeight="1">
      <c r="A20" s="30">
        <v>11.0</v>
      </c>
      <c r="B20" s="31" t="s">
        <v>34</v>
      </c>
      <c r="C20" s="87">
        <v>1885.0</v>
      </c>
      <c r="D20" s="73">
        <v>4451.9</v>
      </c>
      <c r="E20" s="87">
        <v>4540.400000000001</v>
      </c>
      <c r="F20" s="88">
        <v>0.0</v>
      </c>
      <c r="G20" s="87">
        <f t="shared" si="1"/>
        <v>1796.5</v>
      </c>
      <c r="H20" s="35">
        <f t="shared" si="2"/>
        <v>62.60021144</v>
      </c>
      <c r="I20" s="36">
        <v>28423.0</v>
      </c>
      <c r="J20" s="38"/>
      <c r="K20" s="42"/>
      <c r="L20" s="42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3.5" customHeight="1">
      <c r="A21" s="30">
        <v>12.0</v>
      </c>
      <c r="B21" s="31" t="s">
        <v>35</v>
      </c>
      <c r="C21" s="87">
        <v>1415.0</v>
      </c>
      <c r="D21" s="73">
        <v>3872.6</v>
      </c>
      <c r="E21" s="87">
        <v>3708.9</v>
      </c>
      <c r="F21" s="88">
        <v>0.0</v>
      </c>
      <c r="G21" s="87">
        <f t="shared" si="1"/>
        <v>1578.7</v>
      </c>
      <c r="H21" s="35">
        <f t="shared" si="2"/>
        <v>62.49831486</v>
      </c>
      <c r="I21" s="36">
        <v>23180.0</v>
      </c>
      <c r="J21" s="38"/>
      <c r="K21" s="42"/>
      <c r="L21" s="42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3.5" customHeight="1">
      <c r="A22" s="30">
        <v>13.0</v>
      </c>
      <c r="B22" s="31" t="s">
        <v>36</v>
      </c>
      <c r="C22" s="87">
        <v>1108.0</v>
      </c>
      <c r="D22" s="73">
        <v>3554.3999999999996</v>
      </c>
      <c r="E22" s="87">
        <v>3185.0999999999995</v>
      </c>
      <c r="F22" s="88">
        <v>0.0</v>
      </c>
      <c r="G22" s="87">
        <f t="shared" si="1"/>
        <v>1477.3</v>
      </c>
      <c r="H22" s="35">
        <f t="shared" si="2"/>
        <v>62.48469436</v>
      </c>
      <c r="I22" s="36">
        <v>19902.0</v>
      </c>
      <c r="J22" s="38"/>
      <c r="K22" s="42"/>
      <c r="L22" s="42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3.5" customHeight="1">
      <c r="A23" s="30">
        <v>14.0</v>
      </c>
      <c r="B23" s="31" t="s">
        <v>37</v>
      </c>
      <c r="C23" s="87">
        <v>1100.0</v>
      </c>
      <c r="D23" s="73">
        <v>2606.1</v>
      </c>
      <c r="E23" s="87">
        <v>2496.7</v>
      </c>
      <c r="F23" s="88">
        <v>0.0</v>
      </c>
      <c r="G23" s="87">
        <f t="shared" si="1"/>
        <v>1209.4</v>
      </c>
      <c r="H23" s="35">
        <f t="shared" si="2"/>
        <v>60.20747387</v>
      </c>
      <c r="I23" s="36">
        <v>15032.0</v>
      </c>
      <c r="J23" s="78"/>
      <c r="K23" s="42"/>
      <c r="L23" s="42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3.5" customHeight="1">
      <c r="A24" s="30">
        <v>15.0</v>
      </c>
      <c r="B24" s="31" t="s">
        <v>38</v>
      </c>
      <c r="C24" s="87">
        <v>176.0</v>
      </c>
      <c r="D24" s="73">
        <v>1235.7</v>
      </c>
      <c r="E24" s="87">
        <v>991.8000000000001</v>
      </c>
      <c r="F24" s="88">
        <v>0.0</v>
      </c>
      <c r="G24" s="87">
        <f t="shared" si="1"/>
        <v>419.9</v>
      </c>
      <c r="H24" s="35">
        <f t="shared" si="2"/>
        <v>61.08086308</v>
      </c>
      <c r="I24" s="36">
        <v>6058.0</v>
      </c>
      <c r="J24" s="38"/>
      <c r="K24" s="42"/>
      <c r="L24" s="42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3.5" customHeight="1">
      <c r="A25" s="30">
        <v>16.0</v>
      </c>
      <c r="B25" s="31" t="s">
        <v>39</v>
      </c>
      <c r="C25" s="87">
        <v>658.0</v>
      </c>
      <c r="D25" s="73">
        <v>3932.8</v>
      </c>
      <c r="E25" s="87">
        <v>3606.1000000000004</v>
      </c>
      <c r="F25" s="88">
        <v>0.0</v>
      </c>
      <c r="G25" s="87">
        <f t="shared" si="1"/>
        <v>984.7</v>
      </c>
      <c r="H25" s="35">
        <f t="shared" si="2"/>
        <v>61.53739497</v>
      </c>
      <c r="I25" s="36">
        <v>22191.0</v>
      </c>
      <c r="J25" s="38"/>
      <c r="K25" s="42"/>
      <c r="L25" s="42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3.5" customHeight="1">
      <c r="A26" s="30">
        <v>17.0</v>
      </c>
      <c r="B26" s="31" t="s">
        <v>40</v>
      </c>
      <c r="C26" s="87">
        <v>1070.0</v>
      </c>
      <c r="D26" s="73">
        <v>3224.8</v>
      </c>
      <c r="E26" s="87">
        <v>3270.0000000000005</v>
      </c>
      <c r="F26" s="88">
        <v>0.0</v>
      </c>
      <c r="G26" s="87">
        <f t="shared" si="1"/>
        <v>1024.8</v>
      </c>
      <c r="H26" s="35">
        <f t="shared" si="2"/>
        <v>61.65443425</v>
      </c>
      <c r="I26" s="36">
        <v>20161.0</v>
      </c>
      <c r="J26" s="38"/>
      <c r="K26" s="42"/>
      <c r="L26" s="42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3.5" customHeight="1">
      <c r="A27" s="30"/>
      <c r="B27" s="25" t="s">
        <v>41</v>
      </c>
      <c r="C27" s="90">
        <v>15719.0</v>
      </c>
      <c r="D27" s="73">
        <v>54636.3</v>
      </c>
      <c r="E27" s="89">
        <v>52154.799999999996</v>
      </c>
      <c r="F27" s="34">
        <f>SUM(F10:F26)</f>
        <v>80</v>
      </c>
      <c r="G27" s="87">
        <f t="shared" si="1"/>
        <v>18200.5</v>
      </c>
      <c r="H27" s="35">
        <f t="shared" si="2"/>
        <v>61.81943369</v>
      </c>
      <c r="I27" s="36">
        <f>SUM(I10:I26)</f>
        <v>322418.02</v>
      </c>
      <c r="J27" s="40"/>
      <c r="K27" s="4"/>
      <c r="L27" s="42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3.5" customHeight="1">
      <c r="A28" s="41"/>
      <c r="B28" s="6"/>
      <c r="C28" s="42"/>
      <c r="D28" s="42"/>
      <c r="E28" s="91"/>
      <c r="F28" s="81"/>
      <c r="G28" s="79"/>
      <c r="H28" s="92">
        <v>65.53</v>
      </c>
      <c r="I28" s="79">
        <v>322418.0</v>
      </c>
      <c r="J28" s="114">
        <f>I28-I27</f>
        <v>-0.02000000002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3.5" customHeight="1">
      <c r="A29" s="1" t="s">
        <v>0</v>
      </c>
      <c r="B29" s="2"/>
      <c r="C29" s="2"/>
      <c r="D29" s="2"/>
      <c r="E29" s="2"/>
      <c r="F29" s="2"/>
      <c r="G29" s="2"/>
      <c r="H29" s="2"/>
      <c r="I29" s="2"/>
      <c r="J29" s="3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3.5" customHeight="1">
      <c r="A30" s="1" t="s">
        <v>1</v>
      </c>
      <c r="B30" s="2"/>
      <c r="C30" s="2"/>
      <c r="D30" s="2"/>
      <c r="E30" s="2"/>
      <c r="F30" s="2"/>
      <c r="G30" s="2"/>
      <c r="H30" s="2"/>
      <c r="I30" s="2"/>
      <c r="J30" s="3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1" t="s">
        <v>76</v>
      </c>
      <c r="B31" s="2"/>
      <c r="C31" s="2"/>
      <c r="D31" s="2"/>
      <c r="E31" s="2"/>
      <c r="F31" s="2"/>
      <c r="G31" s="2"/>
      <c r="H31" s="2"/>
      <c r="I31" s="2"/>
      <c r="J31" s="3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1" t="s">
        <v>54</v>
      </c>
      <c r="B32" s="2"/>
      <c r="C32" s="2"/>
      <c r="D32" s="2"/>
      <c r="E32" s="2"/>
      <c r="F32" s="2"/>
      <c r="G32" s="2"/>
      <c r="H32" s="2"/>
      <c r="I32" s="2"/>
      <c r="J32" s="3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5"/>
      <c r="B33" s="6"/>
      <c r="C33" s="49"/>
      <c r="D33" s="49"/>
      <c r="E33" s="50"/>
      <c r="F33" s="49"/>
      <c r="G33" s="49"/>
      <c r="H33" s="51"/>
      <c r="I33" s="49"/>
      <c r="J33" s="6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3.5" customHeight="1">
      <c r="A34" s="10"/>
      <c r="B34" s="11"/>
      <c r="C34" s="12" t="s">
        <v>4</v>
      </c>
      <c r="D34" s="12"/>
      <c r="E34" s="53"/>
      <c r="F34" s="15"/>
      <c r="G34" s="12" t="s">
        <v>4</v>
      </c>
      <c r="H34" s="16"/>
      <c r="I34" s="15"/>
      <c r="J34" s="11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3.5" customHeight="1">
      <c r="A35" s="17" t="s">
        <v>6</v>
      </c>
      <c r="B35" s="18" t="s">
        <v>7</v>
      </c>
      <c r="C35" s="19" t="s">
        <v>8</v>
      </c>
      <c r="D35" s="19" t="s">
        <v>9</v>
      </c>
      <c r="E35" s="85" t="s">
        <v>65</v>
      </c>
      <c r="F35" s="19" t="s">
        <v>12</v>
      </c>
      <c r="G35" s="19" t="s">
        <v>13</v>
      </c>
      <c r="H35" s="22" t="s">
        <v>14</v>
      </c>
      <c r="I35" s="19" t="s">
        <v>15</v>
      </c>
      <c r="J35" s="18" t="s">
        <v>16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17"/>
      <c r="B36" s="18"/>
      <c r="C36" s="84">
        <v>2016.0</v>
      </c>
      <c r="D36" s="19" t="s">
        <v>18</v>
      </c>
      <c r="E36" s="20" t="s">
        <v>18</v>
      </c>
      <c r="F36" s="19" t="s">
        <v>18</v>
      </c>
      <c r="G36" s="84">
        <v>2016.0</v>
      </c>
      <c r="H36" s="22" t="s">
        <v>19</v>
      </c>
      <c r="I36" s="19" t="s">
        <v>20</v>
      </c>
      <c r="J36" s="18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24"/>
      <c r="B37" s="25"/>
      <c r="C37" s="26" t="s">
        <v>18</v>
      </c>
      <c r="D37" s="27"/>
      <c r="E37" s="28"/>
      <c r="F37" s="27"/>
      <c r="G37" s="26" t="s">
        <v>18</v>
      </c>
      <c r="H37" s="29"/>
      <c r="I37" s="27"/>
      <c r="J37" s="25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30">
        <v>1.0</v>
      </c>
      <c r="B38" s="31" t="s">
        <v>21</v>
      </c>
      <c r="C38" s="32">
        <v>0.0</v>
      </c>
      <c r="D38" s="26">
        <v>0.0</v>
      </c>
      <c r="E38" s="28">
        <v>0.0</v>
      </c>
      <c r="F38" s="26" t="s">
        <v>49</v>
      </c>
      <c r="G38" s="87">
        <f t="shared" ref="G38:G51" si="3">C38+D38-E38</f>
        <v>0</v>
      </c>
      <c r="H38" s="55" t="s">
        <v>49</v>
      </c>
      <c r="I38" s="26" t="s">
        <v>49</v>
      </c>
      <c r="J38" s="62" t="s">
        <v>55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.5" customHeight="1">
      <c r="A39" s="30">
        <v>2.0</v>
      </c>
      <c r="B39" s="31" t="s">
        <v>23</v>
      </c>
      <c r="C39" s="32">
        <v>0.0</v>
      </c>
      <c r="D39" s="26">
        <v>0.0</v>
      </c>
      <c r="E39" s="28">
        <v>0.0</v>
      </c>
      <c r="F39" s="26" t="s">
        <v>49</v>
      </c>
      <c r="G39" s="87">
        <f t="shared" si="3"/>
        <v>0</v>
      </c>
      <c r="H39" s="55" t="s">
        <v>49</v>
      </c>
      <c r="I39" s="26" t="s">
        <v>49</v>
      </c>
      <c r="J39" s="37" t="s">
        <v>26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30">
        <v>3.0</v>
      </c>
      <c r="B40" s="31" t="s">
        <v>25</v>
      </c>
      <c r="C40" s="32">
        <v>0.0</v>
      </c>
      <c r="D40" s="26">
        <v>0.0</v>
      </c>
      <c r="E40" s="28">
        <v>0.0</v>
      </c>
      <c r="F40" s="26" t="s">
        <v>49</v>
      </c>
      <c r="G40" s="87">
        <f t="shared" si="3"/>
        <v>0</v>
      </c>
      <c r="H40" s="55" t="s">
        <v>49</v>
      </c>
      <c r="I40" s="26" t="s">
        <v>49</v>
      </c>
      <c r="J40" s="62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30">
        <v>4.0</v>
      </c>
      <c r="B41" s="31" t="s">
        <v>27</v>
      </c>
      <c r="C41" s="32">
        <v>0.0</v>
      </c>
      <c r="D41" s="26">
        <v>0.0</v>
      </c>
      <c r="E41" s="28">
        <v>0.0</v>
      </c>
      <c r="F41" s="26" t="s">
        <v>49</v>
      </c>
      <c r="G41" s="87">
        <f t="shared" si="3"/>
        <v>0</v>
      </c>
      <c r="H41" s="55" t="s">
        <v>49</v>
      </c>
      <c r="I41" s="26" t="s">
        <v>49</v>
      </c>
      <c r="J41" s="62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30">
        <v>5.0</v>
      </c>
      <c r="B42" s="31" t="s">
        <v>28</v>
      </c>
      <c r="C42" s="32">
        <v>0.0</v>
      </c>
      <c r="D42" s="26">
        <v>0.0</v>
      </c>
      <c r="E42" s="28">
        <v>0.0</v>
      </c>
      <c r="F42" s="26" t="s">
        <v>49</v>
      </c>
      <c r="G42" s="87">
        <f t="shared" si="3"/>
        <v>0</v>
      </c>
      <c r="H42" s="55" t="s">
        <v>49</v>
      </c>
      <c r="I42" s="26" t="s">
        <v>49</v>
      </c>
      <c r="J42" s="62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3.5" customHeight="1">
      <c r="A43" s="30">
        <v>6.0</v>
      </c>
      <c r="B43" s="31" t="s">
        <v>29</v>
      </c>
      <c r="C43" s="32">
        <v>0.0</v>
      </c>
      <c r="D43" s="26">
        <v>0.0</v>
      </c>
      <c r="E43" s="28">
        <v>0.0</v>
      </c>
      <c r="F43" s="26" t="s">
        <v>49</v>
      </c>
      <c r="G43" s="87">
        <f t="shared" si="3"/>
        <v>0</v>
      </c>
      <c r="H43" s="55" t="s">
        <v>49</v>
      </c>
      <c r="I43" s="26" t="s">
        <v>49</v>
      </c>
      <c r="J43" s="62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30">
        <v>7.0</v>
      </c>
      <c r="B44" s="31" t="s">
        <v>30</v>
      </c>
      <c r="C44" s="32">
        <v>0.0</v>
      </c>
      <c r="D44" s="26">
        <v>0.0</v>
      </c>
      <c r="E44" s="28">
        <v>0.0</v>
      </c>
      <c r="F44" s="26" t="s">
        <v>49</v>
      </c>
      <c r="G44" s="87">
        <f t="shared" si="3"/>
        <v>0</v>
      </c>
      <c r="H44" s="55" t="s">
        <v>49</v>
      </c>
      <c r="I44" s="26" t="s">
        <v>49</v>
      </c>
      <c r="J44" s="62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30">
        <v>8.0</v>
      </c>
      <c r="B45" s="31" t="s">
        <v>31</v>
      </c>
      <c r="C45" s="32">
        <v>0.0</v>
      </c>
      <c r="D45" s="26">
        <v>0.0</v>
      </c>
      <c r="E45" s="28">
        <v>0.0</v>
      </c>
      <c r="F45" s="26" t="s">
        <v>49</v>
      </c>
      <c r="G45" s="87">
        <f t="shared" si="3"/>
        <v>0</v>
      </c>
      <c r="H45" s="55"/>
      <c r="I45" s="26"/>
      <c r="J45" s="62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30">
        <v>9.0</v>
      </c>
      <c r="B46" s="31" t="s">
        <v>32</v>
      </c>
      <c r="C46" s="32">
        <v>436.0</v>
      </c>
      <c r="D46" s="27">
        <v>542.0</v>
      </c>
      <c r="E46" s="61">
        <v>491.4</v>
      </c>
      <c r="F46" s="26" t="s">
        <v>49</v>
      </c>
      <c r="G46" s="87">
        <f t="shared" si="3"/>
        <v>486.6</v>
      </c>
      <c r="H46" s="55">
        <v>35.64</v>
      </c>
      <c r="I46" s="27">
        <f>H46*E46/10</f>
        <v>1751.3496</v>
      </c>
      <c r="J46" s="62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30">
        <v>10.0</v>
      </c>
      <c r="B47" s="31" t="s">
        <v>33</v>
      </c>
      <c r="C47" s="32">
        <v>0.0</v>
      </c>
      <c r="D47" s="26">
        <v>0.0</v>
      </c>
      <c r="E47" s="28">
        <v>0.0</v>
      </c>
      <c r="F47" s="26" t="s">
        <v>49</v>
      </c>
      <c r="G47" s="87">
        <f t="shared" si="3"/>
        <v>0</v>
      </c>
      <c r="H47" s="55" t="s">
        <v>49</v>
      </c>
      <c r="I47" s="26" t="s">
        <v>49</v>
      </c>
      <c r="J47" s="62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30">
        <v>11.0</v>
      </c>
      <c r="B48" s="31" t="s">
        <v>34</v>
      </c>
      <c r="C48" s="32">
        <v>0.0</v>
      </c>
      <c r="D48" s="26">
        <v>0.0</v>
      </c>
      <c r="E48" s="28">
        <v>0.0</v>
      </c>
      <c r="F48" s="26" t="s">
        <v>49</v>
      </c>
      <c r="G48" s="87">
        <f t="shared" si="3"/>
        <v>0</v>
      </c>
      <c r="H48" s="55" t="s">
        <v>49</v>
      </c>
      <c r="I48" s="26" t="s">
        <v>49</v>
      </c>
      <c r="J48" s="62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30">
        <v>12.0</v>
      </c>
      <c r="B49" s="31" t="s">
        <v>35</v>
      </c>
      <c r="C49" s="32">
        <v>0.0</v>
      </c>
      <c r="D49" s="26">
        <v>0.0</v>
      </c>
      <c r="E49" s="28">
        <v>0.0</v>
      </c>
      <c r="F49" s="26" t="s">
        <v>49</v>
      </c>
      <c r="G49" s="87">
        <f t="shared" si="3"/>
        <v>0</v>
      </c>
      <c r="H49" s="55" t="s">
        <v>49</v>
      </c>
      <c r="I49" s="26" t="s">
        <v>49</v>
      </c>
      <c r="J49" s="62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30">
        <v>13.0</v>
      </c>
      <c r="B50" s="31" t="s">
        <v>36</v>
      </c>
      <c r="C50" s="32">
        <v>0.0</v>
      </c>
      <c r="D50" s="26">
        <v>0.0</v>
      </c>
      <c r="E50" s="28">
        <v>0.0</v>
      </c>
      <c r="F50" s="26" t="s">
        <v>49</v>
      </c>
      <c r="G50" s="87">
        <f t="shared" si="3"/>
        <v>0</v>
      </c>
      <c r="H50" s="55" t="s">
        <v>49</v>
      </c>
      <c r="I50" s="26" t="s">
        <v>49</v>
      </c>
      <c r="J50" s="62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30">
        <v>14.0</v>
      </c>
      <c r="B51" s="31" t="s">
        <v>37</v>
      </c>
      <c r="C51" s="32">
        <v>0.0</v>
      </c>
      <c r="D51" s="26">
        <v>0.0</v>
      </c>
      <c r="E51" s="28">
        <v>0.0</v>
      </c>
      <c r="F51" s="26" t="s">
        <v>49</v>
      </c>
      <c r="G51" s="87">
        <f t="shared" si="3"/>
        <v>0</v>
      </c>
      <c r="H51" s="55" t="s">
        <v>49</v>
      </c>
      <c r="I51" s="26" t="s">
        <v>49</v>
      </c>
      <c r="J51" s="62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30">
        <v>15.0</v>
      </c>
      <c r="B52" s="31" t="s">
        <v>38</v>
      </c>
      <c r="C52" s="32">
        <v>0.0</v>
      </c>
      <c r="D52" s="26"/>
      <c r="E52" s="28"/>
      <c r="F52" s="26"/>
      <c r="G52" s="87"/>
      <c r="H52" s="55"/>
      <c r="I52" s="27"/>
      <c r="J52" s="62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30">
        <v>16.0</v>
      </c>
      <c r="B53" s="31" t="s">
        <v>39</v>
      </c>
      <c r="C53" s="32">
        <v>0.0</v>
      </c>
      <c r="D53" s="26">
        <v>0.0</v>
      </c>
      <c r="E53" s="28">
        <v>0.0</v>
      </c>
      <c r="F53" s="26" t="s">
        <v>49</v>
      </c>
      <c r="G53" s="87">
        <f t="shared" ref="G53:G55" si="4">C53+D53-E53</f>
        <v>0</v>
      </c>
      <c r="H53" s="55" t="s">
        <v>49</v>
      </c>
      <c r="I53" s="26" t="s">
        <v>49</v>
      </c>
      <c r="J53" s="62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30">
        <v>17.0</v>
      </c>
      <c r="B54" s="31" t="s">
        <v>40</v>
      </c>
      <c r="C54" s="32">
        <v>0.0</v>
      </c>
      <c r="D54" s="26">
        <v>0.0</v>
      </c>
      <c r="E54" s="28">
        <v>0.0</v>
      </c>
      <c r="F54" s="26" t="s">
        <v>49</v>
      </c>
      <c r="G54" s="87">
        <f t="shared" si="4"/>
        <v>0</v>
      </c>
      <c r="H54" s="55" t="s">
        <v>49</v>
      </c>
      <c r="I54" s="26" t="s">
        <v>49</v>
      </c>
      <c r="J54" s="62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63"/>
      <c r="B55" s="25" t="s">
        <v>41</v>
      </c>
      <c r="C55" s="32">
        <v>436.0</v>
      </c>
      <c r="D55" s="27">
        <v>542.0</v>
      </c>
      <c r="E55" s="61">
        <v>491.4</v>
      </c>
      <c r="F55" s="26" t="s">
        <v>49</v>
      </c>
      <c r="G55" s="87">
        <f t="shared" si="4"/>
        <v>486.6</v>
      </c>
      <c r="H55" s="55">
        <v>35.64</v>
      </c>
      <c r="I55" s="27">
        <f>H55*E55/10</f>
        <v>1751.3496</v>
      </c>
      <c r="J55" s="62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1"/>
      <c r="B56" s="6"/>
      <c r="C56" s="42"/>
      <c r="D56" s="42"/>
      <c r="E56" s="43"/>
      <c r="F56" s="42"/>
      <c r="G56" s="42"/>
      <c r="H56" s="59"/>
      <c r="I56" s="79">
        <v>1751.0</v>
      </c>
      <c r="J56" s="6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8" t="s">
        <v>0</v>
      </c>
      <c r="B57" s="2"/>
      <c r="C57" s="2"/>
      <c r="D57" s="2"/>
      <c r="E57" s="2"/>
      <c r="F57" s="2"/>
      <c r="G57" s="2"/>
      <c r="H57" s="2"/>
      <c r="I57" s="2"/>
      <c r="J57" s="3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8" t="s">
        <v>1</v>
      </c>
      <c r="B58" s="2"/>
      <c r="C58" s="2"/>
      <c r="D58" s="2"/>
      <c r="E58" s="2"/>
      <c r="F58" s="2"/>
      <c r="G58" s="2"/>
      <c r="H58" s="2"/>
      <c r="I58" s="2"/>
      <c r="J58" s="3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1" t="s">
        <v>76</v>
      </c>
      <c r="B59" s="2"/>
      <c r="C59" s="2"/>
      <c r="D59" s="2"/>
      <c r="E59" s="2"/>
      <c r="F59" s="2"/>
      <c r="G59" s="2"/>
      <c r="H59" s="2"/>
      <c r="I59" s="2"/>
      <c r="J59" s="3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8" t="s">
        <v>42</v>
      </c>
      <c r="B60" s="2"/>
      <c r="C60" s="2"/>
      <c r="D60" s="2"/>
      <c r="E60" s="2"/>
      <c r="F60" s="2"/>
      <c r="G60" s="2"/>
      <c r="H60" s="2"/>
      <c r="I60" s="2"/>
      <c r="J60" s="3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6"/>
      <c r="B61" s="6"/>
      <c r="C61" s="49"/>
      <c r="D61" s="49"/>
      <c r="E61" s="50"/>
      <c r="F61" s="49"/>
      <c r="G61" s="49"/>
      <c r="H61" s="51"/>
      <c r="I61" s="49"/>
      <c r="J61" s="6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10"/>
      <c r="B62" s="11"/>
      <c r="C62" s="12" t="s">
        <v>4</v>
      </c>
      <c r="D62" s="12"/>
      <c r="E62" s="93" t="s">
        <v>65</v>
      </c>
      <c r="F62" s="94"/>
      <c r="G62" s="95"/>
      <c r="H62" s="107"/>
      <c r="I62" s="12" t="s">
        <v>4</v>
      </c>
      <c r="J62" s="52"/>
      <c r="K62" s="15"/>
      <c r="L62" s="5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17" t="s">
        <v>6</v>
      </c>
      <c r="B63" s="18" t="s">
        <v>7</v>
      </c>
      <c r="C63" s="19" t="s">
        <v>8</v>
      </c>
      <c r="D63" s="19" t="s">
        <v>9</v>
      </c>
      <c r="E63" s="96" t="s">
        <v>67</v>
      </c>
      <c r="F63" s="97" t="s">
        <v>12</v>
      </c>
      <c r="G63" s="98" t="s">
        <v>68</v>
      </c>
      <c r="H63" s="108" t="s">
        <v>73</v>
      </c>
      <c r="I63" s="19" t="s">
        <v>13</v>
      </c>
      <c r="J63" s="22" t="s">
        <v>14</v>
      </c>
      <c r="K63" s="19" t="s">
        <v>15</v>
      </c>
      <c r="L63" s="20" t="s">
        <v>16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17"/>
      <c r="B64" s="18"/>
      <c r="C64" s="23" t="s">
        <v>77</v>
      </c>
      <c r="D64" s="19" t="s">
        <v>18</v>
      </c>
      <c r="E64" s="85" t="s">
        <v>18</v>
      </c>
      <c r="F64" s="19" t="s">
        <v>18</v>
      </c>
      <c r="G64" s="20" t="s">
        <v>18</v>
      </c>
      <c r="H64" s="108" t="s">
        <v>74</v>
      </c>
      <c r="I64" s="23" t="s">
        <v>77</v>
      </c>
      <c r="J64" s="22" t="s">
        <v>19</v>
      </c>
      <c r="K64" s="19" t="s">
        <v>20</v>
      </c>
      <c r="L64" s="20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24"/>
      <c r="B65" s="25"/>
      <c r="C65" s="26" t="s">
        <v>18</v>
      </c>
      <c r="D65" s="27"/>
      <c r="E65" s="99"/>
      <c r="F65" s="27"/>
      <c r="G65" s="86"/>
      <c r="H65" s="108" t="s">
        <v>75</v>
      </c>
      <c r="I65" s="26" t="s">
        <v>18</v>
      </c>
      <c r="J65" s="55"/>
      <c r="K65" s="27"/>
      <c r="L65" s="28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30">
        <v>1.0</v>
      </c>
      <c r="B66" s="31" t="s">
        <v>21</v>
      </c>
      <c r="C66" s="74">
        <v>0.0</v>
      </c>
      <c r="D66" s="74">
        <v>0.0</v>
      </c>
      <c r="E66" s="89">
        <v>0.0</v>
      </c>
      <c r="F66" s="100">
        <v>0.0</v>
      </c>
      <c r="G66" s="33">
        <v>0.0</v>
      </c>
      <c r="H66" s="109">
        <v>0.0</v>
      </c>
      <c r="I66" s="74">
        <v>0.0</v>
      </c>
      <c r="J66" s="56"/>
      <c r="K66" s="34">
        <f t="shared" ref="K66:K76" si="5">J66*E66/10</f>
        <v>0</v>
      </c>
      <c r="L66" s="40" t="s">
        <v>43</v>
      </c>
      <c r="M66" s="42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30">
        <v>2.0</v>
      </c>
      <c r="B67" s="31" t="s">
        <v>23</v>
      </c>
      <c r="C67" s="74">
        <v>0.0</v>
      </c>
      <c r="D67" s="74">
        <v>0.0</v>
      </c>
      <c r="E67" s="43">
        <v>0.0</v>
      </c>
      <c r="F67" s="100"/>
      <c r="G67" s="33">
        <v>0.0</v>
      </c>
      <c r="H67" s="109">
        <v>0.0</v>
      </c>
      <c r="I67" s="74">
        <v>0.0</v>
      </c>
      <c r="J67" s="56"/>
      <c r="K67" s="34">
        <f t="shared" si="5"/>
        <v>0</v>
      </c>
      <c r="L67" s="40"/>
      <c r="M67" s="42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30">
        <v>3.0</v>
      </c>
      <c r="B68" s="31" t="s">
        <v>25</v>
      </c>
      <c r="C68" s="74">
        <v>0.0</v>
      </c>
      <c r="D68" s="74">
        <v>269.4</v>
      </c>
      <c r="E68" s="74">
        <v>235.5</v>
      </c>
      <c r="F68" s="100"/>
      <c r="G68" s="33">
        <f t="shared" ref="G68:G73" si="6">C68+D68-E68</f>
        <v>33.9</v>
      </c>
      <c r="H68" s="109">
        <v>0.0</v>
      </c>
      <c r="I68" s="74">
        <v>0.0</v>
      </c>
      <c r="J68" s="56">
        <v>69.5</v>
      </c>
      <c r="K68" s="34">
        <f t="shared" si="5"/>
        <v>1636.725</v>
      </c>
      <c r="L68" s="40"/>
      <c r="M68" s="42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30">
        <v>4.0</v>
      </c>
      <c r="B69" s="31" t="s">
        <v>27</v>
      </c>
      <c r="C69" s="74">
        <v>0.0</v>
      </c>
      <c r="D69" s="74">
        <v>0.0</v>
      </c>
      <c r="E69" s="74">
        <v>0.0</v>
      </c>
      <c r="F69" s="100">
        <v>0.0</v>
      </c>
      <c r="G69" s="33">
        <f t="shared" si="6"/>
        <v>0</v>
      </c>
      <c r="H69" s="109"/>
      <c r="I69" s="74">
        <v>0.0</v>
      </c>
      <c r="J69" s="56"/>
      <c r="K69" s="34">
        <f t="shared" si="5"/>
        <v>0</v>
      </c>
      <c r="L69" s="40"/>
      <c r="M69" s="42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30">
        <v>5.0</v>
      </c>
      <c r="B70" s="31" t="s">
        <v>28</v>
      </c>
      <c r="C70" s="74">
        <v>2.0</v>
      </c>
      <c r="D70" s="74">
        <v>16.0</v>
      </c>
      <c r="E70" s="74">
        <v>18.0</v>
      </c>
      <c r="F70" s="100">
        <v>0.0</v>
      </c>
      <c r="G70" s="33">
        <f t="shared" si="6"/>
        <v>0</v>
      </c>
      <c r="H70" s="109"/>
      <c r="I70" s="74"/>
      <c r="J70" s="56">
        <v>69.25</v>
      </c>
      <c r="K70" s="34">
        <f t="shared" si="5"/>
        <v>124.65</v>
      </c>
      <c r="L70" s="40"/>
      <c r="M70" s="42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30">
        <v>6.0</v>
      </c>
      <c r="B71" s="31" t="s">
        <v>29</v>
      </c>
      <c r="C71" s="74">
        <v>0.0</v>
      </c>
      <c r="D71" s="74">
        <v>9.399999999999999</v>
      </c>
      <c r="E71" s="74">
        <v>9.399999999999999</v>
      </c>
      <c r="F71" s="100">
        <v>0.0</v>
      </c>
      <c r="G71" s="33">
        <f t="shared" si="6"/>
        <v>0</v>
      </c>
      <c r="H71" s="109"/>
      <c r="I71" s="74"/>
      <c r="J71" s="56">
        <v>71.25</v>
      </c>
      <c r="K71" s="34">
        <f t="shared" si="5"/>
        <v>66.975</v>
      </c>
      <c r="L71" s="40"/>
      <c r="M71" s="42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30">
        <v>7.0</v>
      </c>
      <c r="B72" s="31" t="s">
        <v>30</v>
      </c>
      <c r="C72" s="74">
        <v>0.0</v>
      </c>
      <c r="D72" s="74">
        <v>12.3</v>
      </c>
      <c r="E72" s="74">
        <v>12.3</v>
      </c>
      <c r="F72" s="100">
        <v>0.0</v>
      </c>
      <c r="G72" s="33">
        <f t="shared" si="6"/>
        <v>0</v>
      </c>
      <c r="H72" s="109"/>
      <c r="I72" s="74"/>
      <c r="J72" s="56">
        <v>70.85</v>
      </c>
      <c r="K72" s="34">
        <f t="shared" si="5"/>
        <v>87.1455</v>
      </c>
      <c r="L72" s="40"/>
      <c r="M72" s="42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30">
        <v>8.0</v>
      </c>
      <c r="B73" s="31" t="s">
        <v>31</v>
      </c>
      <c r="C73" s="74">
        <v>12.0</v>
      </c>
      <c r="D73" s="74">
        <v>29.3</v>
      </c>
      <c r="E73" s="74">
        <v>29.3</v>
      </c>
      <c r="F73" s="100">
        <v>0.0</v>
      </c>
      <c r="G73" s="33">
        <f t="shared" si="6"/>
        <v>12</v>
      </c>
      <c r="H73" s="109"/>
      <c r="I73" s="74"/>
      <c r="J73" s="56">
        <v>71.13</v>
      </c>
      <c r="K73" s="34">
        <f t="shared" si="5"/>
        <v>208.4109</v>
      </c>
      <c r="L73" s="40"/>
      <c r="M73" s="42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30">
        <v>9.0</v>
      </c>
      <c r="B74" s="31" t="s">
        <v>32</v>
      </c>
      <c r="C74" s="74">
        <v>342.0</v>
      </c>
      <c r="D74" s="74">
        <v>490.5</v>
      </c>
      <c r="E74" s="74">
        <v>497.5</v>
      </c>
      <c r="F74" s="100">
        <v>0.0</v>
      </c>
      <c r="G74" s="33">
        <f t="shared" ref="G74:G83" si="7">C74+D74-E74-I74</f>
        <v>7</v>
      </c>
      <c r="H74" s="109"/>
      <c r="I74" s="74">
        <v>328.0</v>
      </c>
      <c r="J74" s="56">
        <v>70.25</v>
      </c>
      <c r="K74" s="34">
        <f t="shared" si="5"/>
        <v>3494.9375</v>
      </c>
      <c r="L74" s="40"/>
      <c r="M74" s="42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30">
        <v>10.0</v>
      </c>
      <c r="B75" s="31" t="s">
        <v>33</v>
      </c>
      <c r="C75" s="74">
        <v>59.0</v>
      </c>
      <c r="D75" s="74">
        <v>219.5</v>
      </c>
      <c r="E75" s="74">
        <v>185.5</v>
      </c>
      <c r="F75" s="100">
        <v>0.0</v>
      </c>
      <c r="G75" s="33">
        <f t="shared" si="7"/>
        <v>93</v>
      </c>
      <c r="H75" s="109"/>
      <c r="I75" s="74"/>
      <c r="J75" s="56">
        <v>70.24</v>
      </c>
      <c r="K75" s="34">
        <f t="shared" si="5"/>
        <v>1302.952</v>
      </c>
      <c r="L75" s="40"/>
      <c r="M75" s="42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30">
        <v>11.0</v>
      </c>
      <c r="B76" s="31" t="s">
        <v>34</v>
      </c>
      <c r="C76" s="74">
        <v>0.0</v>
      </c>
      <c r="D76" s="74">
        <v>473.7</v>
      </c>
      <c r="E76" s="74">
        <v>473.7</v>
      </c>
      <c r="F76" s="100">
        <v>0.0</v>
      </c>
      <c r="G76" s="33">
        <f t="shared" si="7"/>
        <v>0</v>
      </c>
      <c r="H76" s="109"/>
      <c r="I76" s="74">
        <v>0.0</v>
      </c>
      <c r="J76" s="56">
        <v>71.05</v>
      </c>
      <c r="K76" s="34">
        <f t="shared" si="5"/>
        <v>3365.6385</v>
      </c>
      <c r="L76" s="40"/>
      <c r="M76" s="42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30">
        <v>12.0</v>
      </c>
      <c r="B77" s="31" t="s">
        <v>35</v>
      </c>
      <c r="C77" s="74">
        <v>2.0</v>
      </c>
      <c r="D77" s="74">
        <v>452.8</v>
      </c>
      <c r="E77" s="74">
        <v>442.6</v>
      </c>
      <c r="F77" s="100">
        <v>0.0</v>
      </c>
      <c r="G77" s="33">
        <f t="shared" si="7"/>
        <v>10.2</v>
      </c>
      <c r="H77" s="109"/>
      <c r="I77" s="74">
        <v>2.0</v>
      </c>
      <c r="J77" s="56">
        <f>K77/E77*10</f>
        <v>69.2724808</v>
      </c>
      <c r="K77" s="34">
        <v>3066.0</v>
      </c>
      <c r="L77" s="40"/>
      <c r="M77" s="42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30">
        <v>13.0</v>
      </c>
      <c r="B78" s="31" t="s">
        <v>36</v>
      </c>
      <c r="C78" s="74">
        <v>35.0</v>
      </c>
      <c r="D78" s="74">
        <v>472.8</v>
      </c>
      <c r="E78" s="74">
        <v>480.2</v>
      </c>
      <c r="F78" s="100">
        <v>0.0</v>
      </c>
      <c r="G78" s="33">
        <f t="shared" si="7"/>
        <v>27.6</v>
      </c>
      <c r="H78" s="109"/>
      <c r="I78" s="74"/>
      <c r="J78" s="56">
        <v>69.02</v>
      </c>
      <c r="K78" s="34">
        <f t="shared" ref="K78:K82" si="8">J78*E78/10</f>
        <v>3314.3404</v>
      </c>
      <c r="L78" s="40"/>
      <c r="M78" s="42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30">
        <v>14.0</v>
      </c>
      <c r="B79" s="31" t="s">
        <v>37</v>
      </c>
      <c r="C79" s="74">
        <v>20.0</v>
      </c>
      <c r="D79" s="74">
        <v>384.3</v>
      </c>
      <c r="E79" s="74">
        <v>384.3</v>
      </c>
      <c r="F79" s="100">
        <v>0.0</v>
      </c>
      <c r="G79" s="33">
        <f t="shared" si="7"/>
        <v>20</v>
      </c>
      <c r="H79" s="109"/>
      <c r="I79" s="74"/>
      <c r="J79" s="56">
        <v>70.94</v>
      </c>
      <c r="K79" s="34">
        <f t="shared" si="8"/>
        <v>2726.2242</v>
      </c>
      <c r="L79" s="40"/>
      <c r="M79" s="42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30">
        <v>15.0</v>
      </c>
      <c r="B80" s="31" t="s">
        <v>38</v>
      </c>
      <c r="C80" s="74">
        <v>0.0</v>
      </c>
      <c r="D80" s="74">
        <v>15.100000000000001</v>
      </c>
      <c r="E80" s="74">
        <v>12.3</v>
      </c>
      <c r="F80" s="100">
        <v>0.0</v>
      </c>
      <c r="G80" s="33">
        <f t="shared" si="7"/>
        <v>2.8</v>
      </c>
      <c r="H80" s="109"/>
      <c r="I80" s="74">
        <v>0.0</v>
      </c>
      <c r="J80" s="56">
        <v>70.25</v>
      </c>
      <c r="K80" s="34">
        <f t="shared" si="8"/>
        <v>86.4075</v>
      </c>
      <c r="L80" s="40"/>
      <c r="M80" s="42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30">
        <v>16.0</v>
      </c>
      <c r="B81" s="31" t="s">
        <v>39</v>
      </c>
      <c r="C81" s="74">
        <v>0.0</v>
      </c>
      <c r="D81" s="74">
        <v>371.09999999999997</v>
      </c>
      <c r="E81" s="74">
        <v>371.09999999999997</v>
      </c>
      <c r="F81" s="100">
        <v>0.0</v>
      </c>
      <c r="G81" s="33">
        <f t="shared" si="7"/>
        <v>0</v>
      </c>
      <c r="H81" s="109"/>
      <c r="I81" s="74">
        <v>0.0</v>
      </c>
      <c r="J81" s="56">
        <v>69.54</v>
      </c>
      <c r="K81" s="34">
        <f t="shared" si="8"/>
        <v>2580.6294</v>
      </c>
      <c r="L81" s="40"/>
      <c r="M81" s="42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30">
        <v>17.0</v>
      </c>
      <c r="B82" s="31" t="s">
        <v>40</v>
      </c>
      <c r="C82" s="74">
        <v>0.0</v>
      </c>
      <c r="D82" s="74">
        <v>92.2</v>
      </c>
      <c r="E82" s="74">
        <v>75.3</v>
      </c>
      <c r="F82" s="100">
        <v>0.0</v>
      </c>
      <c r="G82" s="33">
        <f t="shared" si="7"/>
        <v>16.9</v>
      </c>
      <c r="H82" s="109"/>
      <c r="I82" s="74">
        <v>0.0</v>
      </c>
      <c r="J82" s="56">
        <v>68.15</v>
      </c>
      <c r="K82" s="34">
        <f t="shared" si="8"/>
        <v>513.1695</v>
      </c>
      <c r="L82" s="40"/>
      <c r="M82" s="42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30"/>
      <c r="B83" s="25" t="s">
        <v>41</v>
      </c>
      <c r="C83" s="74">
        <v>472.0</v>
      </c>
      <c r="D83" s="74">
        <v>3308.4</v>
      </c>
      <c r="E83" s="74">
        <v>3227.0000000000005</v>
      </c>
      <c r="F83" s="101">
        <f>SUM(F66:F82)</f>
        <v>0</v>
      </c>
      <c r="G83" s="33">
        <f t="shared" si="7"/>
        <v>223.4</v>
      </c>
      <c r="H83" s="109"/>
      <c r="I83" s="74">
        <f>SUM(I66:I82)</f>
        <v>330</v>
      </c>
      <c r="J83" s="56">
        <f>K83/E83*10</f>
        <v>69.9541537</v>
      </c>
      <c r="K83" s="34">
        <f>SUM(K67:K82)</f>
        <v>22574.2054</v>
      </c>
      <c r="L83" s="40"/>
      <c r="M83" s="42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1"/>
      <c r="B84" s="6" t="s">
        <v>44</v>
      </c>
      <c r="C84" s="44"/>
      <c r="D84" s="44"/>
      <c r="E84" s="58"/>
      <c r="F84" s="44"/>
      <c r="G84" s="59"/>
      <c r="H84" s="60"/>
      <c r="I84" s="44"/>
      <c r="J84" s="115"/>
      <c r="K84" s="116"/>
      <c r="L84" s="79">
        <f>K84-K83</f>
        <v>-22574.2054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1"/>
      <c r="B85" s="6"/>
      <c r="C85" s="44"/>
      <c r="D85" s="44"/>
      <c r="E85" s="58"/>
      <c r="F85" s="44"/>
      <c r="G85" s="59"/>
      <c r="H85" s="60"/>
      <c r="I85" s="44"/>
      <c r="J85" s="112"/>
      <c r="K85" s="46"/>
      <c r="L85" s="111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1"/>
      <c r="B86" s="6"/>
      <c r="C86" s="44"/>
      <c r="D86" s="44"/>
      <c r="E86" s="58"/>
      <c r="F86" s="44"/>
      <c r="G86" s="59"/>
      <c r="H86" s="60"/>
      <c r="I86" s="44"/>
      <c r="J86" s="43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1" t="s">
        <v>0</v>
      </c>
      <c r="B87" s="2"/>
      <c r="C87" s="2"/>
      <c r="D87" s="2"/>
      <c r="E87" s="2"/>
      <c r="F87" s="2"/>
      <c r="G87" s="2"/>
      <c r="H87" s="2"/>
      <c r="I87" s="2"/>
      <c r="J87" s="3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1" t="s">
        <v>1</v>
      </c>
      <c r="B88" s="2"/>
      <c r="C88" s="2"/>
      <c r="D88" s="2"/>
      <c r="E88" s="2"/>
      <c r="F88" s="2"/>
      <c r="G88" s="2"/>
      <c r="H88" s="2"/>
      <c r="I88" s="2"/>
      <c r="J88" s="3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1" t="s">
        <v>76</v>
      </c>
      <c r="B89" s="2"/>
      <c r="C89" s="2"/>
      <c r="D89" s="2"/>
      <c r="E89" s="2"/>
      <c r="F89" s="2"/>
      <c r="G89" s="2"/>
      <c r="H89" s="2"/>
      <c r="I89" s="2"/>
      <c r="J89" s="3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1" t="s">
        <v>45</v>
      </c>
      <c r="B90" s="2"/>
      <c r="C90" s="2"/>
      <c r="D90" s="2"/>
      <c r="E90" s="2"/>
      <c r="F90" s="2"/>
      <c r="G90" s="2"/>
      <c r="H90" s="2"/>
      <c r="I90" s="2"/>
      <c r="J90" s="3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5"/>
      <c r="B91" s="6"/>
      <c r="C91" s="49"/>
      <c r="D91" s="49"/>
      <c r="E91" s="50"/>
      <c r="F91" s="49"/>
      <c r="G91" s="49"/>
      <c r="H91" s="51"/>
      <c r="I91" s="49"/>
      <c r="J91" s="6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10"/>
      <c r="B92" s="11"/>
      <c r="C92" s="12" t="s">
        <v>4</v>
      </c>
      <c r="D92" s="12"/>
      <c r="E92" s="102" t="s">
        <v>65</v>
      </c>
      <c r="F92" s="103"/>
      <c r="G92" s="76" t="s">
        <v>4</v>
      </c>
      <c r="H92" s="16"/>
      <c r="I92" s="15"/>
      <c r="J92" s="11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17" t="s">
        <v>6</v>
      </c>
      <c r="B93" s="18" t="s">
        <v>7</v>
      </c>
      <c r="C93" s="19" t="s">
        <v>8</v>
      </c>
      <c r="D93" s="19" t="s">
        <v>9</v>
      </c>
      <c r="E93" s="96" t="s">
        <v>67</v>
      </c>
      <c r="F93" s="97" t="s">
        <v>12</v>
      </c>
      <c r="G93" s="19" t="s">
        <v>13</v>
      </c>
      <c r="H93" s="22" t="s">
        <v>14</v>
      </c>
      <c r="I93" s="19" t="s">
        <v>15</v>
      </c>
      <c r="J93" s="18" t="s">
        <v>16</v>
      </c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17"/>
      <c r="B94" s="18"/>
      <c r="C94" s="23" t="s">
        <v>77</v>
      </c>
      <c r="D94" s="19" t="s">
        <v>18</v>
      </c>
      <c r="E94" s="85" t="s">
        <v>18</v>
      </c>
      <c r="F94" s="19" t="s">
        <v>18</v>
      </c>
      <c r="G94" s="23" t="s">
        <v>77</v>
      </c>
      <c r="H94" s="22" t="s">
        <v>19</v>
      </c>
      <c r="I94" s="19" t="s">
        <v>20</v>
      </c>
      <c r="J94" s="18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24"/>
      <c r="B95" s="25"/>
      <c r="C95" s="26" t="s">
        <v>18</v>
      </c>
      <c r="D95" s="27"/>
      <c r="E95" s="99"/>
      <c r="F95" s="27"/>
      <c r="G95" s="26" t="s">
        <v>18</v>
      </c>
      <c r="H95" s="29"/>
      <c r="I95" s="27"/>
      <c r="J95" s="25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30">
        <v>1.0</v>
      </c>
      <c r="B96" s="31" t="s">
        <v>21</v>
      </c>
      <c r="C96" s="32"/>
      <c r="D96" s="74">
        <v>0.0</v>
      </c>
      <c r="E96" s="89">
        <v>0.0</v>
      </c>
      <c r="F96" s="26">
        <v>0.0</v>
      </c>
      <c r="G96" s="74"/>
      <c r="H96" s="29"/>
      <c r="I96" s="61">
        <f>E96*H96/10</f>
        <v>0</v>
      </c>
      <c r="J96" s="62" t="s">
        <v>46</v>
      </c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30">
        <v>2.0</v>
      </c>
      <c r="B97" s="31" t="s">
        <v>23</v>
      </c>
      <c r="C97" s="32"/>
      <c r="D97" s="74">
        <v>0.0</v>
      </c>
      <c r="E97" s="43">
        <v>0.0</v>
      </c>
      <c r="F97" s="26"/>
      <c r="G97" s="74"/>
      <c r="H97" s="29"/>
      <c r="I97" s="61"/>
      <c r="J97" s="62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30">
        <v>3.0</v>
      </c>
      <c r="B98" s="31" t="s">
        <v>25</v>
      </c>
      <c r="C98" s="32"/>
      <c r="D98" s="74">
        <v>0.0</v>
      </c>
      <c r="E98" s="74">
        <v>0.0</v>
      </c>
      <c r="F98" s="26"/>
      <c r="G98" s="74"/>
      <c r="H98" s="29"/>
      <c r="I98" s="61">
        <f>E98*H98/10</f>
        <v>0</v>
      </c>
      <c r="J98" s="62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30">
        <v>4.0</v>
      </c>
      <c r="B99" s="31" t="s">
        <v>27</v>
      </c>
      <c r="C99" s="32"/>
      <c r="D99" s="74">
        <v>0.0</v>
      </c>
      <c r="E99" s="74">
        <v>0.0</v>
      </c>
      <c r="F99" s="26">
        <v>0.0</v>
      </c>
      <c r="G99" s="74"/>
      <c r="H99" s="29"/>
      <c r="I99" s="29"/>
      <c r="J99" s="62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30">
        <v>5.0</v>
      </c>
      <c r="B100" s="31" t="s">
        <v>28</v>
      </c>
      <c r="C100" s="32"/>
      <c r="D100" s="74">
        <v>0.0</v>
      </c>
      <c r="E100" s="74">
        <v>0.0</v>
      </c>
      <c r="F100" s="26">
        <v>0.0</v>
      </c>
      <c r="G100" s="74"/>
      <c r="H100" s="29"/>
      <c r="I100" s="29"/>
      <c r="J100" s="62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30">
        <v>6.0</v>
      </c>
      <c r="B101" s="31" t="s">
        <v>29</v>
      </c>
      <c r="C101" s="32"/>
      <c r="D101" s="74">
        <v>0.0</v>
      </c>
      <c r="E101" s="74">
        <v>0.0</v>
      </c>
      <c r="F101" s="26">
        <v>0.0</v>
      </c>
      <c r="G101" s="74"/>
      <c r="H101" s="29"/>
      <c r="I101" s="29"/>
      <c r="J101" s="62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30">
        <v>7.0</v>
      </c>
      <c r="B102" s="31" t="s">
        <v>30</v>
      </c>
      <c r="C102" s="32"/>
      <c r="D102" s="74">
        <v>0.0</v>
      </c>
      <c r="E102" s="74">
        <v>0.0</v>
      </c>
      <c r="F102" s="26">
        <v>0.0</v>
      </c>
      <c r="G102" s="74"/>
      <c r="H102" s="55"/>
      <c r="I102" s="29"/>
      <c r="J102" s="62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30">
        <v>8.0</v>
      </c>
      <c r="B103" s="31" t="s">
        <v>31</v>
      </c>
      <c r="C103" s="32"/>
      <c r="D103" s="74">
        <v>0.0</v>
      </c>
      <c r="E103" s="74">
        <v>0.0</v>
      </c>
      <c r="F103" s="26">
        <v>0.0</v>
      </c>
      <c r="G103" s="74"/>
      <c r="H103" s="29"/>
      <c r="I103" s="29"/>
      <c r="J103" s="62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30">
        <v>9.0</v>
      </c>
      <c r="B104" s="31" t="s">
        <v>32</v>
      </c>
      <c r="C104" s="32"/>
      <c r="D104" s="74">
        <v>58.4</v>
      </c>
      <c r="E104" s="74">
        <v>58.4</v>
      </c>
      <c r="F104" s="26">
        <v>0.0</v>
      </c>
      <c r="G104" s="74"/>
      <c r="H104" s="29">
        <v>15.24</v>
      </c>
      <c r="I104" s="29">
        <v>88.0</v>
      </c>
      <c r="J104" s="62"/>
      <c r="K104" s="4">
        <f>H104*E104</f>
        <v>890.016</v>
      </c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30">
        <v>10.0</v>
      </c>
      <c r="B105" s="31" t="s">
        <v>33</v>
      </c>
      <c r="C105" s="32"/>
      <c r="D105" s="74">
        <v>0.0</v>
      </c>
      <c r="E105" s="74">
        <v>0.0</v>
      </c>
      <c r="F105" s="26">
        <v>0.0</v>
      </c>
      <c r="G105" s="74"/>
      <c r="H105" s="29"/>
      <c r="I105" s="61"/>
      <c r="J105" s="62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30">
        <v>11.0</v>
      </c>
      <c r="B106" s="31" t="s">
        <v>34</v>
      </c>
      <c r="C106" s="32"/>
      <c r="D106" s="74">
        <v>0.0</v>
      </c>
      <c r="E106" s="74">
        <v>0.0</v>
      </c>
      <c r="F106" s="26">
        <v>0.0</v>
      </c>
      <c r="G106" s="74"/>
      <c r="H106" s="29"/>
      <c r="I106" s="29"/>
      <c r="J106" s="62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30">
        <v>12.0</v>
      </c>
      <c r="B107" s="31" t="s">
        <v>35</v>
      </c>
      <c r="C107" s="32"/>
      <c r="D107" s="74">
        <v>0.0</v>
      </c>
      <c r="E107" s="74">
        <v>0.0</v>
      </c>
      <c r="F107" s="26">
        <v>0.0</v>
      </c>
      <c r="G107" s="74"/>
      <c r="H107" s="29"/>
      <c r="I107" s="29"/>
      <c r="J107" s="62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30">
        <v>13.0</v>
      </c>
      <c r="B108" s="31" t="s">
        <v>36</v>
      </c>
      <c r="C108" s="32"/>
      <c r="D108" s="74">
        <v>0.0</v>
      </c>
      <c r="E108" s="74">
        <v>0.0</v>
      </c>
      <c r="F108" s="26">
        <v>0.0</v>
      </c>
      <c r="G108" s="74"/>
      <c r="H108" s="29"/>
      <c r="I108" s="61"/>
      <c r="J108" s="62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30">
        <v>14.0</v>
      </c>
      <c r="B109" s="31" t="s">
        <v>37</v>
      </c>
      <c r="C109" s="32"/>
      <c r="D109" s="74">
        <v>0.0</v>
      </c>
      <c r="E109" s="74">
        <v>0.0</v>
      </c>
      <c r="F109" s="26">
        <v>0.0</v>
      </c>
      <c r="G109" s="74"/>
      <c r="H109" s="29"/>
      <c r="I109" s="61">
        <f t="shared" ref="I109:I112" si="9">E109*H109/10</f>
        <v>0</v>
      </c>
      <c r="J109" s="62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30">
        <v>15.0</v>
      </c>
      <c r="B110" s="31" t="s">
        <v>38</v>
      </c>
      <c r="C110" s="32"/>
      <c r="D110" s="33">
        <v>0.0</v>
      </c>
      <c r="E110" s="74">
        <v>0.0</v>
      </c>
      <c r="F110" s="26">
        <v>0.0</v>
      </c>
      <c r="G110" s="74"/>
      <c r="H110" s="55"/>
      <c r="I110" s="61">
        <f t="shared" si="9"/>
        <v>0</v>
      </c>
      <c r="J110" s="62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30">
        <v>16.0</v>
      </c>
      <c r="B111" s="31" t="s">
        <v>39</v>
      </c>
      <c r="C111" s="32"/>
      <c r="D111" s="33">
        <v>0.0</v>
      </c>
      <c r="E111" s="74">
        <v>0.0</v>
      </c>
      <c r="F111" s="26">
        <v>0.0</v>
      </c>
      <c r="G111" s="74"/>
      <c r="H111" s="55"/>
      <c r="I111" s="61">
        <f t="shared" si="9"/>
        <v>0</v>
      </c>
      <c r="J111" s="62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30">
        <v>17.0</v>
      </c>
      <c r="B112" s="31" t="s">
        <v>40</v>
      </c>
      <c r="C112" s="32"/>
      <c r="D112" s="74">
        <v>0.0</v>
      </c>
      <c r="E112" s="74">
        <v>0.0</v>
      </c>
      <c r="F112" s="26">
        <v>0.0</v>
      </c>
      <c r="G112" s="74"/>
      <c r="H112" s="55"/>
      <c r="I112" s="61">
        <f t="shared" si="9"/>
        <v>0</v>
      </c>
      <c r="J112" s="62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30"/>
      <c r="B113" s="25" t="s">
        <v>41</v>
      </c>
      <c r="C113" s="32"/>
      <c r="D113" s="74">
        <v>58.4</v>
      </c>
      <c r="E113" s="74">
        <v>58.4</v>
      </c>
      <c r="F113" s="74">
        <f>SUM(F96:F112)</f>
        <v>0</v>
      </c>
      <c r="G113" s="74"/>
      <c r="H113" s="29">
        <v>15.24</v>
      </c>
      <c r="I113" s="61">
        <f>SUM(I96:I112)</f>
        <v>88</v>
      </c>
      <c r="J113" s="62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1"/>
      <c r="B114" s="6"/>
      <c r="C114" s="42"/>
      <c r="D114" s="42"/>
      <c r="E114" s="43"/>
      <c r="F114" s="42"/>
      <c r="G114" s="59"/>
      <c r="H114" s="104"/>
      <c r="I114" s="6">
        <v>88.0</v>
      </c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1" t="s">
        <v>0</v>
      </c>
      <c r="B115" s="2"/>
      <c r="C115" s="2"/>
      <c r="D115" s="2"/>
      <c r="E115" s="2"/>
      <c r="F115" s="2"/>
      <c r="G115" s="2"/>
      <c r="H115" s="2"/>
      <c r="I115" s="2"/>
      <c r="J115" s="3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1" t="s">
        <v>1</v>
      </c>
      <c r="B116" s="2"/>
      <c r="C116" s="2"/>
      <c r="D116" s="2"/>
      <c r="E116" s="2"/>
      <c r="F116" s="2"/>
      <c r="G116" s="2"/>
      <c r="H116" s="2"/>
      <c r="I116" s="2"/>
      <c r="J116" s="3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1" t="s">
        <v>76</v>
      </c>
      <c r="B117" s="2"/>
      <c r="C117" s="2"/>
      <c r="D117" s="2"/>
      <c r="E117" s="2"/>
      <c r="F117" s="2"/>
      <c r="G117" s="2"/>
      <c r="H117" s="2"/>
      <c r="I117" s="2"/>
      <c r="J117" s="3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1" t="s">
        <v>47</v>
      </c>
      <c r="B118" s="2"/>
      <c r="C118" s="2"/>
      <c r="D118" s="2"/>
      <c r="E118" s="2"/>
      <c r="F118" s="2"/>
      <c r="G118" s="2"/>
      <c r="H118" s="2"/>
      <c r="I118" s="2"/>
      <c r="J118" s="3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5"/>
      <c r="B119" s="6"/>
      <c r="C119" s="49"/>
      <c r="D119" s="49"/>
      <c r="E119" s="50"/>
      <c r="F119" s="49"/>
      <c r="G119" s="49"/>
      <c r="H119" s="51"/>
      <c r="I119" s="49"/>
      <c r="J119" s="6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10"/>
      <c r="B120" s="11"/>
      <c r="C120" s="12" t="s">
        <v>4</v>
      </c>
      <c r="D120" s="12"/>
      <c r="E120" s="105"/>
      <c r="F120" s="15"/>
      <c r="G120" s="12" t="s">
        <v>4</v>
      </c>
      <c r="H120" s="16"/>
      <c r="I120" s="15"/>
      <c r="J120" s="11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17" t="s">
        <v>6</v>
      </c>
      <c r="B121" s="18" t="s">
        <v>7</v>
      </c>
      <c r="C121" s="19" t="s">
        <v>8</v>
      </c>
      <c r="D121" s="19" t="s">
        <v>9</v>
      </c>
      <c r="E121" s="20" t="s">
        <v>65</v>
      </c>
      <c r="F121" s="19" t="s">
        <v>12</v>
      </c>
      <c r="G121" s="19" t="s">
        <v>13</v>
      </c>
      <c r="H121" s="22" t="s">
        <v>14</v>
      </c>
      <c r="I121" s="19" t="s">
        <v>15</v>
      </c>
      <c r="J121" s="18" t="s">
        <v>16</v>
      </c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17"/>
      <c r="B122" s="18"/>
      <c r="C122" s="23" t="s">
        <v>77</v>
      </c>
      <c r="D122" s="19" t="s">
        <v>18</v>
      </c>
      <c r="E122" s="20" t="s">
        <v>18</v>
      </c>
      <c r="F122" s="19" t="s">
        <v>18</v>
      </c>
      <c r="G122" s="23" t="s">
        <v>77</v>
      </c>
      <c r="H122" s="22" t="s">
        <v>19</v>
      </c>
      <c r="I122" s="19" t="s">
        <v>20</v>
      </c>
      <c r="J122" s="18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24"/>
      <c r="B123" s="25"/>
      <c r="C123" s="26" t="s">
        <v>18</v>
      </c>
      <c r="D123" s="27"/>
      <c r="E123" s="28"/>
      <c r="F123" s="27"/>
      <c r="G123" s="26" t="s">
        <v>18</v>
      </c>
      <c r="H123" s="29"/>
      <c r="I123" s="27"/>
      <c r="J123" s="25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30">
        <v>1.0</v>
      </c>
      <c r="B124" s="31" t="s">
        <v>21</v>
      </c>
      <c r="C124" s="32">
        <v>0.0</v>
      </c>
      <c r="D124" s="74">
        <v>0.0</v>
      </c>
      <c r="E124" s="74">
        <v>0.0</v>
      </c>
      <c r="F124" s="34">
        <v>0.0</v>
      </c>
      <c r="G124" s="87"/>
      <c r="H124" s="29"/>
      <c r="I124" s="34"/>
      <c r="J124" s="62" t="s">
        <v>46</v>
      </c>
      <c r="K124" s="4"/>
      <c r="L124" s="42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30">
        <v>2.0</v>
      </c>
      <c r="B125" s="31" t="s">
        <v>23</v>
      </c>
      <c r="C125" s="32">
        <v>1.0</v>
      </c>
      <c r="D125" s="74">
        <v>4.7</v>
      </c>
      <c r="E125" s="74">
        <v>5.6</v>
      </c>
      <c r="F125" s="34">
        <v>0.0</v>
      </c>
      <c r="G125" s="87">
        <f t="shared" ref="G125:G141" si="10">C125+D125-E125</f>
        <v>0.1</v>
      </c>
      <c r="H125" s="56">
        <v>12.1527610619469</v>
      </c>
      <c r="I125" s="34">
        <f t="shared" ref="I125:I140" si="11">H125*E125/10</f>
        <v>6.805546195</v>
      </c>
      <c r="J125" s="62"/>
      <c r="K125" s="59"/>
      <c r="L125" s="42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30">
        <v>3.0</v>
      </c>
      <c r="B126" s="31" t="s">
        <v>25</v>
      </c>
      <c r="C126" s="32">
        <v>0.0</v>
      </c>
      <c r="D126" s="74">
        <v>217.5</v>
      </c>
      <c r="E126" s="74">
        <v>217.6</v>
      </c>
      <c r="F126" s="34"/>
      <c r="G126" s="87">
        <f t="shared" si="10"/>
        <v>-0.1</v>
      </c>
      <c r="H126" s="29">
        <v>12.1613233070796</v>
      </c>
      <c r="I126" s="34">
        <f t="shared" si="11"/>
        <v>264.6303952</v>
      </c>
      <c r="J126" s="62"/>
      <c r="K126" s="59"/>
      <c r="L126" s="42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30">
        <v>4.0</v>
      </c>
      <c r="B127" s="31" t="s">
        <v>27</v>
      </c>
      <c r="C127" s="32">
        <v>0.0</v>
      </c>
      <c r="D127" s="74">
        <v>7.5</v>
      </c>
      <c r="E127" s="74">
        <v>7.5</v>
      </c>
      <c r="F127" s="34"/>
      <c r="G127" s="87">
        <f t="shared" si="10"/>
        <v>0</v>
      </c>
      <c r="H127" s="29">
        <v>12.1776653929204</v>
      </c>
      <c r="I127" s="34">
        <f t="shared" si="11"/>
        <v>9.133249045</v>
      </c>
      <c r="J127" s="62"/>
      <c r="K127" s="59"/>
      <c r="L127" s="42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30">
        <v>5.0</v>
      </c>
      <c r="B128" s="31" t="s">
        <v>28</v>
      </c>
      <c r="C128" s="32">
        <v>0.0</v>
      </c>
      <c r="D128" s="74">
        <v>4.7</v>
      </c>
      <c r="E128" s="74">
        <v>4.7</v>
      </c>
      <c r="F128" s="34"/>
      <c r="G128" s="87">
        <f t="shared" si="10"/>
        <v>0</v>
      </c>
      <c r="H128" s="29">
        <v>12.6633629441624</v>
      </c>
      <c r="I128" s="34">
        <f t="shared" si="11"/>
        <v>5.951780584</v>
      </c>
      <c r="J128" s="62"/>
      <c r="K128" s="59"/>
      <c r="L128" s="42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30">
        <v>6.0</v>
      </c>
      <c r="B129" s="31" t="s">
        <v>29</v>
      </c>
      <c r="C129" s="32">
        <v>25.0</v>
      </c>
      <c r="D129" s="74">
        <v>219.4</v>
      </c>
      <c r="E129" s="74">
        <v>243.00000000000003</v>
      </c>
      <c r="F129" s="34"/>
      <c r="G129" s="87">
        <f t="shared" si="10"/>
        <v>1.4</v>
      </c>
      <c r="H129" s="29">
        <v>12.0462944162437</v>
      </c>
      <c r="I129" s="34">
        <f t="shared" si="11"/>
        <v>292.7249543</v>
      </c>
      <c r="J129" s="62"/>
      <c r="K129" s="59"/>
      <c r="L129" s="42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30">
        <v>7.0</v>
      </c>
      <c r="B130" s="31" t="s">
        <v>30</v>
      </c>
      <c r="C130" s="32">
        <v>28.0</v>
      </c>
      <c r="D130" s="74">
        <v>37.599999999999994</v>
      </c>
      <c r="E130" s="74">
        <v>63.99999999999999</v>
      </c>
      <c r="F130" s="34">
        <v>0.0</v>
      </c>
      <c r="G130" s="87">
        <f t="shared" si="10"/>
        <v>1.6</v>
      </c>
      <c r="H130" s="29">
        <v>12.201329500885</v>
      </c>
      <c r="I130" s="34">
        <f t="shared" si="11"/>
        <v>78.08850881</v>
      </c>
      <c r="J130" s="62"/>
      <c r="K130" s="59"/>
      <c r="L130" s="42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30">
        <v>8.0</v>
      </c>
      <c r="B131" s="31" t="s">
        <v>31</v>
      </c>
      <c r="C131" s="32">
        <v>0.0</v>
      </c>
      <c r="D131" s="74">
        <v>382.40000000000003</v>
      </c>
      <c r="E131" s="74">
        <v>382.40000000000003</v>
      </c>
      <c r="F131" s="34">
        <v>0.0</v>
      </c>
      <c r="G131" s="87">
        <f t="shared" si="10"/>
        <v>0</v>
      </c>
      <c r="H131" s="29">
        <v>12.4602416876106</v>
      </c>
      <c r="I131" s="34">
        <f t="shared" si="11"/>
        <v>476.4796421</v>
      </c>
      <c r="J131" s="62"/>
      <c r="K131" s="59"/>
      <c r="L131" s="42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30">
        <v>9.0</v>
      </c>
      <c r="B132" s="31" t="s">
        <v>32</v>
      </c>
      <c r="C132" s="32">
        <v>129.0</v>
      </c>
      <c r="D132" s="74">
        <v>328.4</v>
      </c>
      <c r="E132" s="74">
        <v>354.5</v>
      </c>
      <c r="F132" s="34">
        <v>0.0</v>
      </c>
      <c r="G132" s="87">
        <f t="shared" si="10"/>
        <v>102.9</v>
      </c>
      <c r="H132" s="29">
        <v>12.920460238664</v>
      </c>
      <c r="I132" s="34">
        <f t="shared" si="11"/>
        <v>458.0303155</v>
      </c>
      <c r="J132" s="62"/>
      <c r="K132" s="59"/>
      <c r="L132" s="42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30">
        <v>10.0</v>
      </c>
      <c r="B133" s="31" t="s">
        <v>33</v>
      </c>
      <c r="C133" s="32">
        <v>17.0</v>
      </c>
      <c r="D133" s="74">
        <v>614.0</v>
      </c>
      <c r="E133" s="74">
        <v>630.0999999999999</v>
      </c>
      <c r="F133" s="34">
        <v>0.0</v>
      </c>
      <c r="G133" s="87">
        <f t="shared" si="10"/>
        <v>0.9</v>
      </c>
      <c r="H133" s="29">
        <v>13.05</v>
      </c>
      <c r="I133" s="34">
        <f t="shared" si="11"/>
        <v>822.2805</v>
      </c>
      <c r="J133" s="62"/>
      <c r="K133" s="59"/>
      <c r="L133" s="42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30">
        <v>11.0</v>
      </c>
      <c r="B134" s="31" t="s">
        <v>34</v>
      </c>
      <c r="C134" s="32">
        <v>0.0</v>
      </c>
      <c r="D134" s="74">
        <v>394.7</v>
      </c>
      <c r="E134" s="74">
        <v>394.69999999999993</v>
      </c>
      <c r="F134" s="34">
        <v>0.0</v>
      </c>
      <c r="G134" s="87">
        <f t="shared" si="10"/>
        <v>0</v>
      </c>
      <c r="H134" s="29">
        <v>12.5200507614213</v>
      </c>
      <c r="I134" s="34">
        <f t="shared" si="11"/>
        <v>494.1664036</v>
      </c>
      <c r="J134" s="62"/>
      <c r="K134" s="59"/>
      <c r="L134" s="42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30">
        <v>12.0</v>
      </c>
      <c r="B135" s="31" t="s">
        <v>35</v>
      </c>
      <c r="C135" s="32">
        <v>22.0</v>
      </c>
      <c r="D135" s="74">
        <v>512.4</v>
      </c>
      <c r="E135" s="74">
        <v>530.1</v>
      </c>
      <c r="F135" s="34">
        <v>14.0</v>
      </c>
      <c r="G135" s="87">
        <f t="shared" si="10"/>
        <v>4.3</v>
      </c>
      <c r="H135" s="29">
        <v>13.0186736424779</v>
      </c>
      <c r="I135" s="34">
        <f t="shared" si="11"/>
        <v>690.1198898</v>
      </c>
      <c r="J135" s="62"/>
      <c r="K135" s="59"/>
      <c r="L135" s="42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30">
        <v>13.0</v>
      </c>
      <c r="B136" s="31" t="s">
        <v>36</v>
      </c>
      <c r="C136" s="32">
        <v>82.0</v>
      </c>
      <c r="D136" s="74">
        <v>167.6</v>
      </c>
      <c r="E136" s="74">
        <v>244.9</v>
      </c>
      <c r="F136" s="34">
        <v>0.0</v>
      </c>
      <c r="G136" s="87">
        <f t="shared" si="10"/>
        <v>4.7</v>
      </c>
      <c r="H136" s="29">
        <v>13.0447141522124</v>
      </c>
      <c r="I136" s="34">
        <f t="shared" si="11"/>
        <v>319.4650496</v>
      </c>
      <c r="J136" s="62"/>
      <c r="K136" s="59"/>
      <c r="L136" s="42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30">
        <v>14.0</v>
      </c>
      <c r="B137" s="31" t="s">
        <v>37</v>
      </c>
      <c r="C137" s="32">
        <v>0.0</v>
      </c>
      <c r="D137" s="74">
        <v>83.8</v>
      </c>
      <c r="E137" s="74">
        <v>83.9</v>
      </c>
      <c r="F137" s="34">
        <v>0.0</v>
      </c>
      <c r="G137" s="87">
        <f t="shared" si="10"/>
        <v>-0.1</v>
      </c>
      <c r="H137" s="29">
        <v>12.8308536893805</v>
      </c>
      <c r="I137" s="34">
        <f t="shared" si="11"/>
        <v>107.6508625</v>
      </c>
      <c r="J137" s="62"/>
      <c r="K137" s="59"/>
      <c r="L137" s="42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30">
        <v>15.0</v>
      </c>
      <c r="B138" s="31" t="s">
        <v>38</v>
      </c>
      <c r="C138" s="32">
        <v>0.0</v>
      </c>
      <c r="D138" s="74">
        <v>6.6</v>
      </c>
      <c r="E138" s="74">
        <v>6.6000000000000005</v>
      </c>
      <c r="F138" s="34">
        <v>0.0</v>
      </c>
      <c r="G138" s="87">
        <f t="shared" si="10"/>
        <v>0</v>
      </c>
      <c r="H138" s="29">
        <v>12.3646451380531</v>
      </c>
      <c r="I138" s="34">
        <f t="shared" si="11"/>
        <v>8.160665791</v>
      </c>
      <c r="J138" s="62"/>
      <c r="K138" s="59"/>
      <c r="L138" s="42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30">
        <v>16.0</v>
      </c>
      <c r="B139" s="31" t="s">
        <v>39</v>
      </c>
      <c r="C139" s="32">
        <v>0.0</v>
      </c>
      <c r="D139" s="74">
        <v>268.4</v>
      </c>
      <c r="E139" s="74">
        <v>268.40000000000003</v>
      </c>
      <c r="F139" s="34">
        <v>0.0</v>
      </c>
      <c r="G139" s="87">
        <f t="shared" si="10"/>
        <v>0</v>
      </c>
      <c r="H139" s="29">
        <v>12.0111897725664</v>
      </c>
      <c r="I139" s="34">
        <f t="shared" si="11"/>
        <v>322.3803335</v>
      </c>
      <c r="J139" s="62"/>
      <c r="K139" s="59"/>
      <c r="L139" s="42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30">
        <v>17.0</v>
      </c>
      <c r="B140" s="31" t="s">
        <v>40</v>
      </c>
      <c r="C140" s="32">
        <v>0.0</v>
      </c>
      <c r="D140" s="74">
        <v>27.3</v>
      </c>
      <c r="E140" s="74">
        <v>27.299999999999997</v>
      </c>
      <c r="F140" s="34">
        <v>0.0</v>
      </c>
      <c r="G140" s="87">
        <f t="shared" si="10"/>
        <v>0</v>
      </c>
      <c r="H140" s="29">
        <v>12.0494103292035</v>
      </c>
      <c r="I140" s="34">
        <f t="shared" si="11"/>
        <v>32.8948902</v>
      </c>
      <c r="J140" s="62"/>
      <c r="K140" s="59"/>
      <c r="L140" s="42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30"/>
      <c r="B141" s="25" t="s">
        <v>41</v>
      </c>
      <c r="C141" s="32">
        <v>304.0</v>
      </c>
      <c r="D141" s="32">
        <v>3277.0</v>
      </c>
      <c r="E141" s="32">
        <v>3465.3</v>
      </c>
      <c r="F141" s="32">
        <f>SUM(F124:F140)</f>
        <v>14</v>
      </c>
      <c r="G141" s="87">
        <f t="shared" si="10"/>
        <v>115.7</v>
      </c>
      <c r="H141" s="29">
        <f>I141/E141*10</f>
        <v>12.66546327</v>
      </c>
      <c r="I141" s="34">
        <f>SUM(I125:I140)</f>
        <v>4388.962987</v>
      </c>
      <c r="J141" s="62"/>
      <c r="K141" s="59"/>
      <c r="L141" s="42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8.0" customHeight="1">
      <c r="A142" s="41"/>
      <c r="B142" s="6"/>
      <c r="C142" s="42"/>
      <c r="D142" s="42"/>
      <c r="E142" s="43"/>
      <c r="F142" s="42"/>
      <c r="G142" s="42"/>
      <c r="H142" s="59"/>
      <c r="I142" s="42">
        <v>4389.0</v>
      </c>
      <c r="J142" s="49">
        <f>I141-I142</f>
        <v>-0.0370134314</v>
      </c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8.25" customHeight="1">
      <c r="A143" s="41"/>
      <c r="B143" s="6"/>
      <c r="C143" s="42"/>
      <c r="D143" s="42"/>
      <c r="E143" s="43"/>
      <c r="F143" s="42"/>
      <c r="G143" s="42"/>
      <c r="H143" s="59"/>
      <c r="I143" s="42"/>
      <c r="J143" s="6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8.25" customHeight="1">
      <c r="A144" s="41"/>
      <c r="B144" s="6"/>
      <c r="C144" s="42"/>
      <c r="D144" s="42"/>
      <c r="E144" s="43"/>
      <c r="F144" s="42"/>
      <c r="G144" s="42"/>
      <c r="H144" s="59"/>
      <c r="I144" s="42"/>
      <c r="J144" s="6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8.25" customHeight="1">
      <c r="A145" s="41"/>
      <c r="B145" s="6"/>
      <c r="C145" s="42"/>
      <c r="D145" s="42"/>
      <c r="E145" s="43"/>
      <c r="F145" s="42"/>
      <c r="G145" s="42"/>
      <c r="H145" s="59"/>
      <c r="I145" s="42"/>
      <c r="J145" s="6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8.25" customHeight="1">
      <c r="A146" s="41"/>
      <c r="B146" s="6"/>
      <c r="C146" s="42"/>
      <c r="D146" s="42"/>
      <c r="E146" s="43"/>
      <c r="F146" s="42"/>
      <c r="G146" s="42"/>
      <c r="H146" s="59"/>
      <c r="I146" s="42"/>
      <c r="J146" s="6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1" t="s">
        <v>0</v>
      </c>
      <c r="B147" s="2"/>
      <c r="C147" s="2"/>
      <c r="D147" s="2"/>
      <c r="E147" s="2"/>
      <c r="F147" s="2"/>
      <c r="G147" s="2"/>
      <c r="H147" s="2"/>
      <c r="I147" s="2"/>
      <c r="J147" s="3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1" t="s">
        <v>1</v>
      </c>
      <c r="B148" s="2"/>
      <c r="C148" s="2"/>
      <c r="D148" s="2"/>
      <c r="E148" s="2"/>
      <c r="F148" s="2"/>
      <c r="G148" s="2"/>
      <c r="H148" s="2"/>
      <c r="I148" s="2"/>
      <c r="J148" s="3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1" t="s">
        <v>76</v>
      </c>
      <c r="B149" s="2"/>
      <c r="C149" s="2"/>
      <c r="D149" s="2"/>
      <c r="E149" s="2"/>
      <c r="F149" s="2"/>
      <c r="G149" s="2"/>
      <c r="H149" s="2"/>
      <c r="I149" s="2"/>
      <c r="J149" s="3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1" t="s">
        <v>48</v>
      </c>
      <c r="B150" s="2"/>
      <c r="C150" s="2"/>
      <c r="D150" s="2"/>
      <c r="E150" s="2"/>
      <c r="F150" s="2"/>
      <c r="G150" s="2"/>
      <c r="H150" s="2"/>
      <c r="I150" s="2"/>
      <c r="J150" s="3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5"/>
      <c r="B151" s="6"/>
      <c r="C151" s="49"/>
      <c r="D151" s="49"/>
      <c r="E151" s="50"/>
      <c r="F151" s="49"/>
      <c r="G151" s="49"/>
      <c r="H151" s="51"/>
      <c r="I151" s="49"/>
      <c r="J151" s="6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10"/>
      <c r="B152" s="75"/>
      <c r="C152" s="76" t="s">
        <v>4</v>
      </c>
      <c r="D152" s="12"/>
      <c r="E152" s="53"/>
      <c r="F152" s="15"/>
      <c r="G152" s="12" t="s">
        <v>4</v>
      </c>
      <c r="H152" s="16"/>
      <c r="I152" s="15"/>
      <c r="J152" s="11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17" t="s">
        <v>6</v>
      </c>
      <c r="B153" s="18" t="s">
        <v>7</v>
      </c>
      <c r="C153" s="19" t="s">
        <v>8</v>
      </c>
      <c r="D153" s="19" t="s">
        <v>9</v>
      </c>
      <c r="E153" s="85" t="s">
        <v>65</v>
      </c>
      <c r="F153" s="19" t="s">
        <v>12</v>
      </c>
      <c r="G153" s="19" t="s">
        <v>13</v>
      </c>
      <c r="H153" s="22" t="s">
        <v>14</v>
      </c>
      <c r="I153" s="19" t="s">
        <v>15</v>
      </c>
      <c r="J153" s="18" t="s">
        <v>16</v>
      </c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17"/>
      <c r="B154" s="18"/>
      <c r="C154" s="23" t="s">
        <v>77</v>
      </c>
      <c r="D154" s="19" t="s">
        <v>18</v>
      </c>
      <c r="E154" s="20" t="s">
        <v>18</v>
      </c>
      <c r="F154" s="19" t="s">
        <v>18</v>
      </c>
      <c r="G154" s="23" t="s">
        <v>77</v>
      </c>
      <c r="H154" s="22" t="s">
        <v>19</v>
      </c>
      <c r="I154" s="19" t="s">
        <v>20</v>
      </c>
      <c r="J154" s="18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24"/>
      <c r="B155" s="25"/>
      <c r="C155" s="26" t="s">
        <v>18</v>
      </c>
      <c r="D155" s="27"/>
      <c r="E155" s="28"/>
      <c r="F155" s="27"/>
      <c r="G155" s="26" t="s">
        <v>18</v>
      </c>
      <c r="H155" s="29"/>
      <c r="I155" s="27"/>
      <c r="J155" s="25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30">
        <v>1.0</v>
      </c>
      <c r="B156" s="31" t="s">
        <v>21</v>
      </c>
      <c r="C156" s="32"/>
      <c r="D156" s="74"/>
      <c r="E156" s="74"/>
      <c r="F156" s="34"/>
      <c r="G156" s="34"/>
      <c r="H156" s="56"/>
      <c r="I156" s="77"/>
      <c r="J156" s="62" t="s">
        <v>46</v>
      </c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30">
        <v>2.0</v>
      </c>
      <c r="B157" s="31" t="s">
        <v>23</v>
      </c>
      <c r="C157" s="32"/>
      <c r="D157" s="74"/>
      <c r="E157" s="74"/>
      <c r="F157" s="34"/>
      <c r="G157" s="34"/>
      <c r="H157" s="56"/>
      <c r="I157" s="77"/>
      <c r="J157" s="62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30">
        <v>3.0</v>
      </c>
      <c r="B158" s="31" t="s">
        <v>25</v>
      </c>
      <c r="C158" s="32"/>
      <c r="D158" s="74"/>
      <c r="E158" s="74"/>
      <c r="F158" s="34"/>
      <c r="G158" s="34"/>
      <c r="H158" s="56"/>
      <c r="I158" s="77"/>
      <c r="J158" s="62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30">
        <v>4.0</v>
      </c>
      <c r="B159" s="31" t="s">
        <v>27</v>
      </c>
      <c r="C159" s="32"/>
      <c r="D159" s="74"/>
      <c r="E159" s="74"/>
      <c r="F159" s="34"/>
      <c r="G159" s="34"/>
      <c r="H159" s="56"/>
      <c r="I159" s="77"/>
      <c r="J159" s="62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30">
        <v>5.0</v>
      </c>
      <c r="B160" s="31" t="s">
        <v>28</v>
      </c>
      <c r="C160" s="32"/>
      <c r="D160" s="74"/>
      <c r="E160" s="74"/>
      <c r="F160" s="34"/>
      <c r="G160" s="34"/>
      <c r="H160" s="56"/>
      <c r="I160" s="77"/>
      <c r="J160" s="27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30">
        <v>6.0</v>
      </c>
      <c r="B161" s="31" t="s">
        <v>29</v>
      </c>
      <c r="C161" s="32"/>
      <c r="D161" s="74"/>
      <c r="E161" s="74"/>
      <c r="F161" s="34"/>
      <c r="G161" s="34"/>
      <c r="H161" s="56"/>
      <c r="I161" s="77"/>
      <c r="J161" s="27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30">
        <v>7.0</v>
      </c>
      <c r="B162" s="31" t="s">
        <v>30</v>
      </c>
      <c r="C162" s="32"/>
      <c r="D162" s="74"/>
      <c r="E162" s="74"/>
      <c r="F162" s="34"/>
      <c r="G162" s="34"/>
      <c r="H162" s="56"/>
      <c r="I162" s="77"/>
      <c r="J162" s="62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30">
        <v>8.0</v>
      </c>
      <c r="B163" s="31" t="s">
        <v>31</v>
      </c>
      <c r="C163" s="32"/>
      <c r="D163" s="74"/>
      <c r="E163" s="74"/>
      <c r="F163" s="34"/>
      <c r="G163" s="34"/>
      <c r="H163" s="29"/>
      <c r="I163" s="77"/>
      <c r="J163" s="62"/>
      <c r="K163" s="4"/>
      <c r="L163" s="59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30">
        <v>9.0</v>
      </c>
      <c r="B164" s="31" t="s">
        <v>32</v>
      </c>
      <c r="C164" s="32"/>
      <c r="D164" s="74"/>
      <c r="E164" s="74"/>
      <c r="F164" s="34"/>
      <c r="G164" s="34"/>
      <c r="H164" s="29"/>
      <c r="I164" s="77"/>
      <c r="J164" s="62"/>
      <c r="K164" s="4"/>
      <c r="L164" s="59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30">
        <v>10.0</v>
      </c>
      <c r="B165" s="31" t="s">
        <v>33</v>
      </c>
      <c r="C165" s="32"/>
      <c r="D165" s="74"/>
      <c r="E165" s="74"/>
      <c r="F165" s="34"/>
      <c r="G165" s="34"/>
      <c r="H165" s="56"/>
      <c r="I165" s="77"/>
      <c r="J165" s="62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30">
        <v>11.0</v>
      </c>
      <c r="B166" s="31" t="s">
        <v>34</v>
      </c>
      <c r="C166" s="32"/>
      <c r="D166" s="74"/>
      <c r="E166" s="74"/>
      <c r="F166" s="34"/>
      <c r="G166" s="34"/>
      <c r="H166" s="56"/>
      <c r="I166" s="77"/>
      <c r="J166" s="62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30">
        <v>12.0</v>
      </c>
      <c r="B167" s="31" t="s">
        <v>35</v>
      </c>
      <c r="C167" s="32"/>
      <c r="D167" s="74"/>
      <c r="E167" s="74"/>
      <c r="F167" s="34"/>
      <c r="G167" s="34"/>
      <c r="H167" s="56"/>
      <c r="I167" s="77"/>
      <c r="J167" s="62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30">
        <v>13.0</v>
      </c>
      <c r="B168" s="31" t="s">
        <v>36</v>
      </c>
      <c r="C168" s="32"/>
      <c r="D168" s="74"/>
      <c r="E168" s="74"/>
      <c r="F168" s="34"/>
      <c r="G168" s="34"/>
      <c r="H168" s="29"/>
      <c r="I168" s="77"/>
      <c r="J168" s="62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30">
        <v>14.0</v>
      </c>
      <c r="B169" s="31" t="s">
        <v>37</v>
      </c>
      <c r="C169" s="32"/>
      <c r="D169" s="74"/>
      <c r="E169" s="74"/>
      <c r="F169" s="34"/>
      <c r="G169" s="34"/>
      <c r="H169" s="56"/>
      <c r="I169" s="77"/>
      <c r="J169" s="62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30">
        <v>15.0</v>
      </c>
      <c r="B170" s="31" t="s">
        <v>38</v>
      </c>
      <c r="C170" s="32"/>
      <c r="D170" s="74"/>
      <c r="E170" s="74"/>
      <c r="F170" s="34"/>
      <c r="G170" s="34"/>
      <c r="H170" s="56"/>
      <c r="I170" s="77"/>
      <c r="J170" s="62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30">
        <v>16.0</v>
      </c>
      <c r="B171" s="31" t="s">
        <v>39</v>
      </c>
      <c r="C171" s="32"/>
      <c r="D171" s="74"/>
      <c r="E171" s="74"/>
      <c r="F171" s="34"/>
      <c r="G171" s="34"/>
      <c r="H171" s="56"/>
      <c r="I171" s="77"/>
      <c r="J171" s="62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30">
        <v>17.0</v>
      </c>
      <c r="B172" s="31" t="s">
        <v>40</v>
      </c>
      <c r="C172" s="32"/>
      <c r="D172" s="74"/>
      <c r="E172" s="74"/>
      <c r="F172" s="34"/>
      <c r="G172" s="34"/>
      <c r="H172" s="56"/>
      <c r="I172" s="77"/>
      <c r="J172" s="62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30"/>
      <c r="B173" s="25" t="s">
        <v>41</v>
      </c>
      <c r="C173" s="32"/>
      <c r="D173" s="74"/>
      <c r="E173" s="74"/>
      <c r="F173" s="34"/>
      <c r="G173" s="34"/>
      <c r="H173" s="29"/>
      <c r="I173" s="77"/>
      <c r="J173" s="62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1"/>
      <c r="B174" s="6"/>
      <c r="C174" s="44"/>
      <c r="D174" s="42"/>
      <c r="E174" s="43"/>
      <c r="F174" s="44"/>
      <c r="G174" s="44"/>
      <c r="H174" s="59"/>
      <c r="I174" s="42"/>
      <c r="J174" s="6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1"/>
      <c r="B175" s="6"/>
      <c r="C175" s="44"/>
      <c r="D175" s="42"/>
      <c r="E175" s="43"/>
      <c r="F175" s="44"/>
      <c r="G175" s="44"/>
      <c r="H175" s="59"/>
      <c r="I175" s="42"/>
      <c r="J175" s="6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1" t="s">
        <v>0</v>
      </c>
      <c r="B176" s="2"/>
      <c r="C176" s="2"/>
      <c r="D176" s="2"/>
      <c r="E176" s="2"/>
      <c r="F176" s="2"/>
      <c r="G176" s="2"/>
      <c r="H176" s="2"/>
      <c r="I176" s="2"/>
      <c r="J176" s="3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1" t="s">
        <v>1</v>
      </c>
      <c r="B177" s="2"/>
      <c r="C177" s="2"/>
      <c r="D177" s="2"/>
      <c r="E177" s="2"/>
      <c r="F177" s="2"/>
      <c r="G177" s="2"/>
      <c r="H177" s="2"/>
      <c r="I177" s="2"/>
      <c r="J177" s="3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1" t="s">
        <v>76</v>
      </c>
      <c r="B178" s="2"/>
      <c r="C178" s="2"/>
      <c r="D178" s="2"/>
      <c r="E178" s="2"/>
      <c r="F178" s="2"/>
      <c r="G178" s="2"/>
      <c r="H178" s="2"/>
      <c r="I178" s="2"/>
      <c r="J178" s="3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1" t="s">
        <v>50</v>
      </c>
      <c r="B179" s="2"/>
      <c r="C179" s="2"/>
      <c r="D179" s="2"/>
      <c r="E179" s="2"/>
      <c r="F179" s="2"/>
      <c r="G179" s="2"/>
      <c r="H179" s="2"/>
      <c r="I179" s="2"/>
      <c r="J179" s="3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5"/>
      <c r="B180" s="6"/>
      <c r="C180" s="49"/>
      <c r="D180" s="49"/>
      <c r="E180" s="50"/>
      <c r="F180" s="49"/>
      <c r="G180" s="49"/>
      <c r="H180" s="51"/>
      <c r="I180" s="49"/>
      <c r="J180" s="6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10"/>
      <c r="B181" s="11"/>
      <c r="C181" s="12" t="s">
        <v>4</v>
      </c>
      <c r="D181" s="12"/>
      <c r="E181" s="53"/>
      <c r="F181" s="15"/>
      <c r="G181" s="12" t="s">
        <v>4</v>
      </c>
      <c r="H181" s="16"/>
      <c r="I181" s="15"/>
      <c r="J181" s="11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17" t="s">
        <v>6</v>
      </c>
      <c r="B182" s="18" t="s">
        <v>7</v>
      </c>
      <c r="C182" s="19" t="s">
        <v>8</v>
      </c>
      <c r="D182" s="19" t="s">
        <v>9</v>
      </c>
      <c r="E182" s="85" t="s">
        <v>65</v>
      </c>
      <c r="F182" s="19" t="s">
        <v>12</v>
      </c>
      <c r="G182" s="19" t="s">
        <v>13</v>
      </c>
      <c r="H182" s="22" t="s">
        <v>14</v>
      </c>
      <c r="I182" s="19" t="s">
        <v>15</v>
      </c>
      <c r="J182" s="18" t="s">
        <v>16</v>
      </c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17"/>
      <c r="B183" s="18"/>
      <c r="C183" s="84">
        <v>2016.0</v>
      </c>
      <c r="D183" s="19" t="s">
        <v>18</v>
      </c>
      <c r="E183" s="20" t="s">
        <v>18</v>
      </c>
      <c r="F183" s="19" t="s">
        <v>18</v>
      </c>
      <c r="G183" s="84">
        <v>2016.0</v>
      </c>
      <c r="H183" s="22" t="s">
        <v>19</v>
      </c>
      <c r="I183" s="19" t="s">
        <v>20</v>
      </c>
      <c r="J183" s="18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24"/>
      <c r="B184" s="25"/>
      <c r="C184" s="26" t="s">
        <v>18</v>
      </c>
      <c r="D184" s="27"/>
      <c r="E184" s="28"/>
      <c r="F184" s="27"/>
      <c r="G184" s="26" t="s">
        <v>18</v>
      </c>
      <c r="H184" s="29"/>
      <c r="I184" s="27"/>
      <c r="J184" s="25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30">
        <v>1.0</v>
      </c>
      <c r="B185" s="31" t="s">
        <v>21</v>
      </c>
      <c r="C185" s="74">
        <v>12.0</v>
      </c>
      <c r="D185" s="74">
        <v>9.9</v>
      </c>
      <c r="E185" s="74">
        <v>11.9</v>
      </c>
      <c r="F185" s="34">
        <v>0.0</v>
      </c>
      <c r="G185" s="87">
        <f t="shared" ref="G185:G202" si="12">C185+D185-E185</f>
        <v>10</v>
      </c>
      <c r="H185" s="29">
        <f t="shared" ref="H185:H191" si="13">I185/E185*10</f>
        <v>205.8823529</v>
      </c>
      <c r="I185" s="27">
        <v>245.0</v>
      </c>
      <c r="J185" s="62" t="s">
        <v>51</v>
      </c>
      <c r="K185" s="42"/>
      <c r="L185" s="42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30">
        <v>2.0</v>
      </c>
      <c r="B186" s="31" t="s">
        <v>23</v>
      </c>
      <c r="C186" s="74">
        <v>4.0</v>
      </c>
      <c r="D186" s="74">
        <v>0.9</v>
      </c>
      <c r="E186" s="74">
        <v>4.699999999999999</v>
      </c>
      <c r="F186" s="34">
        <v>0.0</v>
      </c>
      <c r="G186" s="87">
        <f t="shared" si="12"/>
        <v>0.2</v>
      </c>
      <c r="H186" s="29">
        <f t="shared" si="13"/>
        <v>195.7446809</v>
      </c>
      <c r="I186" s="27">
        <v>92.0</v>
      </c>
      <c r="J186" s="62"/>
      <c r="K186" s="42"/>
      <c r="L186" s="42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30">
        <v>3.0</v>
      </c>
      <c r="B187" s="31" t="s">
        <v>25</v>
      </c>
      <c r="C187" s="74">
        <v>0.0</v>
      </c>
      <c r="D187" s="74">
        <v>1.8</v>
      </c>
      <c r="E187" s="74">
        <v>1.9</v>
      </c>
      <c r="F187" s="34">
        <v>0.0</v>
      </c>
      <c r="G187" s="87">
        <f t="shared" si="12"/>
        <v>-0.1</v>
      </c>
      <c r="H187" s="29">
        <f t="shared" si="13"/>
        <v>200</v>
      </c>
      <c r="I187" s="27">
        <v>38.0</v>
      </c>
      <c r="J187" s="62"/>
      <c r="K187" s="42"/>
      <c r="L187" s="42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30">
        <v>4.0</v>
      </c>
      <c r="B188" s="31" t="s">
        <v>27</v>
      </c>
      <c r="C188" s="74">
        <v>3.0</v>
      </c>
      <c r="D188" s="74">
        <v>4.0</v>
      </c>
      <c r="E188" s="74">
        <v>4.0</v>
      </c>
      <c r="F188" s="34">
        <v>0.0</v>
      </c>
      <c r="G188" s="87">
        <f t="shared" si="12"/>
        <v>3</v>
      </c>
      <c r="H188" s="29">
        <f t="shared" si="13"/>
        <v>202.5</v>
      </c>
      <c r="I188" s="27">
        <v>81.0</v>
      </c>
      <c r="J188" s="62"/>
      <c r="K188" s="42"/>
      <c r="L188" s="42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30">
        <v>5.0</v>
      </c>
      <c r="B189" s="31" t="s">
        <v>28</v>
      </c>
      <c r="C189" s="74">
        <v>5.0</v>
      </c>
      <c r="D189" s="74">
        <v>7.8</v>
      </c>
      <c r="E189" s="74">
        <v>7.800000000000001</v>
      </c>
      <c r="F189" s="34">
        <v>0.0</v>
      </c>
      <c r="G189" s="87">
        <f t="shared" si="12"/>
        <v>5</v>
      </c>
      <c r="H189" s="29">
        <f t="shared" si="13"/>
        <v>201.2820513</v>
      </c>
      <c r="I189" s="27">
        <v>157.0</v>
      </c>
      <c r="J189" s="62"/>
      <c r="K189" s="42"/>
      <c r="L189" s="42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30">
        <v>6.0</v>
      </c>
      <c r="B190" s="31" t="s">
        <v>29</v>
      </c>
      <c r="C190" s="74">
        <v>0.0</v>
      </c>
      <c r="D190" s="74">
        <v>0.9</v>
      </c>
      <c r="E190" s="74">
        <v>0.9</v>
      </c>
      <c r="F190" s="34">
        <v>0.0</v>
      </c>
      <c r="G190" s="87">
        <f t="shared" si="12"/>
        <v>0</v>
      </c>
      <c r="H190" s="29">
        <f t="shared" si="13"/>
        <v>200</v>
      </c>
      <c r="I190" s="27">
        <v>18.0</v>
      </c>
      <c r="J190" s="62"/>
      <c r="K190" s="42"/>
      <c r="L190" s="42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30">
        <v>7.0</v>
      </c>
      <c r="B191" s="31" t="s">
        <v>30</v>
      </c>
      <c r="C191" s="74">
        <v>10.0</v>
      </c>
      <c r="D191" s="74">
        <v>31.999999999999996</v>
      </c>
      <c r="E191" s="74">
        <v>27.3</v>
      </c>
      <c r="F191" s="34">
        <v>0.0</v>
      </c>
      <c r="G191" s="87">
        <f t="shared" si="12"/>
        <v>14.7</v>
      </c>
      <c r="H191" s="29">
        <f t="shared" si="13"/>
        <v>206.959707</v>
      </c>
      <c r="I191" s="27">
        <v>565.0</v>
      </c>
      <c r="J191" s="62"/>
      <c r="K191" s="42"/>
      <c r="L191" s="42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30">
        <v>8.0</v>
      </c>
      <c r="B192" s="31" t="s">
        <v>31</v>
      </c>
      <c r="C192" s="74">
        <v>0.0</v>
      </c>
      <c r="D192" s="74">
        <v>0.0</v>
      </c>
      <c r="E192" s="74">
        <v>0.0</v>
      </c>
      <c r="F192" s="34">
        <v>0.0</v>
      </c>
      <c r="G192" s="87">
        <f t="shared" si="12"/>
        <v>0</v>
      </c>
      <c r="H192" s="29"/>
      <c r="I192" s="27"/>
      <c r="J192" s="62"/>
      <c r="K192" s="42"/>
      <c r="L192" s="42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30">
        <v>9.0</v>
      </c>
      <c r="B193" s="31" t="s">
        <v>32</v>
      </c>
      <c r="C193" s="74">
        <v>339.0</v>
      </c>
      <c r="D193" s="74">
        <v>332.0</v>
      </c>
      <c r="E193" s="74">
        <v>339.0</v>
      </c>
      <c r="F193" s="34">
        <v>0.0</v>
      </c>
      <c r="G193" s="87">
        <f t="shared" si="12"/>
        <v>332</v>
      </c>
      <c r="H193" s="29">
        <f t="shared" ref="H193:H202" si="14">I193/E193*10</f>
        <v>206.22</v>
      </c>
      <c r="I193" s="27">
        <f>E193*20.622</f>
        <v>6990.858</v>
      </c>
      <c r="J193" s="62"/>
      <c r="K193" s="42"/>
      <c r="L193" s="42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30">
        <v>10.0</v>
      </c>
      <c r="B194" s="31" t="s">
        <v>33</v>
      </c>
      <c r="C194" s="74">
        <v>2.0</v>
      </c>
      <c r="D194" s="74">
        <v>37.7</v>
      </c>
      <c r="E194" s="74">
        <v>39.5</v>
      </c>
      <c r="F194" s="34">
        <v>0.0</v>
      </c>
      <c r="G194" s="87">
        <f t="shared" si="12"/>
        <v>0.2</v>
      </c>
      <c r="H194" s="29">
        <f t="shared" si="14"/>
        <v>204.0506329</v>
      </c>
      <c r="I194" s="27">
        <v>806.0</v>
      </c>
      <c r="J194" s="62"/>
      <c r="K194" s="42"/>
      <c r="L194" s="42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30">
        <v>11.0</v>
      </c>
      <c r="B195" s="31" t="s">
        <v>34</v>
      </c>
      <c r="C195" s="74">
        <v>32.0</v>
      </c>
      <c r="D195" s="74">
        <v>31.799999999999997</v>
      </c>
      <c r="E195" s="74">
        <v>30.0</v>
      </c>
      <c r="F195" s="34">
        <v>0.0</v>
      </c>
      <c r="G195" s="87">
        <f t="shared" si="12"/>
        <v>33.8</v>
      </c>
      <c r="H195" s="29">
        <f t="shared" si="14"/>
        <v>210.5</v>
      </c>
      <c r="I195" s="27">
        <f>E195*21.05</f>
        <v>631.5</v>
      </c>
      <c r="J195" s="62"/>
      <c r="K195" s="42"/>
      <c r="L195" s="42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30">
        <v>12.0</v>
      </c>
      <c r="B196" s="31" t="s">
        <v>35</v>
      </c>
      <c r="C196" s="74">
        <v>4.0</v>
      </c>
      <c r="D196" s="74">
        <v>11.399999999999999</v>
      </c>
      <c r="E196" s="74">
        <v>7.6</v>
      </c>
      <c r="F196" s="34">
        <v>0.0</v>
      </c>
      <c r="G196" s="87">
        <f t="shared" si="12"/>
        <v>7.8</v>
      </c>
      <c r="H196" s="29">
        <f t="shared" si="14"/>
        <v>200.5</v>
      </c>
      <c r="I196" s="27">
        <f>E196*20.05</f>
        <v>152.38</v>
      </c>
      <c r="J196" s="62"/>
      <c r="K196" s="42"/>
      <c r="L196" s="42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30">
        <v>13.0</v>
      </c>
      <c r="B197" s="31" t="s">
        <v>36</v>
      </c>
      <c r="C197" s="74">
        <v>2.0</v>
      </c>
      <c r="D197" s="74">
        <v>1.8</v>
      </c>
      <c r="E197" s="74">
        <v>2.8</v>
      </c>
      <c r="F197" s="34">
        <v>0.0</v>
      </c>
      <c r="G197" s="87">
        <f t="shared" si="12"/>
        <v>1</v>
      </c>
      <c r="H197" s="29">
        <f t="shared" si="14"/>
        <v>201.2</v>
      </c>
      <c r="I197" s="27">
        <f>E197*20.12</f>
        <v>56.336</v>
      </c>
      <c r="J197" s="62"/>
      <c r="K197" s="42"/>
      <c r="L197" s="42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30">
        <v>14.0</v>
      </c>
      <c r="B198" s="31" t="s">
        <v>37</v>
      </c>
      <c r="C198" s="74">
        <v>14.0</v>
      </c>
      <c r="D198" s="74">
        <v>22.599999999999998</v>
      </c>
      <c r="E198" s="74">
        <v>31.999999999999996</v>
      </c>
      <c r="F198" s="34">
        <v>0.0</v>
      </c>
      <c r="G198" s="87">
        <f t="shared" si="12"/>
        <v>4.6</v>
      </c>
      <c r="H198" s="29">
        <f t="shared" si="14"/>
        <v>205.9</v>
      </c>
      <c r="I198" s="27">
        <f>E198*20.59</f>
        <v>658.88</v>
      </c>
      <c r="J198" s="62"/>
      <c r="K198" s="42"/>
      <c r="L198" s="42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30">
        <v>15.0</v>
      </c>
      <c r="B199" s="31" t="s">
        <v>38</v>
      </c>
      <c r="C199" s="74">
        <v>27.0</v>
      </c>
      <c r="D199" s="74">
        <v>23.6</v>
      </c>
      <c r="E199" s="74">
        <v>32.0</v>
      </c>
      <c r="F199" s="34">
        <v>0.0</v>
      </c>
      <c r="G199" s="87">
        <f t="shared" si="12"/>
        <v>18.6</v>
      </c>
      <c r="H199" s="29">
        <f t="shared" si="14"/>
        <v>205.22</v>
      </c>
      <c r="I199" s="27">
        <f>E199*20.522</f>
        <v>656.704</v>
      </c>
      <c r="J199" s="62"/>
      <c r="K199" s="42"/>
      <c r="L199" s="42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30">
        <v>16.0</v>
      </c>
      <c r="B200" s="31" t="s">
        <v>39</v>
      </c>
      <c r="C200" s="74">
        <v>6.0</v>
      </c>
      <c r="D200" s="74">
        <v>36.8</v>
      </c>
      <c r="E200" s="74">
        <v>29.199999999999996</v>
      </c>
      <c r="F200" s="34">
        <v>0.0</v>
      </c>
      <c r="G200" s="87">
        <f t="shared" si="12"/>
        <v>13.6</v>
      </c>
      <c r="H200" s="29">
        <f t="shared" si="14"/>
        <v>195.5</v>
      </c>
      <c r="I200" s="27">
        <f>E200*19.55</f>
        <v>570.86</v>
      </c>
      <c r="J200" s="62"/>
      <c r="K200" s="42"/>
      <c r="L200" s="42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30">
        <v>17.0</v>
      </c>
      <c r="B201" s="31" t="s">
        <v>40</v>
      </c>
      <c r="C201" s="74">
        <v>46.0</v>
      </c>
      <c r="D201" s="74">
        <v>52.9</v>
      </c>
      <c r="E201" s="74">
        <v>52.8</v>
      </c>
      <c r="F201" s="34">
        <v>0.0</v>
      </c>
      <c r="G201" s="87">
        <f t="shared" si="12"/>
        <v>46.1</v>
      </c>
      <c r="H201" s="29">
        <f t="shared" si="14"/>
        <v>205.8</v>
      </c>
      <c r="I201" s="27">
        <f>E201*20.58</f>
        <v>1086.624</v>
      </c>
      <c r="J201" s="62"/>
      <c r="K201" s="42"/>
      <c r="L201" s="42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30"/>
      <c r="B202" s="25" t="s">
        <v>41</v>
      </c>
      <c r="C202" s="32">
        <v>506.0</v>
      </c>
      <c r="D202" s="32">
        <v>607.9</v>
      </c>
      <c r="E202" s="32">
        <v>623.4000000000001</v>
      </c>
      <c r="F202" s="32">
        <f>SUM(F185:F201)</f>
        <v>0</v>
      </c>
      <c r="G202" s="87">
        <f t="shared" si="12"/>
        <v>490.5</v>
      </c>
      <c r="H202" s="29">
        <f t="shared" si="14"/>
        <v>205.4241578</v>
      </c>
      <c r="I202" s="27">
        <f>SUM(I185:I201)</f>
        <v>12806.142</v>
      </c>
      <c r="J202" s="62"/>
      <c r="K202" s="42"/>
      <c r="L202" s="42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1" t="s">
        <v>0</v>
      </c>
      <c r="B203" s="2"/>
      <c r="C203" s="2"/>
      <c r="D203" s="2"/>
      <c r="E203" s="2"/>
      <c r="F203" s="2"/>
      <c r="G203" s="2"/>
      <c r="H203" s="2"/>
      <c r="I203" s="2"/>
      <c r="J203" s="3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1" t="s">
        <v>1</v>
      </c>
      <c r="B204" s="2"/>
      <c r="C204" s="2"/>
      <c r="D204" s="2"/>
      <c r="E204" s="2"/>
      <c r="F204" s="2"/>
      <c r="G204" s="2"/>
      <c r="H204" s="2"/>
      <c r="I204" s="2"/>
      <c r="J204" s="3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1" t="s">
        <v>76</v>
      </c>
      <c r="B205" s="2"/>
      <c r="C205" s="2"/>
      <c r="D205" s="2"/>
      <c r="E205" s="2"/>
      <c r="F205" s="2"/>
      <c r="G205" s="2"/>
      <c r="H205" s="2"/>
      <c r="I205" s="2"/>
      <c r="J205" s="3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1" t="s">
        <v>52</v>
      </c>
      <c r="B206" s="2"/>
      <c r="C206" s="2"/>
      <c r="D206" s="2"/>
      <c r="E206" s="2"/>
      <c r="F206" s="2"/>
      <c r="G206" s="2"/>
      <c r="H206" s="2"/>
      <c r="I206" s="2"/>
      <c r="J206" s="3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5"/>
      <c r="B207" s="6"/>
      <c r="C207" s="49"/>
      <c r="D207" s="49"/>
      <c r="E207" s="50"/>
      <c r="F207" s="49"/>
      <c r="G207" s="49"/>
      <c r="H207" s="51"/>
      <c r="I207" s="49"/>
      <c r="J207" s="6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10"/>
      <c r="B208" s="11"/>
      <c r="C208" s="12" t="s">
        <v>4</v>
      </c>
      <c r="D208" s="12"/>
      <c r="E208" s="53"/>
      <c r="F208" s="15"/>
      <c r="G208" s="12" t="s">
        <v>4</v>
      </c>
      <c r="H208" s="16"/>
      <c r="I208" s="15"/>
      <c r="J208" s="11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17" t="s">
        <v>6</v>
      </c>
      <c r="B209" s="18" t="s">
        <v>7</v>
      </c>
      <c r="C209" s="19" t="s">
        <v>8</v>
      </c>
      <c r="D209" s="19" t="s">
        <v>9</v>
      </c>
      <c r="E209" s="85" t="s">
        <v>65</v>
      </c>
      <c r="F209" s="19" t="s">
        <v>12</v>
      </c>
      <c r="G209" s="19" t="s">
        <v>13</v>
      </c>
      <c r="H209" s="22" t="s">
        <v>14</v>
      </c>
      <c r="I209" s="19" t="s">
        <v>15</v>
      </c>
      <c r="J209" s="18" t="s">
        <v>16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17"/>
      <c r="B210" s="18"/>
      <c r="C210" s="84">
        <v>2016.0</v>
      </c>
      <c r="D210" s="19" t="s">
        <v>18</v>
      </c>
      <c r="E210" s="20" t="s">
        <v>18</v>
      </c>
      <c r="F210" s="19" t="s">
        <v>18</v>
      </c>
      <c r="G210" s="84">
        <v>2016.0</v>
      </c>
      <c r="H210" s="22" t="s">
        <v>19</v>
      </c>
      <c r="I210" s="19" t="s">
        <v>20</v>
      </c>
      <c r="J210" s="18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24"/>
      <c r="B211" s="25"/>
      <c r="C211" s="26" t="s">
        <v>18</v>
      </c>
      <c r="D211" s="27"/>
      <c r="E211" s="28"/>
      <c r="F211" s="27"/>
      <c r="G211" s="26" t="s">
        <v>18</v>
      </c>
      <c r="H211" s="29"/>
      <c r="I211" s="27"/>
      <c r="J211" s="25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30">
        <v>1.0</v>
      </c>
      <c r="B212" s="31" t="s">
        <v>21</v>
      </c>
      <c r="C212" s="74">
        <v>0.0</v>
      </c>
      <c r="D212" s="74">
        <v>0.0</v>
      </c>
      <c r="E212" s="74">
        <v>0.0</v>
      </c>
      <c r="F212" s="34">
        <v>0.0</v>
      </c>
      <c r="G212" s="87"/>
      <c r="H212" s="29">
        <v>0.0</v>
      </c>
      <c r="I212" s="27">
        <f>(H212*E212)/10</f>
        <v>0</v>
      </c>
      <c r="J212" s="62" t="s">
        <v>53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30">
        <v>2.0</v>
      </c>
      <c r="B213" s="31" t="s">
        <v>23</v>
      </c>
      <c r="C213" s="74">
        <v>0.0</v>
      </c>
      <c r="D213" s="74">
        <v>0.0</v>
      </c>
      <c r="E213" s="74">
        <v>0.0</v>
      </c>
      <c r="F213" s="34">
        <v>0.0</v>
      </c>
      <c r="G213" s="87"/>
      <c r="H213" s="29"/>
      <c r="I213" s="27"/>
      <c r="J213" s="62"/>
      <c r="K213" s="42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30">
        <v>3.0</v>
      </c>
      <c r="B214" s="31" t="s">
        <v>25</v>
      </c>
      <c r="C214" s="74">
        <v>0.0</v>
      </c>
      <c r="D214" s="74">
        <v>2.8</v>
      </c>
      <c r="E214" s="74">
        <v>2.8</v>
      </c>
      <c r="F214" s="34">
        <v>0.0</v>
      </c>
      <c r="G214" s="87">
        <f t="shared" ref="G214:G215" si="15">C214+D214-E214</f>
        <v>0</v>
      </c>
      <c r="H214" s="29">
        <f t="shared" ref="H214:H215" si="16">I214/E214*10</f>
        <v>125</v>
      </c>
      <c r="I214" s="27">
        <v>35.0</v>
      </c>
      <c r="J214" s="62"/>
      <c r="K214" s="42"/>
      <c r="L214" s="42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30">
        <v>4.0</v>
      </c>
      <c r="B215" s="31" t="s">
        <v>27</v>
      </c>
      <c r="C215" s="74">
        <v>0.0</v>
      </c>
      <c r="D215" s="74">
        <v>0.9</v>
      </c>
      <c r="E215" s="74">
        <v>0.9</v>
      </c>
      <c r="F215" s="34">
        <v>0.0</v>
      </c>
      <c r="G215" s="87">
        <f t="shared" si="15"/>
        <v>0</v>
      </c>
      <c r="H215" s="29">
        <f t="shared" si="16"/>
        <v>133.3333333</v>
      </c>
      <c r="I215" s="27">
        <v>12.0</v>
      </c>
      <c r="J215" s="62"/>
      <c r="K215" s="42"/>
      <c r="L215" s="42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30">
        <v>5.0</v>
      </c>
      <c r="B216" s="31" t="s">
        <v>28</v>
      </c>
      <c r="C216" s="74">
        <v>0.0</v>
      </c>
      <c r="D216" s="74">
        <v>0.0</v>
      </c>
      <c r="E216" s="74">
        <v>0.0</v>
      </c>
      <c r="F216" s="34">
        <v>0.0</v>
      </c>
      <c r="G216" s="87"/>
      <c r="H216" s="29"/>
      <c r="I216" s="27">
        <v>0.0</v>
      </c>
      <c r="J216" s="62"/>
      <c r="K216" s="42"/>
      <c r="L216" s="42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30">
        <v>6.0</v>
      </c>
      <c r="B217" s="31" t="s">
        <v>29</v>
      </c>
      <c r="C217" s="74">
        <v>0.0</v>
      </c>
      <c r="D217" s="74">
        <v>7.6</v>
      </c>
      <c r="E217" s="74">
        <v>7.6</v>
      </c>
      <c r="F217" s="34">
        <v>0.0</v>
      </c>
      <c r="G217" s="87">
        <f t="shared" ref="G217:G218" si="17">C217+D217-E217</f>
        <v>0</v>
      </c>
      <c r="H217" s="29">
        <f t="shared" ref="H217:H218" si="18">I217/E217*10</f>
        <v>134.2105263</v>
      </c>
      <c r="I217" s="27">
        <v>102.0</v>
      </c>
      <c r="J217" s="62"/>
      <c r="K217" s="42"/>
      <c r="L217" s="42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30">
        <v>7.0</v>
      </c>
      <c r="B218" s="31" t="s">
        <v>30</v>
      </c>
      <c r="C218" s="74">
        <v>11.0</v>
      </c>
      <c r="D218" s="74">
        <v>25.299999999999997</v>
      </c>
      <c r="E218" s="74">
        <v>28.3</v>
      </c>
      <c r="F218" s="34">
        <v>0.0</v>
      </c>
      <c r="G218" s="87">
        <f t="shared" si="17"/>
        <v>8</v>
      </c>
      <c r="H218" s="29">
        <f t="shared" si="18"/>
        <v>125.4416961</v>
      </c>
      <c r="I218" s="27">
        <v>355.0</v>
      </c>
      <c r="J218" s="62"/>
      <c r="K218" s="42"/>
      <c r="L218" s="42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30">
        <v>8.0</v>
      </c>
      <c r="B219" s="31" t="s">
        <v>31</v>
      </c>
      <c r="C219" s="74">
        <v>0.0</v>
      </c>
      <c r="D219" s="74">
        <v>0.0</v>
      </c>
      <c r="E219" s="74">
        <v>0.0</v>
      </c>
      <c r="F219" s="34">
        <v>0.0</v>
      </c>
      <c r="G219" s="87"/>
      <c r="H219" s="29"/>
      <c r="I219" s="27"/>
      <c r="J219" s="62"/>
      <c r="K219" s="42"/>
      <c r="L219" s="42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30">
        <v>9.0</v>
      </c>
      <c r="B220" s="31" t="s">
        <v>32</v>
      </c>
      <c r="C220" s="74">
        <v>0.0</v>
      </c>
      <c r="D220" s="74">
        <v>5.699999999999999</v>
      </c>
      <c r="E220" s="74">
        <v>5.699999999999999</v>
      </c>
      <c r="F220" s="34">
        <v>0.0</v>
      </c>
      <c r="G220" s="87">
        <f t="shared" ref="G220:G229" si="19">C220+D220-E220</f>
        <v>0</v>
      </c>
      <c r="H220" s="29">
        <f t="shared" ref="H220:H229" si="20">I220/E220*10</f>
        <v>156.1403509</v>
      </c>
      <c r="I220" s="27">
        <v>89.0</v>
      </c>
      <c r="J220" s="62"/>
      <c r="K220" s="42"/>
      <c r="L220" s="42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30">
        <v>10.0</v>
      </c>
      <c r="B221" s="31" t="s">
        <v>33</v>
      </c>
      <c r="C221" s="74">
        <v>1.0</v>
      </c>
      <c r="D221" s="74">
        <v>7.300000000000001</v>
      </c>
      <c r="E221" s="74">
        <v>8.2</v>
      </c>
      <c r="F221" s="34">
        <v>0.0</v>
      </c>
      <c r="G221" s="87">
        <f t="shared" si="19"/>
        <v>0.1</v>
      </c>
      <c r="H221" s="29">
        <f t="shared" si="20"/>
        <v>160.9756098</v>
      </c>
      <c r="I221" s="27">
        <v>132.0</v>
      </c>
      <c r="J221" s="62"/>
      <c r="K221" s="42"/>
      <c r="L221" s="42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30">
        <v>11.0</v>
      </c>
      <c r="B222" s="31" t="s">
        <v>34</v>
      </c>
      <c r="C222" s="74">
        <v>2.0</v>
      </c>
      <c r="D222" s="74">
        <v>15.8</v>
      </c>
      <c r="E222" s="74">
        <v>14.000000000000002</v>
      </c>
      <c r="F222" s="34">
        <v>0.0</v>
      </c>
      <c r="G222" s="87">
        <f t="shared" si="19"/>
        <v>3.8</v>
      </c>
      <c r="H222" s="29">
        <f t="shared" si="20"/>
        <v>147.8571429</v>
      </c>
      <c r="I222" s="27">
        <v>207.0</v>
      </c>
      <c r="J222" s="62"/>
      <c r="K222" s="42"/>
      <c r="L222" s="42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30">
        <v>12.0</v>
      </c>
      <c r="B223" s="31" t="s">
        <v>35</v>
      </c>
      <c r="C223" s="74">
        <v>1.0</v>
      </c>
      <c r="D223" s="74">
        <v>5.5</v>
      </c>
      <c r="E223" s="74">
        <v>3.6</v>
      </c>
      <c r="F223" s="34">
        <v>0.0</v>
      </c>
      <c r="G223" s="87">
        <f t="shared" si="19"/>
        <v>2.9</v>
      </c>
      <c r="H223" s="29">
        <f t="shared" si="20"/>
        <v>152.7777778</v>
      </c>
      <c r="I223" s="27">
        <v>55.0</v>
      </c>
      <c r="J223" s="62"/>
      <c r="K223" s="42"/>
      <c r="L223" s="42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30">
        <v>13.0</v>
      </c>
      <c r="B224" s="31" t="s">
        <v>36</v>
      </c>
      <c r="C224" s="74">
        <v>1.0</v>
      </c>
      <c r="D224" s="74">
        <v>0.9</v>
      </c>
      <c r="E224" s="74">
        <v>1.8</v>
      </c>
      <c r="F224" s="34">
        <v>0.0</v>
      </c>
      <c r="G224" s="87">
        <f t="shared" si="19"/>
        <v>0.1</v>
      </c>
      <c r="H224" s="29">
        <f t="shared" si="20"/>
        <v>138.8888889</v>
      </c>
      <c r="I224" s="27">
        <v>25.0</v>
      </c>
      <c r="J224" s="62"/>
      <c r="K224" s="42"/>
      <c r="L224" s="42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30">
        <v>14.0</v>
      </c>
      <c r="B225" s="31" t="s">
        <v>37</v>
      </c>
      <c r="C225" s="74">
        <v>1.0</v>
      </c>
      <c r="D225" s="74">
        <v>36.699999999999996</v>
      </c>
      <c r="E225" s="74">
        <v>34.8</v>
      </c>
      <c r="F225" s="34">
        <v>0.0</v>
      </c>
      <c r="G225" s="87">
        <f t="shared" si="19"/>
        <v>2.9</v>
      </c>
      <c r="H225" s="29">
        <f t="shared" si="20"/>
        <v>144.2528736</v>
      </c>
      <c r="I225" s="27">
        <v>502.0</v>
      </c>
      <c r="J225" s="62"/>
      <c r="K225" s="42"/>
      <c r="L225" s="42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30">
        <v>15.0</v>
      </c>
      <c r="B226" s="31" t="s">
        <v>38</v>
      </c>
      <c r="C226" s="74">
        <v>0.0</v>
      </c>
      <c r="D226" s="74">
        <v>4.699999999999999</v>
      </c>
      <c r="E226" s="74">
        <v>4.699999999999999</v>
      </c>
      <c r="F226" s="34">
        <v>0.0</v>
      </c>
      <c r="G226" s="87">
        <f t="shared" si="19"/>
        <v>0</v>
      </c>
      <c r="H226" s="29">
        <f t="shared" si="20"/>
        <v>155.3191489</v>
      </c>
      <c r="I226" s="27">
        <v>73.0</v>
      </c>
      <c r="J226" s="62"/>
      <c r="K226" s="42"/>
      <c r="L226" s="42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30">
        <v>16.0</v>
      </c>
      <c r="B227" s="31" t="s">
        <v>39</v>
      </c>
      <c r="C227" s="74">
        <v>0.0</v>
      </c>
      <c r="D227" s="74">
        <v>14.100000000000001</v>
      </c>
      <c r="E227" s="74">
        <v>12.200000000000001</v>
      </c>
      <c r="F227" s="34">
        <v>0.0</v>
      </c>
      <c r="G227" s="87">
        <f t="shared" si="19"/>
        <v>1.9</v>
      </c>
      <c r="H227" s="29">
        <f t="shared" si="20"/>
        <v>143.442623</v>
      </c>
      <c r="I227" s="27">
        <v>175.0</v>
      </c>
      <c r="J227" s="62"/>
      <c r="K227" s="42"/>
      <c r="L227" s="42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30">
        <v>17.0</v>
      </c>
      <c r="B228" s="31" t="s">
        <v>40</v>
      </c>
      <c r="C228" s="74">
        <v>6.0</v>
      </c>
      <c r="D228" s="74">
        <v>27.799999999999997</v>
      </c>
      <c r="E228" s="74">
        <v>25.9</v>
      </c>
      <c r="F228" s="34">
        <v>0.0</v>
      </c>
      <c r="G228" s="87">
        <f t="shared" si="19"/>
        <v>7.9</v>
      </c>
      <c r="H228" s="29">
        <f t="shared" si="20"/>
        <v>119.3050193</v>
      </c>
      <c r="I228" s="27">
        <v>309.0</v>
      </c>
      <c r="J228" s="62"/>
      <c r="K228" s="42"/>
      <c r="L228" s="42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30"/>
      <c r="B229" s="25" t="s">
        <v>41</v>
      </c>
      <c r="C229" s="32">
        <v>23.0</v>
      </c>
      <c r="D229" s="32">
        <v>155.10000000000002</v>
      </c>
      <c r="E229" s="32">
        <v>150.5</v>
      </c>
      <c r="F229" s="32">
        <f>SUM(F212:F228)</f>
        <v>0</v>
      </c>
      <c r="G229" s="87">
        <f t="shared" si="19"/>
        <v>27.6</v>
      </c>
      <c r="H229" s="29">
        <f t="shared" si="20"/>
        <v>137.6079734</v>
      </c>
      <c r="I229" s="27">
        <f>SUM(I212:I228)</f>
        <v>2071</v>
      </c>
      <c r="J229" s="62"/>
      <c r="K229" s="113"/>
      <c r="L229" s="42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1"/>
      <c r="B230" s="6"/>
      <c r="C230" s="44"/>
      <c r="D230" s="44"/>
      <c r="E230" s="58"/>
      <c r="F230" s="44"/>
      <c r="G230" s="44"/>
      <c r="H230" s="59"/>
      <c r="I230" s="42">
        <v>2071.0</v>
      </c>
      <c r="J230" s="6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1"/>
      <c r="B231" s="6"/>
      <c r="C231" s="42"/>
      <c r="D231" s="42"/>
      <c r="E231" s="43"/>
      <c r="F231" s="42"/>
      <c r="G231" s="42"/>
      <c r="H231" s="59"/>
      <c r="I231" s="42"/>
      <c r="J231" s="6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1" t="s">
        <v>0</v>
      </c>
      <c r="B232" s="2"/>
      <c r="C232" s="2"/>
      <c r="D232" s="2"/>
      <c r="E232" s="2"/>
      <c r="F232" s="2"/>
      <c r="G232" s="2"/>
      <c r="H232" s="2"/>
      <c r="I232" s="3"/>
      <c r="J232" s="6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1" t="s">
        <v>1</v>
      </c>
      <c r="B233" s="2"/>
      <c r="C233" s="2"/>
      <c r="D233" s="2"/>
      <c r="E233" s="2"/>
      <c r="F233" s="2"/>
      <c r="G233" s="2"/>
      <c r="H233" s="2"/>
      <c r="I233" s="3"/>
      <c r="J233" s="6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1" t="s">
        <v>76</v>
      </c>
      <c r="B234" s="2"/>
      <c r="C234" s="2"/>
      <c r="D234" s="2"/>
      <c r="E234" s="2"/>
      <c r="F234" s="2"/>
      <c r="G234" s="2"/>
      <c r="H234" s="2"/>
      <c r="I234" s="3"/>
      <c r="J234" s="6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1" t="s">
        <v>56</v>
      </c>
      <c r="B235" s="2"/>
      <c r="C235" s="2"/>
      <c r="D235" s="2"/>
      <c r="E235" s="2"/>
      <c r="F235" s="2"/>
      <c r="G235" s="2"/>
      <c r="H235" s="2"/>
      <c r="I235" s="3"/>
      <c r="J235" s="6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5"/>
      <c r="B236" s="6"/>
      <c r="C236" s="49"/>
      <c r="D236" s="49"/>
      <c r="E236" s="50"/>
      <c r="F236" s="49"/>
      <c r="G236" s="49"/>
      <c r="H236" s="51"/>
      <c r="I236" s="49"/>
      <c r="J236" s="6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10"/>
      <c r="B237" s="11"/>
      <c r="C237" s="12" t="s">
        <v>4</v>
      </c>
      <c r="D237" s="12"/>
      <c r="E237" s="53"/>
      <c r="F237" s="15"/>
      <c r="G237" s="12" t="s">
        <v>4</v>
      </c>
      <c r="H237" s="16"/>
      <c r="I237" s="15"/>
      <c r="J237" s="11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17" t="s">
        <v>6</v>
      </c>
      <c r="B238" s="18" t="s">
        <v>7</v>
      </c>
      <c r="C238" s="19" t="s">
        <v>8</v>
      </c>
      <c r="D238" s="19" t="s">
        <v>9</v>
      </c>
      <c r="E238" s="85" t="s">
        <v>65</v>
      </c>
      <c r="F238" s="19" t="s">
        <v>12</v>
      </c>
      <c r="G238" s="19" t="s">
        <v>13</v>
      </c>
      <c r="H238" s="22" t="s">
        <v>14</v>
      </c>
      <c r="I238" s="19" t="s">
        <v>15</v>
      </c>
      <c r="J238" s="18" t="s">
        <v>16</v>
      </c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17"/>
      <c r="B239" s="18"/>
      <c r="C239" s="23" t="s">
        <v>77</v>
      </c>
      <c r="D239" s="19" t="s">
        <v>18</v>
      </c>
      <c r="E239" s="20" t="s">
        <v>18</v>
      </c>
      <c r="F239" s="19" t="s">
        <v>18</v>
      </c>
      <c r="G239" s="23" t="s">
        <v>77</v>
      </c>
      <c r="H239" s="22" t="s">
        <v>19</v>
      </c>
      <c r="I239" s="19" t="s">
        <v>20</v>
      </c>
      <c r="J239" s="18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24"/>
      <c r="B240" s="25"/>
      <c r="C240" s="26" t="s">
        <v>18</v>
      </c>
      <c r="D240" s="86"/>
      <c r="E240" s="20"/>
      <c r="F240" s="27"/>
      <c r="G240" s="26" t="s">
        <v>18</v>
      </c>
      <c r="H240" s="29"/>
      <c r="I240" s="27"/>
      <c r="J240" s="25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30">
        <v>1.0</v>
      </c>
      <c r="B241" s="31" t="s">
        <v>21</v>
      </c>
      <c r="C241" s="100">
        <v>0.0</v>
      </c>
      <c r="D241" s="117"/>
      <c r="E241" s="117"/>
      <c r="F241" s="26"/>
      <c r="G241" s="87"/>
      <c r="H241" s="55" t="s">
        <v>49</v>
      </c>
      <c r="I241" s="34" t="s">
        <v>49</v>
      </c>
      <c r="J241" s="62" t="s">
        <v>53</v>
      </c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30">
        <v>2.0</v>
      </c>
      <c r="B242" s="31" t="s">
        <v>23</v>
      </c>
      <c r="C242" s="100">
        <v>0.0</v>
      </c>
      <c r="D242" s="117"/>
      <c r="E242" s="117"/>
      <c r="F242" s="26"/>
      <c r="G242" s="87"/>
      <c r="H242" s="55"/>
      <c r="I242" s="67">
        <f t="shared" ref="I242:I246" si="21">H242*E242/10</f>
        <v>0</v>
      </c>
      <c r="J242" s="62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30">
        <v>3.0</v>
      </c>
      <c r="B243" s="31" t="s">
        <v>25</v>
      </c>
      <c r="C243" s="100">
        <v>1.0</v>
      </c>
      <c r="D243" s="117">
        <v>0.9</v>
      </c>
      <c r="E243" s="117">
        <v>0.9</v>
      </c>
      <c r="F243" s="26" t="s">
        <v>49</v>
      </c>
      <c r="G243" s="87">
        <f t="shared" ref="G243:G246" si="22">C243+D243-E243</f>
        <v>1</v>
      </c>
      <c r="H243" s="55">
        <v>119.05</v>
      </c>
      <c r="I243" s="67">
        <f t="shared" si="21"/>
        <v>10.7145</v>
      </c>
      <c r="J243" s="62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30">
        <v>4.0</v>
      </c>
      <c r="B244" s="31" t="s">
        <v>27</v>
      </c>
      <c r="C244" s="100">
        <v>0.0</v>
      </c>
      <c r="D244" s="117">
        <v>3.6999999999999997</v>
      </c>
      <c r="E244" s="117">
        <v>1.8</v>
      </c>
      <c r="F244" s="26" t="s">
        <v>49</v>
      </c>
      <c r="G244" s="87">
        <f t="shared" si="22"/>
        <v>1.9</v>
      </c>
      <c r="H244" s="55">
        <v>118.32</v>
      </c>
      <c r="I244" s="67">
        <f t="shared" si="21"/>
        <v>21.2976</v>
      </c>
      <c r="J244" s="62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30">
        <v>5.0</v>
      </c>
      <c r="B245" s="31" t="s">
        <v>28</v>
      </c>
      <c r="C245" s="100">
        <v>7.0</v>
      </c>
      <c r="D245" s="117">
        <v>4.0</v>
      </c>
      <c r="E245" s="117">
        <v>6.0</v>
      </c>
      <c r="F245" s="26" t="s">
        <v>49</v>
      </c>
      <c r="G245" s="87">
        <f t="shared" si="22"/>
        <v>5</v>
      </c>
      <c r="H245" s="55">
        <v>122.36</v>
      </c>
      <c r="I245" s="67">
        <f t="shared" si="21"/>
        <v>73.416</v>
      </c>
      <c r="J245" s="62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30">
        <v>6.0</v>
      </c>
      <c r="B246" s="31" t="s">
        <v>29</v>
      </c>
      <c r="C246" s="100">
        <v>0.0</v>
      </c>
      <c r="D246" s="117">
        <v>1.0</v>
      </c>
      <c r="E246" s="117">
        <v>1.0</v>
      </c>
      <c r="F246" s="26" t="s">
        <v>49</v>
      </c>
      <c r="G246" s="87">
        <f t="shared" si="22"/>
        <v>0</v>
      </c>
      <c r="H246" s="55">
        <v>118.0</v>
      </c>
      <c r="I246" s="67">
        <f t="shared" si="21"/>
        <v>11.8</v>
      </c>
      <c r="J246" s="62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30">
        <v>7.0</v>
      </c>
      <c r="B247" s="31" t="s">
        <v>30</v>
      </c>
      <c r="C247" s="100">
        <v>0.0</v>
      </c>
      <c r="D247" s="117"/>
      <c r="E247" s="117"/>
      <c r="F247" s="26"/>
      <c r="G247" s="87"/>
      <c r="H247" s="55" t="s">
        <v>49</v>
      </c>
      <c r="I247" s="34" t="s">
        <v>49</v>
      </c>
      <c r="J247" s="62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30">
        <v>8.0</v>
      </c>
      <c r="B248" s="31" t="s">
        <v>31</v>
      </c>
      <c r="C248" s="100">
        <v>0.0</v>
      </c>
      <c r="D248" s="117"/>
      <c r="E248" s="117"/>
      <c r="F248" s="26"/>
      <c r="G248" s="87"/>
      <c r="H248" s="55" t="s">
        <v>49</v>
      </c>
      <c r="I248" s="34" t="s">
        <v>49</v>
      </c>
      <c r="J248" s="62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30">
        <v>9.0</v>
      </c>
      <c r="B249" s="31" t="s">
        <v>32</v>
      </c>
      <c r="C249" s="100">
        <v>0.0</v>
      </c>
      <c r="D249" s="117"/>
      <c r="E249" s="117"/>
      <c r="F249" s="26"/>
      <c r="G249" s="87"/>
      <c r="H249" s="55"/>
      <c r="I249" s="67">
        <f>H249*E249/10</f>
        <v>0</v>
      </c>
      <c r="J249" s="62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30">
        <v>10.0</v>
      </c>
      <c r="B250" s="31" t="s">
        <v>33</v>
      </c>
      <c r="C250" s="100">
        <v>0.0</v>
      </c>
      <c r="D250" s="117"/>
      <c r="E250" s="117"/>
      <c r="F250" s="26"/>
      <c r="G250" s="87"/>
      <c r="H250" s="55" t="s">
        <v>49</v>
      </c>
      <c r="I250" s="67">
        <v>0.0</v>
      </c>
      <c r="J250" s="62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30">
        <v>11.0</v>
      </c>
      <c r="B251" s="31" t="s">
        <v>34</v>
      </c>
      <c r="C251" s="100">
        <v>10.0</v>
      </c>
      <c r="D251" s="117">
        <v>16.0</v>
      </c>
      <c r="E251" s="117">
        <v>15.2</v>
      </c>
      <c r="F251" s="26" t="s">
        <v>49</v>
      </c>
      <c r="G251" s="87">
        <f>C251+D251-E251</f>
        <v>10.8</v>
      </c>
      <c r="H251" s="55">
        <v>121.41</v>
      </c>
      <c r="I251" s="67">
        <f t="shared" ref="I251:I257" si="23">H251*E251/10</f>
        <v>184.5432</v>
      </c>
      <c r="J251" s="62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30">
        <v>12.0</v>
      </c>
      <c r="B252" s="31" t="s">
        <v>35</v>
      </c>
      <c r="C252" s="100">
        <v>0.0</v>
      </c>
      <c r="D252" s="117"/>
      <c r="E252" s="117"/>
      <c r="F252" s="26"/>
      <c r="G252" s="87"/>
      <c r="H252" s="55"/>
      <c r="I252" s="67">
        <f t="shared" si="23"/>
        <v>0</v>
      </c>
      <c r="J252" s="62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30">
        <v>13.0</v>
      </c>
      <c r="B253" s="31" t="s">
        <v>36</v>
      </c>
      <c r="C253" s="100">
        <v>0.0</v>
      </c>
      <c r="D253" s="117">
        <v>1.9</v>
      </c>
      <c r="E253" s="117">
        <v>1.8</v>
      </c>
      <c r="F253" s="26" t="s">
        <v>49</v>
      </c>
      <c r="G253" s="87">
        <f t="shared" ref="G253:G258" si="24">C253+D253-E253</f>
        <v>0.1</v>
      </c>
      <c r="H253" s="55">
        <v>122.23</v>
      </c>
      <c r="I253" s="67">
        <f t="shared" si="23"/>
        <v>22.0014</v>
      </c>
      <c r="J253" s="62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30">
        <v>14.0</v>
      </c>
      <c r="B254" s="31" t="s">
        <v>37</v>
      </c>
      <c r="C254" s="100">
        <v>0.0</v>
      </c>
      <c r="D254" s="117">
        <v>0.0</v>
      </c>
      <c r="E254" s="117">
        <v>0.0</v>
      </c>
      <c r="F254" s="26" t="s">
        <v>49</v>
      </c>
      <c r="G254" s="87">
        <f t="shared" si="24"/>
        <v>0</v>
      </c>
      <c r="H254" s="55"/>
      <c r="I254" s="67">
        <f t="shared" si="23"/>
        <v>0</v>
      </c>
      <c r="J254" s="62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30">
        <v>15.0</v>
      </c>
      <c r="B255" s="31" t="s">
        <v>38</v>
      </c>
      <c r="C255" s="100">
        <v>6.0</v>
      </c>
      <c r="D255" s="117">
        <v>8.5</v>
      </c>
      <c r="E255" s="117">
        <v>8.399999999999999</v>
      </c>
      <c r="F255" s="26" t="s">
        <v>49</v>
      </c>
      <c r="G255" s="87">
        <f t="shared" si="24"/>
        <v>6.1</v>
      </c>
      <c r="H255" s="55">
        <v>118.32</v>
      </c>
      <c r="I255" s="67">
        <f t="shared" si="23"/>
        <v>99.3888</v>
      </c>
      <c r="J255" s="62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30">
        <v>16.0</v>
      </c>
      <c r="B256" s="31" t="s">
        <v>39</v>
      </c>
      <c r="C256" s="100">
        <v>8.0</v>
      </c>
      <c r="D256" s="117">
        <v>26.0</v>
      </c>
      <c r="E256" s="117">
        <v>20.0</v>
      </c>
      <c r="F256" s="26" t="s">
        <v>49</v>
      </c>
      <c r="G256" s="87">
        <f t="shared" si="24"/>
        <v>14</v>
      </c>
      <c r="H256" s="55">
        <v>120.65</v>
      </c>
      <c r="I256" s="67">
        <f t="shared" si="23"/>
        <v>241.3</v>
      </c>
      <c r="J256" s="62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30">
        <v>17.0</v>
      </c>
      <c r="B257" s="31" t="s">
        <v>40</v>
      </c>
      <c r="C257" s="100">
        <v>36.0</v>
      </c>
      <c r="D257" s="117">
        <v>48.0</v>
      </c>
      <c r="E257" s="117">
        <v>59.0</v>
      </c>
      <c r="F257" s="26" t="s">
        <v>49</v>
      </c>
      <c r="G257" s="87">
        <f t="shared" si="24"/>
        <v>25</v>
      </c>
      <c r="H257" s="55">
        <v>122.63</v>
      </c>
      <c r="I257" s="67">
        <f t="shared" si="23"/>
        <v>723.517</v>
      </c>
      <c r="J257" s="62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63"/>
      <c r="B258" s="25" t="s">
        <v>41</v>
      </c>
      <c r="C258" s="118">
        <v>68.0</v>
      </c>
      <c r="D258" s="119">
        <v>110.0</v>
      </c>
      <c r="E258" s="119">
        <v>114.1</v>
      </c>
      <c r="F258" s="36">
        <f>SUM(F241:F257)</f>
        <v>0</v>
      </c>
      <c r="G258" s="87">
        <f t="shared" si="24"/>
        <v>63.9</v>
      </c>
      <c r="H258" s="65">
        <f>I258*10/E258</f>
        <v>121.6457932</v>
      </c>
      <c r="I258" s="67">
        <f>SUM(I241:I257)</f>
        <v>1387.9785</v>
      </c>
      <c r="J258" s="62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1"/>
      <c r="B259" s="6"/>
      <c r="C259" s="42"/>
      <c r="D259" s="42"/>
      <c r="E259" s="42"/>
      <c r="F259" s="42"/>
      <c r="G259" s="42"/>
      <c r="H259" s="59"/>
      <c r="I259" s="44"/>
      <c r="J259" s="6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1"/>
      <c r="B260" s="6"/>
      <c r="C260" s="42"/>
      <c r="D260" s="42"/>
      <c r="E260" s="42"/>
      <c r="F260" s="42"/>
      <c r="G260" s="42"/>
      <c r="H260" s="59"/>
      <c r="I260" s="44"/>
      <c r="J260" s="6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1" t="s">
        <v>0</v>
      </c>
      <c r="B261" s="2"/>
      <c r="C261" s="2"/>
      <c r="D261" s="2"/>
      <c r="E261" s="2"/>
      <c r="F261" s="2"/>
      <c r="G261" s="2"/>
      <c r="H261" s="2"/>
      <c r="I261" s="3"/>
      <c r="J261" s="41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1" t="s">
        <v>1</v>
      </c>
      <c r="B262" s="2"/>
      <c r="C262" s="2"/>
      <c r="D262" s="2"/>
      <c r="E262" s="2"/>
      <c r="F262" s="2"/>
      <c r="G262" s="2"/>
      <c r="H262" s="2"/>
      <c r="I262" s="3"/>
      <c r="J262" s="6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1" t="s">
        <v>76</v>
      </c>
      <c r="B263" s="2"/>
      <c r="C263" s="2"/>
      <c r="D263" s="2"/>
      <c r="E263" s="2"/>
      <c r="F263" s="2"/>
      <c r="G263" s="2"/>
      <c r="H263" s="2"/>
      <c r="I263" s="3"/>
      <c r="J263" s="6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1" t="s">
        <v>57</v>
      </c>
      <c r="B264" s="2"/>
      <c r="C264" s="2"/>
      <c r="D264" s="2"/>
      <c r="E264" s="2"/>
      <c r="F264" s="2"/>
      <c r="G264" s="2"/>
      <c r="H264" s="2"/>
      <c r="I264" s="3"/>
      <c r="J264" s="6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5"/>
      <c r="B265" s="6"/>
      <c r="C265" s="49"/>
      <c r="D265" s="49"/>
      <c r="E265" s="50"/>
      <c r="F265" s="49"/>
      <c r="G265" s="49"/>
      <c r="H265" s="51"/>
      <c r="I265" s="49"/>
      <c r="J265" s="6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10"/>
      <c r="B266" s="11"/>
      <c r="C266" s="12" t="s">
        <v>4</v>
      </c>
      <c r="D266" s="12"/>
      <c r="E266" s="53"/>
      <c r="F266" s="15"/>
      <c r="G266" s="12" t="s">
        <v>4</v>
      </c>
      <c r="H266" s="16"/>
      <c r="I266" s="15"/>
      <c r="J266" s="11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17" t="s">
        <v>6</v>
      </c>
      <c r="B267" s="18" t="s">
        <v>7</v>
      </c>
      <c r="C267" s="19" t="s">
        <v>8</v>
      </c>
      <c r="D267" s="19" t="s">
        <v>9</v>
      </c>
      <c r="E267" s="85" t="s">
        <v>65</v>
      </c>
      <c r="F267" s="19" t="s">
        <v>12</v>
      </c>
      <c r="G267" s="19" t="s">
        <v>13</v>
      </c>
      <c r="H267" s="22" t="s">
        <v>14</v>
      </c>
      <c r="I267" s="19" t="s">
        <v>15</v>
      </c>
      <c r="J267" s="18" t="s">
        <v>16</v>
      </c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17"/>
      <c r="B268" s="18"/>
      <c r="C268" s="23" t="s">
        <v>77</v>
      </c>
      <c r="D268" s="19" t="s">
        <v>18</v>
      </c>
      <c r="E268" s="20" t="s">
        <v>18</v>
      </c>
      <c r="F268" s="19" t="s">
        <v>18</v>
      </c>
      <c r="G268" s="23" t="s">
        <v>77</v>
      </c>
      <c r="H268" s="22" t="s">
        <v>19</v>
      </c>
      <c r="I268" s="19" t="s">
        <v>20</v>
      </c>
      <c r="J268" s="18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24"/>
      <c r="B269" s="25"/>
      <c r="C269" s="26" t="s">
        <v>18</v>
      </c>
      <c r="D269" s="86"/>
      <c r="E269" s="20"/>
      <c r="F269" s="27"/>
      <c r="G269" s="26" t="s">
        <v>18</v>
      </c>
      <c r="H269" s="29"/>
      <c r="I269" s="27"/>
      <c r="J269" s="25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30">
        <v>1.0</v>
      </c>
      <c r="B270" s="31" t="s">
        <v>21</v>
      </c>
      <c r="C270" s="100"/>
      <c r="D270" s="117"/>
      <c r="E270" s="117"/>
      <c r="F270" s="26"/>
      <c r="G270" s="87"/>
      <c r="H270" s="55"/>
      <c r="I270" s="26"/>
      <c r="J270" s="62" t="s">
        <v>53</v>
      </c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30">
        <v>2.0</v>
      </c>
      <c r="B271" s="31" t="s">
        <v>23</v>
      </c>
      <c r="C271" s="100"/>
      <c r="D271" s="117"/>
      <c r="E271" s="117"/>
      <c r="F271" s="26"/>
      <c r="G271" s="87"/>
      <c r="H271" s="55"/>
      <c r="I271" s="26"/>
      <c r="J271" s="62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30">
        <v>3.0</v>
      </c>
      <c r="B272" s="31" t="s">
        <v>25</v>
      </c>
      <c r="C272" s="100"/>
      <c r="D272" s="117"/>
      <c r="E272" s="117"/>
      <c r="F272" s="26"/>
      <c r="G272" s="87"/>
      <c r="H272" s="29"/>
      <c r="I272" s="67"/>
      <c r="J272" s="62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30">
        <v>4.0</v>
      </c>
      <c r="B273" s="31" t="s">
        <v>27</v>
      </c>
      <c r="C273" s="100"/>
      <c r="D273" s="117"/>
      <c r="E273" s="117"/>
      <c r="F273" s="26"/>
      <c r="G273" s="87"/>
      <c r="H273" s="55"/>
      <c r="I273" s="26"/>
      <c r="J273" s="62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30">
        <v>5.0</v>
      </c>
      <c r="B274" s="31" t="s">
        <v>28</v>
      </c>
      <c r="C274" s="100">
        <v>3.0</v>
      </c>
      <c r="D274" s="117">
        <v>2.0</v>
      </c>
      <c r="E274" s="117">
        <v>3.0</v>
      </c>
      <c r="F274" s="26" t="s">
        <v>49</v>
      </c>
      <c r="G274" s="87">
        <f>C274+D274-E274</f>
        <v>2</v>
      </c>
      <c r="H274" s="29">
        <v>156.47</v>
      </c>
      <c r="I274" s="67">
        <f>H274*E274/10</f>
        <v>46.941</v>
      </c>
      <c r="J274" s="62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30">
        <v>6.0</v>
      </c>
      <c r="B275" s="31" t="s">
        <v>29</v>
      </c>
      <c r="C275" s="100"/>
      <c r="D275" s="117"/>
      <c r="E275" s="117"/>
      <c r="F275" s="26"/>
      <c r="G275" s="87"/>
      <c r="H275" s="55"/>
      <c r="I275" s="26"/>
      <c r="J275" s="62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30">
        <v>7.0</v>
      </c>
      <c r="B276" s="31" t="s">
        <v>30</v>
      </c>
      <c r="C276" s="100"/>
      <c r="D276" s="117"/>
      <c r="E276" s="117"/>
      <c r="F276" s="26"/>
      <c r="G276" s="87"/>
      <c r="H276" s="55"/>
      <c r="I276" s="26"/>
      <c r="J276" s="62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30">
        <v>8.0</v>
      </c>
      <c r="B277" s="31" t="s">
        <v>31</v>
      </c>
      <c r="C277" s="100"/>
      <c r="D277" s="117"/>
      <c r="E277" s="117"/>
      <c r="F277" s="26"/>
      <c r="G277" s="87"/>
      <c r="H277" s="29"/>
      <c r="I277" s="67"/>
      <c r="J277" s="62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30">
        <v>9.0</v>
      </c>
      <c r="B278" s="31" t="s">
        <v>32</v>
      </c>
      <c r="C278" s="100"/>
      <c r="D278" s="117"/>
      <c r="E278" s="117"/>
      <c r="F278" s="26"/>
      <c r="G278" s="87"/>
      <c r="H278" s="55"/>
      <c r="I278" s="26"/>
      <c r="J278" s="62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30">
        <v>10.0</v>
      </c>
      <c r="B279" s="31" t="s">
        <v>33</v>
      </c>
      <c r="C279" s="100"/>
      <c r="D279" s="117"/>
      <c r="E279" s="117"/>
      <c r="F279" s="26"/>
      <c r="G279" s="87"/>
      <c r="H279" s="55"/>
      <c r="I279" s="26"/>
      <c r="J279" s="62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30">
        <v>11.0</v>
      </c>
      <c r="B280" s="31" t="s">
        <v>34</v>
      </c>
      <c r="C280" s="100">
        <v>2.0</v>
      </c>
      <c r="D280" s="117">
        <v>0.9</v>
      </c>
      <c r="E280" s="117">
        <v>2.9</v>
      </c>
      <c r="F280" s="26" t="s">
        <v>49</v>
      </c>
      <c r="G280" s="87">
        <f>C280+D280-E280</f>
        <v>0</v>
      </c>
      <c r="H280" s="29">
        <v>151.32</v>
      </c>
      <c r="I280" s="67">
        <f>H280*E280/10</f>
        <v>43.8828</v>
      </c>
      <c r="J280" s="62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30">
        <v>12.0</v>
      </c>
      <c r="B281" s="31" t="s">
        <v>35</v>
      </c>
      <c r="C281" s="100"/>
      <c r="D281" s="117"/>
      <c r="E281" s="117"/>
      <c r="F281" s="26"/>
      <c r="G281" s="87"/>
      <c r="H281" s="29"/>
      <c r="I281" s="67"/>
      <c r="J281" s="62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30">
        <v>13.0</v>
      </c>
      <c r="B282" s="31" t="s">
        <v>36</v>
      </c>
      <c r="C282" s="100"/>
      <c r="D282" s="117"/>
      <c r="E282" s="117"/>
      <c r="F282" s="26"/>
      <c r="G282" s="87"/>
      <c r="H282" s="55"/>
      <c r="I282" s="26"/>
      <c r="J282" s="62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30">
        <v>14.0</v>
      </c>
      <c r="B283" s="31" t="s">
        <v>37</v>
      </c>
      <c r="C283" s="100"/>
      <c r="D283" s="117"/>
      <c r="E283" s="117"/>
      <c r="F283" s="26"/>
      <c r="G283" s="87"/>
      <c r="H283" s="55"/>
      <c r="I283" s="26"/>
      <c r="J283" s="62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30">
        <v>15.0</v>
      </c>
      <c r="B284" s="31" t="s">
        <v>38</v>
      </c>
      <c r="C284" s="100"/>
      <c r="D284" s="117">
        <v>3.9</v>
      </c>
      <c r="E284" s="117">
        <v>3.8</v>
      </c>
      <c r="F284" s="26" t="s">
        <v>49</v>
      </c>
      <c r="G284" s="87">
        <f>C284+D284-E284</f>
        <v>0.1</v>
      </c>
      <c r="H284" s="29">
        <v>151.32</v>
      </c>
      <c r="I284" s="67">
        <f>H284*E284/10</f>
        <v>57.5016</v>
      </c>
      <c r="J284" s="62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30">
        <v>16.0</v>
      </c>
      <c r="B285" s="31" t="s">
        <v>39</v>
      </c>
      <c r="C285" s="100"/>
      <c r="D285" s="117"/>
      <c r="E285" s="117"/>
      <c r="F285" s="26"/>
      <c r="G285" s="87"/>
      <c r="H285" s="29"/>
      <c r="I285" s="67"/>
      <c r="J285" s="62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30">
        <v>17.0</v>
      </c>
      <c r="B286" s="31" t="s">
        <v>40</v>
      </c>
      <c r="C286" s="100"/>
      <c r="D286" s="117"/>
      <c r="E286" s="117"/>
      <c r="F286" s="26"/>
      <c r="G286" s="87"/>
      <c r="H286" s="29"/>
      <c r="I286" s="67"/>
      <c r="J286" s="62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63"/>
      <c r="B287" s="25" t="s">
        <v>41</v>
      </c>
      <c r="C287" s="118">
        <v>5.0</v>
      </c>
      <c r="D287" s="88">
        <f t="shared" ref="D287:G287" si="25">SUM(D271:D286)</f>
        <v>6.8</v>
      </c>
      <c r="E287" s="67">
        <f t="shared" si="25"/>
        <v>9.7</v>
      </c>
      <c r="F287" s="67">
        <f t="shared" si="25"/>
        <v>0</v>
      </c>
      <c r="G287" s="67">
        <f t="shared" si="25"/>
        <v>2.1</v>
      </c>
      <c r="H287" s="65">
        <f>I287/E287*10</f>
        <v>152.9127835</v>
      </c>
      <c r="I287" s="67">
        <f>SUM(I271:I286)</f>
        <v>148.3254</v>
      </c>
      <c r="J287" s="62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1"/>
      <c r="B288" s="6"/>
      <c r="C288" s="42"/>
      <c r="D288" s="42"/>
      <c r="E288" s="43"/>
      <c r="F288" s="42"/>
      <c r="G288" s="42"/>
      <c r="H288" s="59"/>
      <c r="I288" s="44"/>
      <c r="J288" s="6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1"/>
      <c r="B289" s="6"/>
      <c r="C289" s="42"/>
      <c r="D289" s="42"/>
      <c r="E289" s="43"/>
      <c r="F289" s="42"/>
      <c r="G289" s="42"/>
      <c r="H289" s="59"/>
      <c r="I289" s="44"/>
      <c r="J289" s="6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1"/>
      <c r="B290" s="6"/>
      <c r="C290" s="42"/>
      <c r="D290" s="42"/>
      <c r="E290" s="43"/>
      <c r="F290" s="42"/>
      <c r="G290" s="42"/>
      <c r="H290" s="59"/>
      <c r="I290" s="44"/>
      <c r="J290" s="6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1"/>
      <c r="B291" s="6"/>
      <c r="C291" s="42"/>
      <c r="D291" s="42"/>
      <c r="E291" s="43"/>
      <c r="F291" s="42"/>
      <c r="G291" s="42"/>
      <c r="H291" s="59"/>
      <c r="I291" s="44"/>
      <c r="J291" s="6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1"/>
      <c r="B292" s="6"/>
      <c r="C292" s="42"/>
      <c r="D292" s="42"/>
      <c r="E292" s="43"/>
      <c r="F292" s="42"/>
      <c r="G292" s="42"/>
      <c r="H292" s="59"/>
      <c r="I292" s="44"/>
      <c r="J292" s="6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1" t="s">
        <v>0</v>
      </c>
      <c r="B293" s="2"/>
      <c r="C293" s="2"/>
      <c r="D293" s="2"/>
      <c r="E293" s="2"/>
      <c r="F293" s="2"/>
      <c r="G293" s="2"/>
      <c r="H293" s="2"/>
      <c r="I293" s="3"/>
      <c r="J293" s="6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1" t="s">
        <v>1</v>
      </c>
      <c r="B294" s="2"/>
      <c r="C294" s="2"/>
      <c r="D294" s="2"/>
      <c r="E294" s="2"/>
      <c r="F294" s="2"/>
      <c r="G294" s="2"/>
      <c r="H294" s="2"/>
      <c r="I294" s="3"/>
      <c r="J294" s="6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1" t="s">
        <v>76</v>
      </c>
      <c r="B295" s="2"/>
      <c r="C295" s="2"/>
      <c r="D295" s="2"/>
      <c r="E295" s="2"/>
      <c r="F295" s="2"/>
      <c r="G295" s="2"/>
      <c r="H295" s="2"/>
      <c r="I295" s="3"/>
      <c r="J295" s="6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1" t="s">
        <v>58</v>
      </c>
      <c r="B296" s="2"/>
      <c r="C296" s="2"/>
      <c r="D296" s="2"/>
      <c r="E296" s="2"/>
      <c r="F296" s="2"/>
      <c r="G296" s="2"/>
      <c r="H296" s="2"/>
      <c r="I296" s="3"/>
      <c r="J296" s="6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5"/>
      <c r="B297" s="6"/>
      <c r="C297" s="49"/>
      <c r="D297" s="49"/>
      <c r="E297" s="50"/>
      <c r="F297" s="49"/>
      <c r="G297" s="49"/>
      <c r="H297" s="51"/>
      <c r="I297" s="49"/>
      <c r="J297" s="6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10"/>
      <c r="B298" s="11"/>
      <c r="C298" s="12" t="s">
        <v>4</v>
      </c>
      <c r="D298" s="12"/>
      <c r="E298" s="53"/>
      <c r="F298" s="15"/>
      <c r="G298" s="12" t="s">
        <v>4</v>
      </c>
      <c r="H298" s="16"/>
      <c r="I298" s="15"/>
      <c r="J298" s="11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17" t="s">
        <v>6</v>
      </c>
      <c r="B299" s="18" t="s">
        <v>7</v>
      </c>
      <c r="C299" s="19" t="s">
        <v>8</v>
      </c>
      <c r="D299" s="19" t="s">
        <v>9</v>
      </c>
      <c r="E299" s="85" t="s">
        <v>65</v>
      </c>
      <c r="F299" s="19" t="s">
        <v>12</v>
      </c>
      <c r="G299" s="19" t="s">
        <v>13</v>
      </c>
      <c r="H299" s="22" t="s">
        <v>14</v>
      </c>
      <c r="I299" s="19" t="s">
        <v>15</v>
      </c>
      <c r="J299" s="18" t="s">
        <v>16</v>
      </c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17"/>
      <c r="B300" s="18"/>
      <c r="C300" s="23" t="s">
        <v>77</v>
      </c>
      <c r="D300" s="19" t="s">
        <v>18</v>
      </c>
      <c r="E300" s="20" t="s">
        <v>18</v>
      </c>
      <c r="F300" s="19" t="s">
        <v>18</v>
      </c>
      <c r="G300" s="23" t="s">
        <v>77</v>
      </c>
      <c r="H300" s="22" t="s">
        <v>19</v>
      </c>
      <c r="I300" s="19" t="s">
        <v>20</v>
      </c>
      <c r="J300" s="18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24"/>
      <c r="B301" s="25"/>
      <c r="C301" s="26" t="s">
        <v>18</v>
      </c>
      <c r="D301" s="86"/>
      <c r="E301" s="20"/>
      <c r="F301" s="27"/>
      <c r="G301" s="26" t="s">
        <v>18</v>
      </c>
      <c r="H301" s="29"/>
      <c r="I301" s="27"/>
      <c r="J301" s="25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30">
        <v>1.0</v>
      </c>
      <c r="B302" s="31" t="s">
        <v>21</v>
      </c>
      <c r="C302" s="100">
        <v>0.0</v>
      </c>
      <c r="D302" s="117"/>
      <c r="E302" s="117"/>
      <c r="F302" s="26"/>
      <c r="G302" s="87"/>
      <c r="H302" s="55" t="s">
        <v>49</v>
      </c>
      <c r="I302" s="26" t="s">
        <v>49</v>
      </c>
      <c r="J302" s="62" t="s">
        <v>53</v>
      </c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30">
        <v>2.0</v>
      </c>
      <c r="B303" s="31" t="s">
        <v>23</v>
      </c>
      <c r="C303" s="100">
        <v>0.0</v>
      </c>
      <c r="D303" s="117"/>
      <c r="E303" s="117"/>
      <c r="F303" s="26"/>
      <c r="G303" s="87"/>
      <c r="H303" s="55"/>
      <c r="I303" s="26">
        <f t="shared" ref="I303:I304" si="26">E303*H303/10</f>
        <v>0</v>
      </c>
      <c r="J303" s="62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30">
        <v>3.0</v>
      </c>
      <c r="B304" s="31" t="s">
        <v>25</v>
      </c>
      <c r="C304" s="100">
        <v>0.0</v>
      </c>
      <c r="D304" s="117"/>
      <c r="E304" s="117"/>
      <c r="F304" s="26"/>
      <c r="G304" s="87"/>
      <c r="H304" s="55"/>
      <c r="I304" s="26">
        <f t="shared" si="26"/>
        <v>0</v>
      </c>
      <c r="J304" s="62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30">
        <v>4.0</v>
      </c>
      <c r="B305" s="31" t="s">
        <v>27</v>
      </c>
      <c r="C305" s="100">
        <v>0.0</v>
      </c>
      <c r="D305" s="117"/>
      <c r="E305" s="117"/>
      <c r="F305" s="26"/>
      <c r="G305" s="87"/>
      <c r="H305" s="55" t="s">
        <v>49</v>
      </c>
      <c r="I305" s="26"/>
      <c r="J305" s="62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30">
        <v>5.0</v>
      </c>
      <c r="B306" s="31" t="s">
        <v>28</v>
      </c>
      <c r="C306" s="100">
        <v>10.0</v>
      </c>
      <c r="D306" s="117">
        <v>8.0</v>
      </c>
      <c r="E306" s="117">
        <v>10.0</v>
      </c>
      <c r="F306" s="26" t="s">
        <v>49</v>
      </c>
      <c r="G306" s="87">
        <f>C306+D306-E306</f>
        <v>8</v>
      </c>
      <c r="H306" s="55">
        <v>113.98</v>
      </c>
      <c r="I306" s="26">
        <f>E306*H306/10</f>
        <v>113.98</v>
      </c>
      <c r="J306" s="62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30">
        <v>6.0</v>
      </c>
      <c r="B307" s="31" t="s">
        <v>29</v>
      </c>
      <c r="C307" s="100">
        <v>0.0</v>
      </c>
      <c r="D307" s="117"/>
      <c r="E307" s="117"/>
      <c r="F307" s="26"/>
      <c r="G307" s="87"/>
      <c r="H307" s="55" t="s">
        <v>49</v>
      </c>
      <c r="I307" s="26"/>
      <c r="J307" s="62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30">
        <v>7.0</v>
      </c>
      <c r="B308" s="31" t="s">
        <v>30</v>
      </c>
      <c r="C308" s="100">
        <v>0.0</v>
      </c>
      <c r="D308" s="117"/>
      <c r="E308" s="117"/>
      <c r="F308" s="26"/>
      <c r="G308" s="87"/>
      <c r="H308" s="55" t="s">
        <v>49</v>
      </c>
      <c r="I308" s="26"/>
      <c r="J308" s="62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30">
        <v>8.0</v>
      </c>
      <c r="B309" s="31" t="s">
        <v>31</v>
      </c>
      <c r="C309" s="100">
        <v>0.0</v>
      </c>
      <c r="D309" s="117"/>
      <c r="E309" s="117"/>
      <c r="F309" s="26"/>
      <c r="G309" s="87"/>
      <c r="H309" s="55" t="s">
        <v>49</v>
      </c>
      <c r="I309" s="26"/>
      <c r="J309" s="62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30">
        <v>9.0</v>
      </c>
      <c r="B310" s="31" t="s">
        <v>32</v>
      </c>
      <c r="C310" s="100">
        <v>36.0</v>
      </c>
      <c r="D310" s="117">
        <v>35.0</v>
      </c>
      <c r="E310" s="117">
        <v>36.0</v>
      </c>
      <c r="F310" s="26" t="s">
        <v>49</v>
      </c>
      <c r="G310" s="87">
        <f>C310+D310-E310</f>
        <v>35</v>
      </c>
      <c r="H310" s="55">
        <v>110.55</v>
      </c>
      <c r="I310" s="26">
        <f>E310*H310/10</f>
        <v>397.98</v>
      </c>
      <c r="J310" s="62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30">
        <v>10.0</v>
      </c>
      <c r="B311" s="31" t="s">
        <v>33</v>
      </c>
      <c r="C311" s="100">
        <v>0.0</v>
      </c>
      <c r="D311" s="117"/>
      <c r="E311" s="117"/>
      <c r="F311" s="26"/>
      <c r="G311" s="87"/>
      <c r="H311" s="55" t="s">
        <v>49</v>
      </c>
      <c r="I311" s="26"/>
      <c r="J311" s="62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30">
        <v>11.0</v>
      </c>
      <c r="B312" s="31" t="s">
        <v>34</v>
      </c>
      <c r="C312" s="100">
        <v>3.0</v>
      </c>
      <c r="D312" s="117">
        <v>0.9</v>
      </c>
      <c r="E312" s="117">
        <v>3.8</v>
      </c>
      <c r="F312" s="26" t="s">
        <v>49</v>
      </c>
      <c r="G312" s="87">
        <f>C312+D312-E312</f>
        <v>0.1</v>
      </c>
      <c r="H312" s="55">
        <v>102.54</v>
      </c>
      <c r="I312" s="26">
        <f>E312*H312/10</f>
        <v>38.9652</v>
      </c>
      <c r="J312" s="62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30">
        <v>12.0</v>
      </c>
      <c r="B313" s="31" t="s">
        <v>35</v>
      </c>
      <c r="C313" s="100">
        <v>0.0</v>
      </c>
      <c r="D313" s="117"/>
      <c r="E313" s="117"/>
      <c r="F313" s="26"/>
      <c r="G313" s="87"/>
      <c r="H313" s="55" t="s">
        <v>49</v>
      </c>
      <c r="I313" s="26"/>
      <c r="J313" s="62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30">
        <v>13.0</v>
      </c>
      <c r="B314" s="31" t="s">
        <v>36</v>
      </c>
      <c r="C314" s="100">
        <v>0.0</v>
      </c>
      <c r="D314" s="117"/>
      <c r="E314" s="117"/>
      <c r="F314" s="26"/>
      <c r="G314" s="87"/>
      <c r="H314" s="55" t="s">
        <v>49</v>
      </c>
      <c r="I314" s="26"/>
      <c r="J314" s="62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30">
        <v>14.0</v>
      </c>
      <c r="B315" s="31" t="s">
        <v>37</v>
      </c>
      <c r="C315" s="100">
        <v>0.0</v>
      </c>
      <c r="D315" s="117"/>
      <c r="E315" s="117"/>
      <c r="F315" s="26"/>
      <c r="G315" s="87"/>
      <c r="H315" s="55" t="s">
        <v>49</v>
      </c>
      <c r="I315" s="26"/>
      <c r="J315" s="62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30">
        <v>15.0</v>
      </c>
      <c r="B316" s="31" t="s">
        <v>38</v>
      </c>
      <c r="C316" s="100">
        <v>2.0</v>
      </c>
      <c r="D316" s="117">
        <v>0.0</v>
      </c>
      <c r="E316" s="117">
        <v>0.9</v>
      </c>
      <c r="F316" s="26" t="s">
        <v>49</v>
      </c>
      <c r="G316" s="87">
        <f>C316+D316-E316</f>
        <v>1.1</v>
      </c>
      <c r="H316" s="55">
        <v>110.39</v>
      </c>
      <c r="I316" s="26">
        <f>E316*H316/10</f>
        <v>9.9351</v>
      </c>
      <c r="J316" s="62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30">
        <v>16.0</v>
      </c>
      <c r="B317" s="31" t="s">
        <v>39</v>
      </c>
      <c r="C317" s="100">
        <v>0.0</v>
      </c>
      <c r="D317" s="117"/>
      <c r="E317" s="117"/>
      <c r="F317" s="26"/>
      <c r="G317" s="87"/>
      <c r="H317" s="55" t="s">
        <v>49</v>
      </c>
      <c r="I317" s="26"/>
      <c r="J317" s="62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30">
        <v>17.0</v>
      </c>
      <c r="B318" s="31" t="s">
        <v>40</v>
      </c>
      <c r="C318" s="100">
        <v>0.0</v>
      </c>
      <c r="D318" s="117">
        <v>1.0</v>
      </c>
      <c r="E318" s="117">
        <v>1.0</v>
      </c>
      <c r="F318" s="26" t="s">
        <v>49</v>
      </c>
      <c r="G318" s="87">
        <f t="shared" ref="G318:G319" si="27">C318+D318-E318</f>
        <v>0</v>
      </c>
      <c r="H318" s="55">
        <v>101.24</v>
      </c>
      <c r="I318" s="26">
        <f>E318*H318/10</f>
        <v>10.124</v>
      </c>
      <c r="J318" s="62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63"/>
      <c r="B319" s="25" t="s">
        <v>41</v>
      </c>
      <c r="C319" s="118">
        <v>48.0</v>
      </c>
      <c r="D319" s="119">
        <v>44.9</v>
      </c>
      <c r="E319" s="119">
        <v>51.699999999999996</v>
      </c>
      <c r="F319" s="36">
        <f>SUM(F302:F318)</f>
        <v>0</v>
      </c>
      <c r="G319" s="87">
        <f t="shared" si="27"/>
        <v>41.2</v>
      </c>
      <c r="H319" s="65">
        <f>I319/E319*10</f>
        <v>110.4418375</v>
      </c>
      <c r="I319" s="26">
        <f>SUM(I303:I318)</f>
        <v>570.9843</v>
      </c>
      <c r="J319" s="62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2"/>
      <c r="D320" s="42"/>
      <c r="E320" s="43"/>
      <c r="F320" s="42"/>
      <c r="G320" s="42"/>
      <c r="H320" s="59"/>
      <c r="I320" s="42"/>
      <c r="J320" s="6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2"/>
      <c r="D321" s="42"/>
      <c r="E321" s="43"/>
      <c r="F321" s="42"/>
      <c r="G321" s="42"/>
      <c r="H321" s="59"/>
      <c r="I321" s="42"/>
      <c r="J321" s="6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2"/>
      <c r="D322" s="42"/>
      <c r="E322" s="43"/>
      <c r="F322" s="42"/>
      <c r="G322" s="42"/>
      <c r="H322" s="59"/>
      <c r="I322" s="42"/>
      <c r="J322" s="6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2"/>
      <c r="D323" s="42"/>
      <c r="E323" s="43"/>
      <c r="F323" s="42"/>
      <c r="G323" s="42"/>
      <c r="H323" s="59"/>
      <c r="I323" s="42"/>
      <c r="J323" s="6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2"/>
      <c r="D324" s="42"/>
      <c r="E324" s="43"/>
      <c r="F324" s="42"/>
      <c r="G324" s="42"/>
      <c r="H324" s="59"/>
      <c r="I324" s="42"/>
      <c r="J324" s="6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2"/>
      <c r="D325" s="42"/>
      <c r="E325" s="43"/>
      <c r="F325" s="42"/>
      <c r="G325" s="42"/>
      <c r="H325" s="59"/>
      <c r="I325" s="42"/>
      <c r="J325" s="6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2"/>
      <c r="D326" s="42"/>
      <c r="E326" s="43"/>
      <c r="F326" s="42"/>
      <c r="G326" s="42"/>
      <c r="H326" s="59"/>
      <c r="I326" s="42"/>
      <c r="J326" s="6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2"/>
      <c r="D327" s="42"/>
      <c r="E327" s="43"/>
      <c r="F327" s="42"/>
      <c r="G327" s="42"/>
      <c r="H327" s="59"/>
      <c r="I327" s="42"/>
      <c r="J327" s="6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2"/>
      <c r="D328" s="42"/>
      <c r="E328" s="43"/>
      <c r="F328" s="42"/>
      <c r="G328" s="42"/>
      <c r="H328" s="59"/>
      <c r="I328" s="42"/>
      <c r="J328" s="6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2"/>
      <c r="D329" s="42"/>
      <c r="E329" s="43"/>
      <c r="F329" s="42"/>
      <c r="G329" s="42"/>
      <c r="H329" s="59"/>
      <c r="I329" s="42"/>
      <c r="J329" s="6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2"/>
      <c r="D330" s="42"/>
      <c r="E330" s="43"/>
      <c r="F330" s="42"/>
      <c r="G330" s="42"/>
      <c r="H330" s="59"/>
      <c r="I330" s="42"/>
      <c r="J330" s="6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2"/>
      <c r="D331" s="42"/>
      <c r="E331" s="43"/>
      <c r="F331" s="42"/>
      <c r="G331" s="42"/>
      <c r="H331" s="59"/>
      <c r="I331" s="42"/>
      <c r="J331" s="6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2"/>
      <c r="D332" s="42"/>
      <c r="E332" s="43"/>
      <c r="F332" s="42"/>
      <c r="G332" s="42"/>
      <c r="H332" s="59"/>
      <c r="I332" s="42"/>
      <c r="J332" s="6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2"/>
      <c r="D333" s="42"/>
      <c r="E333" s="43"/>
      <c r="F333" s="42"/>
      <c r="G333" s="42"/>
      <c r="H333" s="59"/>
      <c r="I333" s="42"/>
      <c r="J333" s="6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2"/>
      <c r="D334" s="42"/>
      <c r="E334" s="43"/>
      <c r="F334" s="42"/>
      <c r="G334" s="42"/>
      <c r="H334" s="59"/>
      <c r="I334" s="42"/>
      <c r="J334" s="6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2"/>
      <c r="D335" s="42"/>
      <c r="E335" s="43"/>
      <c r="F335" s="42"/>
      <c r="G335" s="42"/>
      <c r="H335" s="59"/>
      <c r="I335" s="42"/>
      <c r="J335" s="6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2"/>
      <c r="D336" s="42"/>
      <c r="E336" s="43"/>
      <c r="F336" s="42"/>
      <c r="G336" s="42"/>
      <c r="H336" s="59"/>
      <c r="I336" s="42"/>
      <c r="J336" s="6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2"/>
      <c r="D337" s="42"/>
      <c r="E337" s="43"/>
      <c r="F337" s="42"/>
      <c r="G337" s="42"/>
      <c r="H337" s="59"/>
      <c r="I337" s="42"/>
      <c r="J337" s="6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2"/>
      <c r="D338" s="42"/>
      <c r="E338" s="43"/>
      <c r="F338" s="42"/>
      <c r="G338" s="42"/>
      <c r="H338" s="59"/>
      <c r="I338" s="42"/>
      <c r="J338" s="6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2"/>
      <c r="D339" s="42"/>
      <c r="E339" s="43"/>
      <c r="F339" s="42"/>
      <c r="G339" s="42"/>
      <c r="H339" s="59"/>
      <c r="I339" s="42"/>
      <c r="J339" s="6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2"/>
      <c r="D340" s="42"/>
      <c r="E340" s="43"/>
      <c r="F340" s="42"/>
      <c r="G340" s="42"/>
      <c r="H340" s="59"/>
      <c r="I340" s="42"/>
      <c r="J340" s="6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2"/>
      <c r="D341" s="42"/>
      <c r="E341" s="43"/>
      <c r="F341" s="42"/>
      <c r="G341" s="42"/>
      <c r="H341" s="59"/>
      <c r="I341" s="42"/>
      <c r="J341" s="6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2"/>
      <c r="D342" s="42"/>
      <c r="E342" s="43"/>
      <c r="F342" s="42"/>
      <c r="G342" s="42"/>
      <c r="H342" s="59"/>
      <c r="I342" s="42"/>
      <c r="J342" s="6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2"/>
      <c r="D343" s="42"/>
      <c r="E343" s="43"/>
      <c r="F343" s="42"/>
      <c r="G343" s="42"/>
      <c r="H343" s="59"/>
      <c r="I343" s="42"/>
      <c r="J343" s="6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2"/>
      <c r="D344" s="42"/>
      <c r="E344" s="43"/>
      <c r="F344" s="42"/>
      <c r="G344" s="42"/>
      <c r="H344" s="59"/>
      <c r="I344" s="42"/>
      <c r="J344" s="6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2"/>
      <c r="D345" s="42"/>
      <c r="E345" s="43"/>
      <c r="F345" s="42"/>
      <c r="G345" s="42"/>
      <c r="H345" s="59"/>
      <c r="I345" s="42"/>
      <c r="J345" s="6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2"/>
      <c r="D346" s="42"/>
      <c r="E346" s="43"/>
      <c r="F346" s="42"/>
      <c r="G346" s="42"/>
      <c r="H346" s="59"/>
      <c r="I346" s="42"/>
      <c r="J346" s="6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2"/>
      <c r="D347" s="42"/>
      <c r="E347" s="43"/>
      <c r="F347" s="42"/>
      <c r="G347" s="42"/>
      <c r="H347" s="59"/>
      <c r="I347" s="42"/>
      <c r="J347" s="6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2"/>
      <c r="D348" s="42"/>
      <c r="E348" s="43"/>
      <c r="F348" s="42"/>
      <c r="G348" s="42"/>
      <c r="H348" s="59"/>
      <c r="I348" s="42"/>
      <c r="J348" s="6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2"/>
      <c r="D349" s="42"/>
      <c r="E349" s="43"/>
      <c r="F349" s="42"/>
      <c r="G349" s="42"/>
      <c r="H349" s="59"/>
      <c r="I349" s="42"/>
      <c r="J349" s="6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2"/>
      <c r="D350" s="42"/>
      <c r="E350" s="43"/>
      <c r="F350" s="42"/>
      <c r="G350" s="42"/>
      <c r="H350" s="59"/>
      <c r="I350" s="42"/>
      <c r="J350" s="6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2"/>
      <c r="D351" s="42"/>
      <c r="E351" s="43"/>
      <c r="F351" s="42"/>
      <c r="G351" s="42"/>
      <c r="H351" s="59"/>
      <c r="I351" s="42"/>
      <c r="J351" s="6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2"/>
      <c r="D352" s="42"/>
      <c r="E352" s="43"/>
      <c r="F352" s="42"/>
      <c r="G352" s="42"/>
      <c r="H352" s="59"/>
      <c r="I352" s="42"/>
      <c r="J352" s="6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2"/>
      <c r="D353" s="42"/>
      <c r="E353" s="43"/>
      <c r="F353" s="42"/>
      <c r="G353" s="42"/>
      <c r="H353" s="59"/>
      <c r="I353" s="42"/>
      <c r="J353" s="6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2"/>
      <c r="D354" s="42"/>
      <c r="E354" s="43"/>
      <c r="F354" s="42"/>
      <c r="G354" s="42"/>
      <c r="H354" s="59"/>
      <c r="I354" s="42"/>
      <c r="J354" s="6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2"/>
      <c r="D355" s="42"/>
      <c r="E355" s="43"/>
      <c r="F355" s="42"/>
      <c r="G355" s="42"/>
      <c r="H355" s="59"/>
      <c r="I355" s="42"/>
      <c r="J355" s="6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2"/>
      <c r="D356" s="42"/>
      <c r="E356" s="43"/>
      <c r="F356" s="42"/>
      <c r="G356" s="42"/>
      <c r="H356" s="59"/>
      <c r="I356" s="42"/>
      <c r="J356" s="6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2"/>
      <c r="D357" s="42"/>
      <c r="E357" s="43"/>
      <c r="F357" s="42"/>
      <c r="G357" s="42"/>
      <c r="H357" s="59"/>
      <c r="I357" s="42"/>
      <c r="J357" s="6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2"/>
      <c r="D358" s="42"/>
      <c r="E358" s="43"/>
      <c r="F358" s="42"/>
      <c r="G358" s="42"/>
      <c r="H358" s="59"/>
      <c r="I358" s="42"/>
      <c r="J358" s="6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2"/>
      <c r="D359" s="42"/>
      <c r="E359" s="43"/>
      <c r="F359" s="42"/>
      <c r="G359" s="42"/>
      <c r="H359" s="59"/>
      <c r="I359" s="42"/>
      <c r="J359" s="6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2"/>
      <c r="D360" s="42"/>
      <c r="E360" s="43"/>
      <c r="F360" s="42"/>
      <c r="G360" s="42"/>
      <c r="H360" s="59"/>
      <c r="I360" s="42"/>
      <c r="J360" s="6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2"/>
      <c r="D361" s="42"/>
      <c r="E361" s="43"/>
      <c r="F361" s="42"/>
      <c r="G361" s="42"/>
      <c r="H361" s="59"/>
      <c r="I361" s="42"/>
      <c r="J361" s="6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2"/>
      <c r="D362" s="42"/>
      <c r="E362" s="43"/>
      <c r="F362" s="42"/>
      <c r="G362" s="42"/>
      <c r="H362" s="59"/>
      <c r="I362" s="42"/>
      <c r="J362" s="6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2"/>
      <c r="D363" s="42"/>
      <c r="E363" s="43"/>
      <c r="F363" s="42"/>
      <c r="G363" s="42"/>
      <c r="H363" s="59"/>
      <c r="I363" s="42"/>
      <c r="J363" s="6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2"/>
      <c r="D364" s="42"/>
      <c r="E364" s="43"/>
      <c r="F364" s="42"/>
      <c r="G364" s="42"/>
      <c r="H364" s="59"/>
      <c r="I364" s="42"/>
      <c r="J364" s="6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2"/>
      <c r="D365" s="42"/>
      <c r="E365" s="43"/>
      <c r="F365" s="42"/>
      <c r="G365" s="42"/>
      <c r="H365" s="59"/>
      <c r="I365" s="42"/>
      <c r="J365" s="6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2"/>
      <c r="D366" s="42"/>
      <c r="E366" s="43"/>
      <c r="F366" s="42"/>
      <c r="G366" s="42"/>
      <c r="H366" s="59"/>
      <c r="I366" s="42"/>
      <c r="J366" s="6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2"/>
      <c r="D367" s="42"/>
      <c r="E367" s="43"/>
      <c r="F367" s="42"/>
      <c r="G367" s="42"/>
      <c r="H367" s="59"/>
      <c r="I367" s="42"/>
      <c r="J367" s="6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2"/>
      <c r="D368" s="42"/>
      <c r="E368" s="43"/>
      <c r="F368" s="42"/>
      <c r="G368" s="42"/>
      <c r="H368" s="59"/>
      <c r="I368" s="42"/>
      <c r="J368" s="6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2"/>
      <c r="D369" s="42"/>
      <c r="E369" s="43"/>
      <c r="F369" s="42"/>
      <c r="G369" s="42"/>
      <c r="H369" s="59"/>
      <c r="I369" s="42"/>
      <c r="J369" s="6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2"/>
      <c r="D370" s="42"/>
      <c r="E370" s="43"/>
      <c r="F370" s="42"/>
      <c r="G370" s="42"/>
      <c r="H370" s="59"/>
      <c r="I370" s="42"/>
      <c r="J370" s="6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2"/>
      <c r="D371" s="42"/>
      <c r="E371" s="43"/>
      <c r="F371" s="42"/>
      <c r="G371" s="42"/>
      <c r="H371" s="59"/>
      <c r="I371" s="42"/>
      <c r="J371" s="6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2"/>
      <c r="D372" s="42"/>
      <c r="E372" s="43"/>
      <c r="F372" s="42"/>
      <c r="G372" s="42"/>
      <c r="H372" s="59"/>
      <c r="I372" s="42"/>
      <c r="J372" s="6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2"/>
      <c r="D373" s="42"/>
      <c r="E373" s="43"/>
      <c r="F373" s="42"/>
      <c r="G373" s="42"/>
      <c r="H373" s="59"/>
      <c r="I373" s="42"/>
      <c r="J373" s="6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2"/>
      <c r="D374" s="42"/>
      <c r="E374" s="43"/>
      <c r="F374" s="42"/>
      <c r="G374" s="42"/>
      <c r="H374" s="59"/>
      <c r="I374" s="42"/>
      <c r="J374" s="6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2"/>
      <c r="D375" s="42"/>
      <c r="E375" s="43"/>
      <c r="F375" s="42"/>
      <c r="G375" s="42"/>
      <c r="H375" s="59"/>
      <c r="I375" s="42"/>
      <c r="J375" s="6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2"/>
      <c r="D376" s="42"/>
      <c r="E376" s="43"/>
      <c r="F376" s="42"/>
      <c r="G376" s="42"/>
      <c r="H376" s="59"/>
      <c r="I376" s="42"/>
      <c r="J376" s="6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2"/>
      <c r="D377" s="42"/>
      <c r="E377" s="43"/>
      <c r="F377" s="42"/>
      <c r="G377" s="42"/>
      <c r="H377" s="59"/>
      <c r="I377" s="42"/>
      <c r="J377" s="6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2"/>
      <c r="D378" s="42"/>
      <c r="E378" s="43"/>
      <c r="F378" s="42"/>
      <c r="G378" s="42"/>
      <c r="H378" s="59"/>
      <c r="I378" s="42"/>
      <c r="J378" s="6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2"/>
      <c r="D379" s="42"/>
      <c r="E379" s="43"/>
      <c r="F379" s="42"/>
      <c r="G379" s="42"/>
      <c r="H379" s="59"/>
      <c r="I379" s="42"/>
      <c r="J379" s="6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2"/>
      <c r="D380" s="42"/>
      <c r="E380" s="43"/>
      <c r="F380" s="42"/>
      <c r="G380" s="42"/>
      <c r="H380" s="59"/>
      <c r="I380" s="42"/>
      <c r="J380" s="6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2"/>
      <c r="D381" s="42"/>
      <c r="E381" s="43"/>
      <c r="F381" s="42"/>
      <c r="G381" s="42"/>
      <c r="H381" s="59"/>
      <c r="I381" s="42"/>
      <c r="J381" s="6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2"/>
      <c r="D382" s="42"/>
      <c r="E382" s="43"/>
      <c r="F382" s="42"/>
      <c r="G382" s="42"/>
      <c r="H382" s="59"/>
      <c r="I382" s="42"/>
      <c r="J382" s="6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2"/>
      <c r="D383" s="42"/>
      <c r="E383" s="43"/>
      <c r="F383" s="42"/>
      <c r="G383" s="42"/>
      <c r="H383" s="59"/>
      <c r="I383" s="42"/>
      <c r="J383" s="6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2"/>
      <c r="D384" s="42"/>
      <c r="E384" s="43"/>
      <c r="F384" s="42"/>
      <c r="G384" s="42"/>
      <c r="H384" s="59"/>
      <c r="I384" s="42"/>
      <c r="J384" s="6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2"/>
      <c r="D385" s="42"/>
      <c r="E385" s="43"/>
      <c r="F385" s="42"/>
      <c r="G385" s="42"/>
      <c r="H385" s="59"/>
      <c r="I385" s="42"/>
      <c r="J385" s="6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2"/>
      <c r="D386" s="42"/>
      <c r="E386" s="43"/>
      <c r="F386" s="42"/>
      <c r="G386" s="42"/>
      <c r="H386" s="59"/>
      <c r="I386" s="42"/>
      <c r="J386" s="6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2"/>
      <c r="D387" s="42"/>
      <c r="E387" s="43"/>
      <c r="F387" s="42"/>
      <c r="G387" s="42"/>
      <c r="H387" s="59"/>
      <c r="I387" s="42"/>
      <c r="J387" s="6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2"/>
      <c r="D388" s="42"/>
      <c r="E388" s="43"/>
      <c r="F388" s="42"/>
      <c r="G388" s="42"/>
      <c r="H388" s="59"/>
      <c r="I388" s="42"/>
      <c r="J388" s="6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2"/>
      <c r="D389" s="42"/>
      <c r="E389" s="43"/>
      <c r="F389" s="42"/>
      <c r="G389" s="42"/>
      <c r="H389" s="59"/>
      <c r="I389" s="42"/>
      <c r="J389" s="6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2"/>
      <c r="D390" s="42"/>
      <c r="E390" s="43"/>
      <c r="F390" s="42"/>
      <c r="G390" s="42"/>
      <c r="H390" s="59"/>
      <c r="I390" s="42"/>
      <c r="J390" s="6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2"/>
      <c r="D391" s="42"/>
      <c r="E391" s="43"/>
      <c r="F391" s="42"/>
      <c r="G391" s="42"/>
      <c r="H391" s="59"/>
      <c r="I391" s="42"/>
      <c r="J391" s="6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2"/>
      <c r="D392" s="42"/>
      <c r="E392" s="43"/>
      <c r="F392" s="42"/>
      <c r="G392" s="42"/>
      <c r="H392" s="59"/>
      <c r="I392" s="42"/>
      <c r="J392" s="6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2"/>
      <c r="D393" s="42"/>
      <c r="E393" s="43"/>
      <c r="F393" s="42"/>
      <c r="G393" s="42"/>
      <c r="H393" s="59"/>
      <c r="I393" s="42"/>
      <c r="J393" s="6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2"/>
      <c r="D394" s="42"/>
      <c r="E394" s="43"/>
      <c r="F394" s="42"/>
      <c r="G394" s="42"/>
      <c r="H394" s="59"/>
      <c r="I394" s="42"/>
      <c r="J394" s="6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2"/>
      <c r="D395" s="42"/>
      <c r="E395" s="43"/>
      <c r="F395" s="42"/>
      <c r="G395" s="42"/>
      <c r="H395" s="59"/>
      <c r="I395" s="42"/>
      <c r="J395" s="6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2"/>
      <c r="D396" s="42"/>
      <c r="E396" s="43"/>
      <c r="F396" s="42"/>
      <c r="G396" s="42"/>
      <c r="H396" s="59"/>
      <c r="I396" s="42"/>
      <c r="J396" s="6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2"/>
      <c r="D397" s="42"/>
      <c r="E397" s="43"/>
      <c r="F397" s="42"/>
      <c r="G397" s="42"/>
      <c r="H397" s="59"/>
      <c r="I397" s="42"/>
      <c r="J397" s="6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2"/>
      <c r="D398" s="42"/>
      <c r="E398" s="43"/>
      <c r="F398" s="42"/>
      <c r="G398" s="42"/>
      <c r="H398" s="59"/>
      <c r="I398" s="42"/>
      <c r="J398" s="6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2"/>
      <c r="D399" s="42"/>
      <c r="E399" s="43"/>
      <c r="F399" s="42"/>
      <c r="G399" s="42"/>
      <c r="H399" s="59"/>
      <c r="I399" s="42"/>
      <c r="J399" s="6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2"/>
      <c r="D400" s="42"/>
      <c r="E400" s="43"/>
      <c r="F400" s="42"/>
      <c r="G400" s="42"/>
      <c r="H400" s="59"/>
      <c r="I400" s="42"/>
      <c r="J400" s="6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2"/>
      <c r="D401" s="42"/>
      <c r="E401" s="43"/>
      <c r="F401" s="42"/>
      <c r="G401" s="42"/>
      <c r="H401" s="59"/>
      <c r="I401" s="42"/>
      <c r="J401" s="6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2"/>
      <c r="D402" s="42"/>
      <c r="E402" s="43"/>
      <c r="F402" s="42"/>
      <c r="G402" s="42"/>
      <c r="H402" s="59"/>
      <c r="I402" s="42"/>
      <c r="J402" s="6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2"/>
      <c r="D403" s="42"/>
      <c r="E403" s="43"/>
      <c r="F403" s="42"/>
      <c r="G403" s="42"/>
      <c r="H403" s="59"/>
      <c r="I403" s="42"/>
      <c r="J403" s="6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2"/>
      <c r="D404" s="42"/>
      <c r="E404" s="43"/>
      <c r="F404" s="42"/>
      <c r="G404" s="42"/>
      <c r="H404" s="59"/>
      <c r="I404" s="42"/>
      <c r="J404" s="6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2"/>
      <c r="D405" s="42"/>
      <c r="E405" s="43"/>
      <c r="F405" s="42"/>
      <c r="G405" s="42"/>
      <c r="H405" s="59"/>
      <c r="I405" s="42"/>
      <c r="J405" s="6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2"/>
      <c r="D406" s="42"/>
      <c r="E406" s="43"/>
      <c r="F406" s="42"/>
      <c r="G406" s="42"/>
      <c r="H406" s="59"/>
      <c r="I406" s="42"/>
      <c r="J406" s="6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2"/>
      <c r="D407" s="42"/>
      <c r="E407" s="43"/>
      <c r="F407" s="42"/>
      <c r="G407" s="42"/>
      <c r="H407" s="59"/>
      <c r="I407" s="42"/>
      <c r="J407" s="6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2"/>
      <c r="D408" s="42"/>
      <c r="E408" s="43"/>
      <c r="F408" s="42"/>
      <c r="G408" s="42"/>
      <c r="H408" s="59"/>
      <c r="I408" s="42"/>
      <c r="J408" s="6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2"/>
      <c r="D409" s="42"/>
      <c r="E409" s="43"/>
      <c r="F409" s="42"/>
      <c r="G409" s="42"/>
      <c r="H409" s="59"/>
      <c r="I409" s="42"/>
      <c r="J409" s="6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2"/>
      <c r="D410" s="42"/>
      <c r="E410" s="43"/>
      <c r="F410" s="42"/>
      <c r="G410" s="42"/>
      <c r="H410" s="59"/>
      <c r="I410" s="42"/>
      <c r="J410" s="6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2"/>
      <c r="D411" s="42"/>
      <c r="E411" s="43"/>
      <c r="F411" s="42"/>
      <c r="G411" s="42"/>
      <c r="H411" s="59"/>
      <c r="I411" s="42"/>
      <c r="J411" s="6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2"/>
      <c r="D412" s="42"/>
      <c r="E412" s="43"/>
      <c r="F412" s="42"/>
      <c r="G412" s="42"/>
      <c r="H412" s="59"/>
      <c r="I412" s="42"/>
      <c r="J412" s="6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2"/>
      <c r="D413" s="42"/>
      <c r="E413" s="43"/>
      <c r="F413" s="42"/>
      <c r="G413" s="42"/>
      <c r="H413" s="59"/>
      <c r="I413" s="42"/>
      <c r="J413" s="6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2"/>
      <c r="D414" s="42"/>
      <c r="E414" s="43"/>
      <c r="F414" s="42"/>
      <c r="G414" s="42"/>
      <c r="H414" s="59"/>
      <c r="I414" s="42"/>
      <c r="J414" s="6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2"/>
      <c r="D415" s="42"/>
      <c r="E415" s="43"/>
      <c r="F415" s="42"/>
      <c r="G415" s="42"/>
      <c r="H415" s="59"/>
      <c r="I415" s="42"/>
      <c r="J415" s="6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2"/>
      <c r="D416" s="42"/>
      <c r="E416" s="43"/>
      <c r="F416" s="42"/>
      <c r="G416" s="42"/>
      <c r="H416" s="59"/>
      <c r="I416" s="42"/>
      <c r="J416" s="6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2"/>
      <c r="D417" s="42"/>
      <c r="E417" s="43"/>
      <c r="F417" s="42"/>
      <c r="G417" s="42"/>
      <c r="H417" s="59"/>
      <c r="I417" s="42"/>
      <c r="J417" s="6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2"/>
      <c r="D418" s="42"/>
      <c r="E418" s="43"/>
      <c r="F418" s="42"/>
      <c r="G418" s="42"/>
      <c r="H418" s="59"/>
      <c r="I418" s="42"/>
      <c r="J418" s="6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2"/>
      <c r="D419" s="42"/>
      <c r="E419" s="43"/>
      <c r="F419" s="42"/>
      <c r="G419" s="42"/>
      <c r="H419" s="59"/>
      <c r="I419" s="42"/>
      <c r="J419" s="6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2"/>
      <c r="D420" s="42"/>
      <c r="E420" s="43"/>
      <c r="F420" s="42"/>
      <c r="G420" s="42"/>
      <c r="H420" s="59"/>
      <c r="I420" s="42"/>
      <c r="J420" s="6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2"/>
      <c r="D421" s="42"/>
      <c r="E421" s="43"/>
      <c r="F421" s="42"/>
      <c r="G421" s="42"/>
      <c r="H421" s="59"/>
      <c r="I421" s="42"/>
      <c r="J421" s="6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2"/>
      <c r="D422" s="42"/>
      <c r="E422" s="43"/>
      <c r="F422" s="42"/>
      <c r="G422" s="42"/>
      <c r="H422" s="59"/>
      <c r="I422" s="42"/>
      <c r="J422" s="6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2"/>
      <c r="D423" s="42"/>
      <c r="E423" s="43"/>
      <c r="F423" s="42"/>
      <c r="G423" s="42"/>
      <c r="H423" s="59"/>
      <c r="I423" s="42"/>
      <c r="J423" s="6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2"/>
      <c r="D424" s="42"/>
      <c r="E424" s="43"/>
      <c r="F424" s="42"/>
      <c r="G424" s="42"/>
      <c r="H424" s="59"/>
      <c r="I424" s="42"/>
      <c r="J424" s="6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2"/>
      <c r="D425" s="42"/>
      <c r="E425" s="43"/>
      <c r="F425" s="42"/>
      <c r="G425" s="42"/>
      <c r="H425" s="59"/>
      <c r="I425" s="42"/>
      <c r="J425" s="6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2"/>
      <c r="D426" s="42"/>
      <c r="E426" s="43"/>
      <c r="F426" s="42"/>
      <c r="G426" s="42"/>
      <c r="H426" s="59"/>
      <c r="I426" s="42"/>
      <c r="J426" s="6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2"/>
      <c r="D427" s="42"/>
      <c r="E427" s="43"/>
      <c r="F427" s="42"/>
      <c r="G427" s="42"/>
      <c r="H427" s="59"/>
      <c r="I427" s="42"/>
      <c r="J427" s="6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2"/>
      <c r="D428" s="42"/>
      <c r="E428" s="43"/>
      <c r="F428" s="42"/>
      <c r="G428" s="42"/>
      <c r="H428" s="59"/>
      <c r="I428" s="42"/>
      <c r="J428" s="6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2"/>
      <c r="D429" s="42"/>
      <c r="E429" s="43"/>
      <c r="F429" s="42"/>
      <c r="G429" s="42"/>
      <c r="H429" s="59"/>
      <c r="I429" s="42"/>
      <c r="J429" s="6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2"/>
      <c r="D430" s="42"/>
      <c r="E430" s="43"/>
      <c r="F430" s="42"/>
      <c r="G430" s="42"/>
      <c r="H430" s="59"/>
      <c r="I430" s="42"/>
      <c r="J430" s="6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2"/>
      <c r="D431" s="42"/>
      <c r="E431" s="43"/>
      <c r="F431" s="42"/>
      <c r="G431" s="42"/>
      <c r="H431" s="59"/>
      <c r="I431" s="42"/>
      <c r="J431" s="6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2"/>
      <c r="D432" s="42"/>
      <c r="E432" s="43"/>
      <c r="F432" s="42"/>
      <c r="G432" s="42"/>
      <c r="H432" s="59"/>
      <c r="I432" s="42"/>
      <c r="J432" s="6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2"/>
      <c r="D433" s="42"/>
      <c r="E433" s="43"/>
      <c r="F433" s="42"/>
      <c r="G433" s="42"/>
      <c r="H433" s="59"/>
      <c r="I433" s="42"/>
      <c r="J433" s="6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2"/>
      <c r="D434" s="42"/>
      <c r="E434" s="43"/>
      <c r="F434" s="42"/>
      <c r="G434" s="42"/>
      <c r="H434" s="59"/>
      <c r="I434" s="42"/>
      <c r="J434" s="6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2"/>
      <c r="D435" s="42"/>
      <c r="E435" s="43"/>
      <c r="F435" s="42"/>
      <c r="G435" s="42"/>
      <c r="H435" s="59"/>
      <c r="I435" s="42"/>
      <c r="J435" s="6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2"/>
      <c r="D436" s="42"/>
      <c r="E436" s="43"/>
      <c r="F436" s="42"/>
      <c r="G436" s="42"/>
      <c r="H436" s="59"/>
      <c r="I436" s="42"/>
      <c r="J436" s="6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2"/>
      <c r="D437" s="42"/>
      <c r="E437" s="43"/>
      <c r="F437" s="42"/>
      <c r="G437" s="42"/>
      <c r="H437" s="59"/>
      <c r="I437" s="42"/>
      <c r="J437" s="6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2"/>
      <c r="D438" s="42"/>
      <c r="E438" s="43"/>
      <c r="F438" s="42"/>
      <c r="G438" s="42"/>
      <c r="H438" s="59"/>
      <c r="I438" s="42"/>
      <c r="J438" s="6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2"/>
      <c r="D439" s="42"/>
      <c r="E439" s="43"/>
      <c r="F439" s="42"/>
      <c r="G439" s="42"/>
      <c r="H439" s="59"/>
      <c r="I439" s="42"/>
      <c r="J439" s="6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2"/>
      <c r="D440" s="42"/>
      <c r="E440" s="43"/>
      <c r="F440" s="42"/>
      <c r="G440" s="42"/>
      <c r="H440" s="59"/>
      <c r="I440" s="42"/>
      <c r="J440" s="6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2"/>
      <c r="D441" s="42"/>
      <c r="E441" s="43"/>
      <c r="F441" s="42"/>
      <c r="G441" s="42"/>
      <c r="H441" s="59"/>
      <c r="I441" s="42"/>
      <c r="J441" s="6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2"/>
      <c r="D442" s="42"/>
      <c r="E442" s="43"/>
      <c r="F442" s="42"/>
      <c r="G442" s="42"/>
      <c r="H442" s="59"/>
      <c r="I442" s="42"/>
      <c r="J442" s="6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2"/>
      <c r="D443" s="42"/>
      <c r="E443" s="43"/>
      <c r="F443" s="42"/>
      <c r="G443" s="42"/>
      <c r="H443" s="59"/>
      <c r="I443" s="42"/>
      <c r="J443" s="6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2"/>
      <c r="D444" s="42"/>
      <c r="E444" s="43"/>
      <c r="F444" s="42"/>
      <c r="G444" s="42"/>
      <c r="H444" s="59"/>
      <c r="I444" s="42"/>
      <c r="J444" s="6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2"/>
      <c r="D445" s="42"/>
      <c r="E445" s="43"/>
      <c r="F445" s="42"/>
      <c r="G445" s="42"/>
      <c r="H445" s="59"/>
      <c r="I445" s="42"/>
      <c r="J445" s="6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2"/>
      <c r="D446" s="42"/>
      <c r="E446" s="43"/>
      <c r="F446" s="42"/>
      <c r="G446" s="42"/>
      <c r="H446" s="59"/>
      <c r="I446" s="42"/>
      <c r="J446" s="6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2"/>
      <c r="D447" s="42"/>
      <c r="E447" s="43"/>
      <c r="F447" s="42"/>
      <c r="G447" s="42"/>
      <c r="H447" s="59"/>
      <c r="I447" s="42"/>
      <c r="J447" s="6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2"/>
      <c r="D448" s="42"/>
      <c r="E448" s="43"/>
      <c r="F448" s="42"/>
      <c r="G448" s="42"/>
      <c r="H448" s="59"/>
      <c r="I448" s="42"/>
      <c r="J448" s="6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2"/>
      <c r="D449" s="42"/>
      <c r="E449" s="43"/>
      <c r="F449" s="42"/>
      <c r="G449" s="42"/>
      <c r="H449" s="59"/>
      <c r="I449" s="42"/>
      <c r="J449" s="6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2"/>
      <c r="D450" s="42"/>
      <c r="E450" s="43"/>
      <c r="F450" s="42"/>
      <c r="G450" s="42"/>
      <c r="H450" s="59"/>
      <c r="I450" s="42"/>
      <c r="J450" s="6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2"/>
      <c r="D451" s="42"/>
      <c r="E451" s="43"/>
      <c r="F451" s="42"/>
      <c r="G451" s="42"/>
      <c r="H451" s="59"/>
      <c r="I451" s="42"/>
      <c r="J451" s="6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2"/>
      <c r="D452" s="42"/>
      <c r="E452" s="43"/>
      <c r="F452" s="42"/>
      <c r="G452" s="42"/>
      <c r="H452" s="59"/>
      <c r="I452" s="42"/>
      <c r="J452" s="6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2"/>
      <c r="D453" s="42"/>
      <c r="E453" s="43"/>
      <c r="F453" s="42"/>
      <c r="G453" s="42"/>
      <c r="H453" s="59"/>
      <c r="I453" s="42"/>
      <c r="J453" s="6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2"/>
      <c r="D454" s="42"/>
      <c r="E454" s="43"/>
      <c r="F454" s="42"/>
      <c r="G454" s="42"/>
      <c r="H454" s="59"/>
      <c r="I454" s="42"/>
      <c r="J454" s="6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2"/>
      <c r="D455" s="42"/>
      <c r="E455" s="43"/>
      <c r="F455" s="42"/>
      <c r="G455" s="42"/>
      <c r="H455" s="59"/>
      <c r="I455" s="42"/>
      <c r="J455" s="6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2"/>
      <c r="D456" s="42"/>
      <c r="E456" s="43"/>
      <c r="F456" s="42"/>
      <c r="G456" s="42"/>
      <c r="H456" s="59"/>
      <c r="I456" s="42"/>
      <c r="J456" s="6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2"/>
      <c r="D457" s="42"/>
      <c r="E457" s="43"/>
      <c r="F457" s="42"/>
      <c r="G457" s="42"/>
      <c r="H457" s="59"/>
      <c r="I457" s="42"/>
      <c r="J457" s="6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2"/>
      <c r="D458" s="42"/>
      <c r="E458" s="43"/>
      <c r="F458" s="42"/>
      <c r="G458" s="42"/>
      <c r="H458" s="59"/>
      <c r="I458" s="42"/>
      <c r="J458" s="6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2"/>
      <c r="D459" s="42"/>
      <c r="E459" s="43"/>
      <c r="F459" s="42"/>
      <c r="G459" s="42"/>
      <c r="H459" s="59"/>
      <c r="I459" s="42"/>
      <c r="J459" s="6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2"/>
      <c r="D460" s="42"/>
      <c r="E460" s="43"/>
      <c r="F460" s="42"/>
      <c r="G460" s="42"/>
      <c r="H460" s="59"/>
      <c r="I460" s="42"/>
      <c r="J460" s="6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2"/>
      <c r="D461" s="42"/>
      <c r="E461" s="43"/>
      <c r="F461" s="42"/>
      <c r="G461" s="42"/>
      <c r="H461" s="59"/>
      <c r="I461" s="42"/>
      <c r="J461" s="6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2"/>
      <c r="D462" s="42"/>
      <c r="E462" s="43"/>
      <c r="F462" s="42"/>
      <c r="G462" s="42"/>
      <c r="H462" s="59"/>
      <c r="I462" s="42"/>
      <c r="J462" s="6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2"/>
      <c r="D463" s="42"/>
      <c r="E463" s="43"/>
      <c r="F463" s="42"/>
      <c r="G463" s="42"/>
      <c r="H463" s="59"/>
      <c r="I463" s="42"/>
      <c r="J463" s="6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2"/>
      <c r="D464" s="42"/>
      <c r="E464" s="43"/>
      <c r="F464" s="42"/>
      <c r="G464" s="42"/>
      <c r="H464" s="59"/>
      <c r="I464" s="42"/>
      <c r="J464" s="6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2"/>
      <c r="D465" s="42"/>
      <c r="E465" s="43"/>
      <c r="F465" s="42"/>
      <c r="G465" s="42"/>
      <c r="H465" s="59"/>
      <c r="I465" s="42"/>
      <c r="J465" s="6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2"/>
      <c r="D466" s="42"/>
      <c r="E466" s="43"/>
      <c r="F466" s="42"/>
      <c r="G466" s="42"/>
      <c r="H466" s="59"/>
      <c r="I466" s="42"/>
      <c r="J466" s="6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2"/>
      <c r="D467" s="42"/>
      <c r="E467" s="43"/>
      <c r="F467" s="42"/>
      <c r="G467" s="42"/>
      <c r="H467" s="59"/>
      <c r="I467" s="42"/>
      <c r="J467" s="6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2"/>
      <c r="D468" s="42"/>
      <c r="E468" s="43"/>
      <c r="F468" s="42"/>
      <c r="G468" s="42"/>
      <c r="H468" s="59"/>
      <c r="I468" s="42"/>
      <c r="J468" s="6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2"/>
      <c r="D469" s="42"/>
      <c r="E469" s="43"/>
      <c r="F469" s="42"/>
      <c r="G469" s="42"/>
      <c r="H469" s="59"/>
      <c r="I469" s="42"/>
      <c r="J469" s="6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2"/>
      <c r="D470" s="42"/>
      <c r="E470" s="43"/>
      <c r="F470" s="42"/>
      <c r="G470" s="42"/>
      <c r="H470" s="59"/>
      <c r="I470" s="42"/>
      <c r="J470" s="6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2"/>
      <c r="D471" s="42"/>
      <c r="E471" s="43"/>
      <c r="F471" s="42"/>
      <c r="G471" s="42"/>
      <c r="H471" s="59"/>
      <c r="I471" s="42"/>
      <c r="J471" s="6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2"/>
      <c r="D472" s="42"/>
      <c r="E472" s="43"/>
      <c r="F472" s="42"/>
      <c r="G472" s="42"/>
      <c r="H472" s="59"/>
      <c r="I472" s="42"/>
      <c r="J472" s="6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2"/>
      <c r="D473" s="42"/>
      <c r="E473" s="43"/>
      <c r="F473" s="42"/>
      <c r="G473" s="42"/>
      <c r="H473" s="59"/>
      <c r="I473" s="42"/>
      <c r="J473" s="6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2"/>
      <c r="D474" s="42"/>
      <c r="E474" s="43"/>
      <c r="F474" s="42"/>
      <c r="G474" s="42"/>
      <c r="H474" s="59"/>
      <c r="I474" s="42"/>
      <c r="J474" s="6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2"/>
      <c r="D475" s="42"/>
      <c r="E475" s="43"/>
      <c r="F475" s="42"/>
      <c r="G475" s="42"/>
      <c r="H475" s="59"/>
      <c r="I475" s="42"/>
      <c r="J475" s="6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2"/>
      <c r="D476" s="42"/>
      <c r="E476" s="43"/>
      <c r="F476" s="42"/>
      <c r="G476" s="42"/>
      <c r="H476" s="59"/>
      <c r="I476" s="42"/>
      <c r="J476" s="6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2"/>
      <c r="D477" s="42"/>
      <c r="E477" s="43"/>
      <c r="F477" s="42"/>
      <c r="G477" s="42"/>
      <c r="H477" s="59"/>
      <c r="I477" s="42"/>
      <c r="J477" s="6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2"/>
      <c r="D478" s="42"/>
      <c r="E478" s="43"/>
      <c r="F478" s="42"/>
      <c r="G478" s="42"/>
      <c r="H478" s="59"/>
      <c r="I478" s="42"/>
      <c r="J478" s="6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2"/>
      <c r="D479" s="42"/>
      <c r="E479" s="43"/>
      <c r="F479" s="42"/>
      <c r="G479" s="42"/>
      <c r="H479" s="59"/>
      <c r="I479" s="42"/>
      <c r="J479" s="6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2"/>
      <c r="D480" s="42"/>
      <c r="E480" s="43"/>
      <c r="F480" s="42"/>
      <c r="G480" s="42"/>
      <c r="H480" s="59"/>
      <c r="I480" s="42"/>
      <c r="J480" s="6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2"/>
      <c r="D481" s="42"/>
      <c r="E481" s="43"/>
      <c r="F481" s="42"/>
      <c r="G481" s="42"/>
      <c r="H481" s="59"/>
      <c r="I481" s="42"/>
      <c r="J481" s="6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2"/>
      <c r="D482" s="42"/>
      <c r="E482" s="43"/>
      <c r="F482" s="42"/>
      <c r="G482" s="42"/>
      <c r="H482" s="59"/>
      <c r="I482" s="42"/>
      <c r="J482" s="6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2"/>
      <c r="D483" s="42"/>
      <c r="E483" s="43"/>
      <c r="F483" s="42"/>
      <c r="G483" s="42"/>
      <c r="H483" s="59"/>
      <c r="I483" s="42"/>
      <c r="J483" s="6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2"/>
      <c r="D484" s="42"/>
      <c r="E484" s="43"/>
      <c r="F484" s="42"/>
      <c r="G484" s="42"/>
      <c r="H484" s="59"/>
      <c r="I484" s="42"/>
      <c r="J484" s="6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2"/>
      <c r="D485" s="42"/>
      <c r="E485" s="43"/>
      <c r="F485" s="42"/>
      <c r="G485" s="42"/>
      <c r="H485" s="59"/>
      <c r="I485" s="42"/>
      <c r="J485" s="6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2"/>
      <c r="D486" s="42"/>
      <c r="E486" s="43"/>
      <c r="F486" s="42"/>
      <c r="G486" s="42"/>
      <c r="H486" s="59"/>
      <c r="I486" s="42"/>
      <c r="J486" s="6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2"/>
      <c r="D487" s="42"/>
      <c r="E487" s="43"/>
      <c r="F487" s="42"/>
      <c r="G487" s="42"/>
      <c r="H487" s="59"/>
      <c r="I487" s="42"/>
      <c r="J487" s="6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2"/>
      <c r="D488" s="42"/>
      <c r="E488" s="43"/>
      <c r="F488" s="42"/>
      <c r="G488" s="42"/>
      <c r="H488" s="59"/>
      <c r="I488" s="42"/>
      <c r="J488" s="6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2"/>
      <c r="D489" s="42"/>
      <c r="E489" s="43"/>
      <c r="F489" s="42"/>
      <c r="G489" s="42"/>
      <c r="H489" s="59"/>
      <c r="I489" s="42"/>
      <c r="J489" s="6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2"/>
      <c r="D490" s="42"/>
      <c r="E490" s="43"/>
      <c r="F490" s="42"/>
      <c r="G490" s="42"/>
      <c r="H490" s="59"/>
      <c r="I490" s="42"/>
      <c r="J490" s="6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2"/>
      <c r="D491" s="42"/>
      <c r="E491" s="43"/>
      <c r="F491" s="42"/>
      <c r="G491" s="42"/>
      <c r="H491" s="59"/>
      <c r="I491" s="42"/>
      <c r="J491" s="6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2"/>
      <c r="D492" s="42"/>
      <c r="E492" s="43"/>
      <c r="F492" s="42"/>
      <c r="G492" s="42"/>
      <c r="H492" s="59"/>
      <c r="I492" s="42"/>
      <c r="J492" s="6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2"/>
      <c r="D493" s="42"/>
      <c r="E493" s="43"/>
      <c r="F493" s="42"/>
      <c r="G493" s="42"/>
      <c r="H493" s="59"/>
      <c r="I493" s="42"/>
      <c r="J493" s="6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2"/>
      <c r="D494" s="42"/>
      <c r="E494" s="43"/>
      <c r="F494" s="42"/>
      <c r="G494" s="42"/>
      <c r="H494" s="59"/>
      <c r="I494" s="42"/>
      <c r="J494" s="6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2"/>
      <c r="D495" s="42"/>
      <c r="E495" s="43"/>
      <c r="F495" s="42"/>
      <c r="G495" s="42"/>
      <c r="H495" s="59"/>
      <c r="I495" s="42"/>
      <c r="J495" s="6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2"/>
      <c r="D496" s="42"/>
      <c r="E496" s="43"/>
      <c r="F496" s="42"/>
      <c r="G496" s="42"/>
      <c r="H496" s="59"/>
      <c r="I496" s="42"/>
      <c r="J496" s="6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2"/>
      <c r="D497" s="42"/>
      <c r="E497" s="43"/>
      <c r="F497" s="42"/>
      <c r="G497" s="42"/>
      <c r="H497" s="59"/>
      <c r="I497" s="42"/>
      <c r="J497" s="6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2"/>
      <c r="D498" s="42"/>
      <c r="E498" s="43"/>
      <c r="F498" s="42"/>
      <c r="G498" s="42"/>
      <c r="H498" s="59"/>
      <c r="I498" s="42"/>
      <c r="J498" s="6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2"/>
      <c r="D499" s="42"/>
      <c r="E499" s="43"/>
      <c r="F499" s="42"/>
      <c r="G499" s="42"/>
      <c r="H499" s="59"/>
      <c r="I499" s="42"/>
      <c r="J499" s="6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2"/>
      <c r="D500" s="42"/>
      <c r="E500" s="43"/>
      <c r="F500" s="42"/>
      <c r="G500" s="42"/>
      <c r="H500" s="59"/>
      <c r="I500" s="42"/>
      <c r="J500" s="6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2"/>
      <c r="D501" s="42"/>
      <c r="E501" s="43"/>
      <c r="F501" s="42"/>
      <c r="G501" s="42"/>
      <c r="H501" s="59"/>
      <c r="I501" s="42"/>
      <c r="J501" s="6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2"/>
      <c r="D502" s="42"/>
      <c r="E502" s="43"/>
      <c r="F502" s="42"/>
      <c r="G502" s="42"/>
      <c r="H502" s="59"/>
      <c r="I502" s="42"/>
      <c r="J502" s="6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2"/>
      <c r="D503" s="42"/>
      <c r="E503" s="43"/>
      <c r="F503" s="42"/>
      <c r="G503" s="42"/>
      <c r="H503" s="59"/>
      <c r="I503" s="42"/>
      <c r="J503" s="6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2"/>
      <c r="D504" s="42"/>
      <c r="E504" s="43"/>
      <c r="F504" s="42"/>
      <c r="G504" s="42"/>
      <c r="H504" s="59"/>
      <c r="I504" s="42"/>
      <c r="J504" s="6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2"/>
      <c r="D505" s="42"/>
      <c r="E505" s="43"/>
      <c r="F505" s="42"/>
      <c r="G505" s="42"/>
      <c r="H505" s="59"/>
      <c r="I505" s="42"/>
      <c r="J505" s="6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2"/>
      <c r="D506" s="42"/>
      <c r="E506" s="43"/>
      <c r="F506" s="42"/>
      <c r="G506" s="42"/>
      <c r="H506" s="59"/>
      <c r="I506" s="42"/>
      <c r="J506" s="6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2"/>
      <c r="D507" s="42"/>
      <c r="E507" s="43"/>
      <c r="F507" s="42"/>
      <c r="G507" s="42"/>
      <c r="H507" s="59"/>
      <c r="I507" s="42"/>
      <c r="J507" s="6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2"/>
      <c r="D508" s="42"/>
      <c r="E508" s="43"/>
      <c r="F508" s="42"/>
      <c r="G508" s="42"/>
      <c r="H508" s="59"/>
      <c r="I508" s="42"/>
      <c r="J508" s="6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2"/>
      <c r="D509" s="42"/>
      <c r="E509" s="43"/>
      <c r="F509" s="42"/>
      <c r="G509" s="42"/>
      <c r="H509" s="59"/>
      <c r="I509" s="42"/>
      <c r="J509" s="6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2"/>
      <c r="D510" s="42"/>
      <c r="E510" s="43"/>
      <c r="F510" s="42"/>
      <c r="G510" s="42"/>
      <c r="H510" s="59"/>
      <c r="I510" s="42"/>
      <c r="J510" s="6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2"/>
      <c r="D511" s="42"/>
      <c r="E511" s="43"/>
      <c r="F511" s="42"/>
      <c r="G511" s="42"/>
      <c r="H511" s="59"/>
      <c r="I511" s="42"/>
      <c r="J511" s="6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2"/>
      <c r="D512" s="42"/>
      <c r="E512" s="43"/>
      <c r="F512" s="42"/>
      <c r="G512" s="42"/>
      <c r="H512" s="59"/>
      <c r="I512" s="42"/>
      <c r="J512" s="6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2"/>
      <c r="D513" s="42"/>
      <c r="E513" s="43"/>
      <c r="F513" s="42"/>
      <c r="G513" s="42"/>
      <c r="H513" s="59"/>
      <c r="I513" s="42"/>
      <c r="J513" s="6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2"/>
      <c r="D514" s="42"/>
      <c r="E514" s="43"/>
      <c r="F514" s="42"/>
      <c r="G514" s="42"/>
      <c r="H514" s="59"/>
      <c r="I514" s="42"/>
      <c r="J514" s="6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2"/>
      <c r="D515" s="42"/>
      <c r="E515" s="43"/>
      <c r="F515" s="42"/>
      <c r="G515" s="42"/>
      <c r="H515" s="59"/>
      <c r="I515" s="42"/>
      <c r="J515" s="6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2"/>
      <c r="D516" s="42"/>
      <c r="E516" s="43"/>
      <c r="F516" s="42"/>
      <c r="G516" s="42"/>
      <c r="H516" s="59"/>
      <c r="I516" s="42"/>
      <c r="J516" s="6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2"/>
      <c r="D517" s="42"/>
      <c r="E517" s="43"/>
      <c r="F517" s="42"/>
      <c r="G517" s="42"/>
      <c r="H517" s="59"/>
      <c r="I517" s="42"/>
      <c r="J517" s="6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2"/>
      <c r="D518" s="42"/>
      <c r="E518" s="43"/>
      <c r="F518" s="42"/>
      <c r="G518" s="42"/>
      <c r="H518" s="59"/>
      <c r="I518" s="42"/>
      <c r="J518" s="6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2"/>
      <c r="D519" s="42"/>
      <c r="E519" s="43"/>
      <c r="F519" s="42"/>
      <c r="G519" s="42"/>
      <c r="H519" s="59"/>
      <c r="I519" s="42"/>
      <c r="J519" s="6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2"/>
      <c r="D520" s="42"/>
      <c r="E520" s="43"/>
      <c r="F520" s="42"/>
      <c r="G520" s="42"/>
      <c r="H520" s="59"/>
      <c r="I520" s="42"/>
      <c r="J520" s="6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2"/>
      <c r="D521" s="42"/>
      <c r="E521" s="43"/>
      <c r="F521" s="42"/>
      <c r="G521" s="42"/>
      <c r="H521" s="59"/>
      <c r="I521" s="42"/>
      <c r="J521" s="6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2"/>
      <c r="D522" s="42"/>
      <c r="E522" s="43"/>
      <c r="F522" s="42"/>
      <c r="G522" s="42"/>
      <c r="H522" s="59"/>
      <c r="I522" s="42"/>
      <c r="J522" s="6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2"/>
      <c r="D523" s="42"/>
      <c r="E523" s="43"/>
      <c r="F523" s="42"/>
      <c r="G523" s="42"/>
      <c r="H523" s="59"/>
      <c r="I523" s="42"/>
      <c r="J523" s="6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2"/>
      <c r="D524" s="42"/>
      <c r="E524" s="43"/>
      <c r="F524" s="42"/>
      <c r="G524" s="42"/>
      <c r="H524" s="59"/>
      <c r="I524" s="42"/>
      <c r="J524" s="6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2"/>
      <c r="D525" s="42"/>
      <c r="E525" s="43"/>
      <c r="F525" s="42"/>
      <c r="G525" s="42"/>
      <c r="H525" s="59"/>
      <c r="I525" s="42"/>
      <c r="J525" s="6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2"/>
      <c r="D526" s="42"/>
      <c r="E526" s="43"/>
      <c r="F526" s="42"/>
      <c r="G526" s="42"/>
      <c r="H526" s="59"/>
      <c r="I526" s="42"/>
      <c r="J526" s="6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2"/>
      <c r="D527" s="42"/>
      <c r="E527" s="43"/>
      <c r="F527" s="42"/>
      <c r="G527" s="42"/>
      <c r="H527" s="59"/>
      <c r="I527" s="42"/>
      <c r="J527" s="6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2"/>
      <c r="D528" s="42"/>
      <c r="E528" s="43"/>
      <c r="F528" s="42"/>
      <c r="G528" s="42"/>
      <c r="H528" s="59"/>
      <c r="I528" s="42"/>
      <c r="J528" s="6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2"/>
      <c r="D529" s="42"/>
      <c r="E529" s="43"/>
      <c r="F529" s="42"/>
      <c r="G529" s="42"/>
      <c r="H529" s="59"/>
      <c r="I529" s="42"/>
      <c r="J529" s="6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2"/>
      <c r="D530" s="42"/>
      <c r="E530" s="43"/>
      <c r="F530" s="42"/>
      <c r="G530" s="42"/>
      <c r="H530" s="59"/>
      <c r="I530" s="42"/>
      <c r="J530" s="6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2"/>
      <c r="D531" s="42"/>
      <c r="E531" s="43"/>
      <c r="F531" s="42"/>
      <c r="G531" s="42"/>
      <c r="H531" s="59"/>
      <c r="I531" s="42"/>
      <c r="J531" s="6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2"/>
      <c r="D532" s="42"/>
      <c r="E532" s="43"/>
      <c r="F532" s="42"/>
      <c r="G532" s="42"/>
      <c r="H532" s="59"/>
      <c r="I532" s="42"/>
      <c r="J532" s="6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2"/>
      <c r="D533" s="42"/>
      <c r="E533" s="43"/>
      <c r="F533" s="42"/>
      <c r="G533" s="42"/>
      <c r="H533" s="59"/>
      <c r="I533" s="42"/>
      <c r="J533" s="6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2"/>
      <c r="D534" s="42"/>
      <c r="E534" s="43"/>
      <c r="F534" s="42"/>
      <c r="G534" s="42"/>
      <c r="H534" s="59"/>
      <c r="I534" s="42"/>
      <c r="J534" s="6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2"/>
      <c r="D535" s="42"/>
      <c r="E535" s="43"/>
      <c r="F535" s="42"/>
      <c r="G535" s="42"/>
      <c r="H535" s="59"/>
      <c r="I535" s="42"/>
      <c r="J535" s="6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2"/>
      <c r="D536" s="42"/>
      <c r="E536" s="43"/>
      <c r="F536" s="42"/>
      <c r="G536" s="42"/>
      <c r="H536" s="59"/>
      <c r="I536" s="42"/>
      <c r="J536" s="6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2"/>
      <c r="D537" s="42"/>
      <c r="E537" s="43"/>
      <c r="F537" s="42"/>
      <c r="G537" s="42"/>
      <c r="H537" s="59"/>
      <c r="I537" s="42"/>
      <c r="J537" s="6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2"/>
      <c r="D538" s="42"/>
      <c r="E538" s="43"/>
      <c r="F538" s="42"/>
      <c r="G538" s="42"/>
      <c r="H538" s="59"/>
      <c r="I538" s="42"/>
      <c r="J538" s="6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2"/>
      <c r="D539" s="42"/>
      <c r="E539" s="43"/>
      <c r="F539" s="42"/>
      <c r="G539" s="42"/>
      <c r="H539" s="59"/>
      <c r="I539" s="42"/>
      <c r="J539" s="6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2"/>
      <c r="D540" s="42"/>
      <c r="E540" s="43"/>
      <c r="F540" s="42"/>
      <c r="G540" s="42"/>
      <c r="H540" s="59"/>
      <c r="I540" s="42"/>
      <c r="J540" s="6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2"/>
      <c r="D541" s="42"/>
      <c r="E541" s="43"/>
      <c r="F541" s="42"/>
      <c r="G541" s="42"/>
      <c r="H541" s="59"/>
      <c r="I541" s="42"/>
      <c r="J541" s="6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2"/>
      <c r="D542" s="42"/>
      <c r="E542" s="43"/>
      <c r="F542" s="42"/>
      <c r="G542" s="42"/>
      <c r="H542" s="59"/>
      <c r="I542" s="42"/>
      <c r="J542" s="6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2"/>
      <c r="D543" s="42"/>
      <c r="E543" s="43"/>
      <c r="F543" s="42"/>
      <c r="G543" s="42"/>
      <c r="H543" s="59"/>
      <c r="I543" s="42"/>
      <c r="J543" s="6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2"/>
      <c r="D544" s="42"/>
      <c r="E544" s="43"/>
      <c r="F544" s="42"/>
      <c r="G544" s="42"/>
      <c r="H544" s="59"/>
      <c r="I544" s="42"/>
      <c r="J544" s="6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2"/>
      <c r="D545" s="42"/>
      <c r="E545" s="43"/>
      <c r="F545" s="42"/>
      <c r="G545" s="42"/>
      <c r="H545" s="59"/>
      <c r="I545" s="42"/>
      <c r="J545" s="6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2"/>
      <c r="D546" s="42"/>
      <c r="E546" s="43"/>
      <c r="F546" s="42"/>
      <c r="G546" s="42"/>
      <c r="H546" s="59"/>
      <c r="I546" s="42"/>
      <c r="J546" s="6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2"/>
      <c r="D547" s="42"/>
      <c r="E547" s="43"/>
      <c r="F547" s="42"/>
      <c r="G547" s="42"/>
      <c r="H547" s="59"/>
      <c r="I547" s="42"/>
      <c r="J547" s="6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2"/>
      <c r="D548" s="42"/>
      <c r="E548" s="43"/>
      <c r="F548" s="42"/>
      <c r="G548" s="42"/>
      <c r="H548" s="59"/>
      <c r="I548" s="42"/>
      <c r="J548" s="6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2"/>
      <c r="D549" s="42"/>
      <c r="E549" s="43"/>
      <c r="F549" s="42"/>
      <c r="G549" s="42"/>
      <c r="H549" s="59"/>
      <c r="I549" s="42"/>
      <c r="J549" s="6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2"/>
      <c r="D550" s="42"/>
      <c r="E550" s="43"/>
      <c r="F550" s="42"/>
      <c r="G550" s="42"/>
      <c r="H550" s="59"/>
      <c r="I550" s="42"/>
      <c r="J550" s="6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2"/>
      <c r="D551" s="42"/>
      <c r="E551" s="43"/>
      <c r="F551" s="42"/>
      <c r="G551" s="42"/>
      <c r="H551" s="59"/>
      <c r="I551" s="42"/>
      <c r="J551" s="6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2"/>
      <c r="D552" s="42"/>
      <c r="E552" s="43"/>
      <c r="F552" s="42"/>
      <c r="G552" s="42"/>
      <c r="H552" s="59"/>
      <c r="I552" s="42"/>
      <c r="J552" s="6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2"/>
      <c r="D553" s="42"/>
      <c r="E553" s="43"/>
      <c r="F553" s="42"/>
      <c r="G553" s="42"/>
      <c r="H553" s="59"/>
      <c r="I553" s="42"/>
      <c r="J553" s="6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2"/>
      <c r="D554" s="42"/>
      <c r="E554" s="43"/>
      <c r="F554" s="42"/>
      <c r="G554" s="42"/>
      <c r="H554" s="59"/>
      <c r="I554" s="42"/>
      <c r="J554" s="6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2"/>
      <c r="D555" s="42"/>
      <c r="E555" s="43"/>
      <c r="F555" s="42"/>
      <c r="G555" s="42"/>
      <c r="H555" s="59"/>
      <c r="I555" s="42"/>
      <c r="J555" s="6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2"/>
      <c r="D556" s="42"/>
      <c r="E556" s="43"/>
      <c r="F556" s="42"/>
      <c r="G556" s="42"/>
      <c r="H556" s="59"/>
      <c r="I556" s="42"/>
      <c r="J556" s="6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2"/>
      <c r="D557" s="42"/>
      <c r="E557" s="43"/>
      <c r="F557" s="42"/>
      <c r="G557" s="42"/>
      <c r="H557" s="59"/>
      <c r="I557" s="42"/>
      <c r="J557" s="6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2"/>
      <c r="D558" s="42"/>
      <c r="E558" s="43"/>
      <c r="F558" s="42"/>
      <c r="G558" s="42"/>
      <c r="H558" s="59"/>
      <c r="I558" s="42"/>
      <c r="J558" s="6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2"/>
      <c r="D559" s="42"/>
      <c r="E559" s="43"/>
      <c r="F559" s="42"/>
      <c r="G559" s="42"/>
      <c r="H559" s="59"/>
      <c r="I559" s="42"/>
      <c r="J559" s="6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2"/>
      <c r="D560" s="42"/>
      <c r="E560" s="43"/>
      <c r="F560" s="42"/>
      <c r="G560" s="42"/>
      <c r="H560" s="59"/>
      <c r="I560" s="42"/>
      <c r="J560" s="6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2"/>
      <c r="D561" s="42"/>
      <c r="E561" s="43"/>
      <c r="F561" s="42"/>
      <c r="G561" s="42"/>
      <c r="H561" s="59"/>
      <c r="I561" s="42"/>
      <c r="J561" s="6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2"/>
      <c r="D562" s="42"/>
      <c r="E562" s="43"/>
      <c r="F562" s="42"/>
      <c r="G562" s="42"/>
      <c r="H562" s="59"/>
      <c r="I562" s="42"/>
      <c r="J562" s="6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2"/>
      <c r="D563" s="42"/>
      <c r="E563" s="43"/>
      <c r="F563" s="42"/>
      <c r="G563" s="42"/>
      <c r="H563" s="59"/>
      <c r="I563" s="42"/>
      <c r="J563" s="6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2"/>
      <c r="D564" s="42"/>
      <c r="E564" s="43"/>
      <c r="F564" s="42"/>
      <c r="G564" s="42"/>
      <c r="H564" s="59"/>
      <c r="I564" s="42"/>
      <c r="J564" s="6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2"/>
      <c r="D565" s="42"/>
      <c r="E565" s="43"/>
      <c r="F565" s="42"/>
      <c r="G565" s="42"/>
      <c r="H565" s="59"/>
      <c r="I565" s="42"/>
      <c r="J565" s="6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2"/>
      <c r="D566" s="42"/>
      <c r="E566" s="43"/>
      <c r="F566" s="42"/>
      <c r="G566" s="42"/>
      <c r="H566" s="59"/>
      <c r="I566" s="42"/>
      <c r="J566" s="6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2"/>
      <c r="D567" s="42"/>
      <c r="E567" s="43"/>
      <c r="F567" s="42"/>
      <c r="G567" s="42"/>
      <c r="H567" s="59"/>
      <c r="I567" s="42"/>
      <c r="J567" s="6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2"/>
      <c r="D568" s="42"/>
      <c r="E568" s="43"/>
      <c r="F568" s="42"/>
      <c r="G568" s="42"/>
      <c r="H568" s="59"/>
      <c r="I568" s="42"/>
      <c r="J568" s="6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2"/>
      <c r="D569" s="42"/>
      <c r="E569" s="43"/>
      <c r="F569" s="42"/>
      <c r="G569" s="42"/>
      <c r="H569" s="59"/>
      <c r="I569" s="42"/>
      <c r="J569" s="6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2"/>
      <c r="D570" s="42"/>
      <c r="E570" s="43"/>
      <c r="F570" s="42"/>
      <c r="G570" s="42"/>
      <c r="H570" s="59"/>
      <c r="I570" s="42"/>
      <c r="J570" s="6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2"/>
      <c r="D571" s="42"/>
      <c r="E571" s="43"/>
      <c r="F571" s="42"/>
      <c r="G571" s="42"/>
      <c r="H571" s="59"/>
      <c r="I571" s="42"/>
      <c r="J571" s="6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2"/>
      <c r="D572" s="42"/>
      <c r="E572" s="43"/>
      <c r="F572" s="42"/>
      <c r="G572" s="42"/>
      <c r="H572" s="59"/>
      <c r="I572" s="42"/>
      <c r="J572" s="6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2"/>
      <c r="D573" s="42"/>
      <c r="E573" s="43"/>
      <c r="F573" s="42"/>
      <c r="G573" s="42"/>
      <c r="H573" s="59"/>
      <c r="I573" s="42"/>
      <c r="J573" s="6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2"/>
      <c r="D574" s="42"/>
      <c r="E574" s="43"/>
      <c r="F574" s="42"/>
      <c r="G574" s="42"/>
      <c r="H574" s="59"/>
      <c r="I574" s="42"/>
      <c r="J574" s="6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2"/>
      <c r="D575" s="42"/>
      <c r="E575" s="43"/>
      <c r="F575" s="42"/>
      <c r="G575" s="42"/>
      <c r="H575" s="59"/>
      <c r="I575" s="42"/>
      <c r="J575" s="6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2"/>
      <c r="D576" s="42"/>
      <c r="E576" s="43"/>
      <c r="F576" s="42"/>
      <c r="G576" s="42"/>
      <c r="H576" s="59"/>
      <c r="I576" s="42"/>
      <c r="J576" s="6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2"/>
      <c r="D577" s="42"/>
      <c r="E577" s="43"/>
      <c r="F577" s="42"/>
      <c r="G577" s="42"/>
      <c r="H577" s="59"/>
      <c r="I577" s="42"/>
      <c r="J577" s="6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2"/>
      <c r="D578" s="42"/>
      <c r="E578" s="43"/>
      <c r="F578" s="42"/>
      <c r="G578" s="42"/>
      <c r="H578" s="59"/>
      <c r="I578" s="42"/>
      <c r="J578" s="6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2"/>
      <c r="D579" s="42"/>
      <c r="E579" s="43"/>
      <c r="F579" s="42"/>
      <c r="G579" s="42"/>
      <c r="H579" s="59"/>
      <c r="I579" s="42"/>
      <c r="J579" s="6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2"/>
      <c r="D580" s="42"/>
      <c r="E580" s="43"/>
      <c r="F580" s="42"/>
      <c r="G580" s="42"/>
      <c r="H580" s="59"/>
      <c r="I580" s="42"/>
      <c r="J580" s="6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2"/>
      <c r="D581" s="42"/>
      <c r="E581" s="43"/>
      <c r="F581" s="42"/>
      <c r="G581" s="42"/>
      <c r="H581" s="59"/>
      <c r="I581" s="42"/>
      <c r="J581" s="6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2"/>
      <c r="D582" s="42"/>
      <c r="E582" s="43"/>
      <c r="F582" s="42"/>
      <c r="G582" s="42"/>
      <c r="H582" s="59"/>
      <c r="I582" s="42"/>
      <c r="J582" s="6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2"/>
      <c r="D583" s="42"/>
      <c r="E583" s="43"/>
      <c r="F583" s="42"/>
      <c r="G583" s="42"/>
      <c r="H583" s="59"/>
      <c r="I583" s="42"/>
      <c r="J583" s="6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2"/>
      <c r="D584" s="42"/>
      <c r="E584" s="43"/>
      <c r="F584" s="42"/>
      <c r="G584" s="42"/>
      <c r="H584" s="59"/>
      <c r="I584" s="42"/>
      <c r="J584" s="6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2"/>
      <c r="D585" s="42"/>
      <c r="E585" s="43"/>
      <c r="F585" s="42"/>
      <c r="G585" s="42"/>
      <c r="H585" s="59"/>
      <c r="I585" s="42"/>
      <c r="J585" s="6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2"/>
      <c r="D586" s="42"/>
      <c r="E586" s="43"/>
      <c r="F586" s="42"/>
      <c r="G586" s="42"/>
      <c r="H586" s="59"/>
      <c r="I586" s="42"/>
      <c r="J586" s="6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2"/>
      <c r="D587" s="42"/>
      <c r="E587" s="43"/>
      <c r="F587" s="42"/>
      <c r="G587" s="42"/>
      <c r="H587" s="59"/>
      <c r="I587" s="42"/>
      <c r="J587" s="6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2"/>
      <c r="D588" s="42"/>
      <c r="E588" s="43"/>
      <c r="F588" s="42"/>
      <c r="G588" s="42"/>
      <c r="H588" s="59"/>
      <c r="I588" s="42"/>
      <c r="J588" s="6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2"/>
      <c r="D589" s="42"/>
      <c r="E589" s="43"/>
      <c r="F589" s="42"/>
      <c r="G589" s="42"/>
      <c r="H589" s="59"/>
      <c r="I589" s="42"/>
      <c r="J589" s="6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2"/>
      <c r="D590" s="42"/>
      <c r="E590" s="43"/>
      <c r="F590" s="42"/>
      <c r="G590" s="42"/>
      <c r="H590" s="59"/>
      <c r="I590" s="42"/>
      <c r="J590" s="6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2"/>
      <c r="D591" s="42"/>
      <c r="E591" s="43"/>
      <c r="F591" s="42"/>
      <c r="G591" s="42"/>
      <c r="H591" s="59"/>
      <c r="I591" s="42"/>
      <c r="J591" s="6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2"/>
      <c r="D592" s="42"/>
      <c r="E592" s="43"/>
      <c r="F592" s="42"/>
      <c r="G592" s="42"/>
      <c r="H592" s="59"/>
      <c r="I592" s="42"/>
      <c r="J592" s="6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2"/>
      <c r="D593" s="42"/>
      <c r="E593" s="43"/>
      <c r="F593" s="42"/>
      <c r="G593" s="42"/>
      <c r="H593" s="59"/>
      <c r="I593" s="42"/>
      <c r="J593" s="6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2"/>
      <c r="D594" s="42"/>
      <c r="E594" s="43"/>
      <c r="F594" s="42"/>
      <c r="G594" s="42"/>
      <c r="H594" s="59"/>
      <c r="I594" s="42"/>
      <c r="J594" s="6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2"/>
      <c r="D595" s="42"/>
      <c r="E595" s="43"/>
      <c r="F595" s="42"/>
      <c r="G595" s="42"/>
      <c r="H595" s="59"/>
      <c r="I595" s="42"/>
      <c r="J595" s="6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2"/>
      <c r="D596" s="42"/>
      <c r="E596" s="43"/>
      <c r="F596" s="42"/>
      <c r="G596" s="42"/>
      <c r="H596" s="59"/>
      <c r="I596" s="42"/>
      <c r="J596" s="6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2"/>
      <c r="D597" s="42"/>
      <c r="E597" s="43"/>
      <c r="F597" s="42"/>
      <c r="G597" s="42"/>
      <c r="H597" s="59"/>
      <c r="I597" s="42"/>
      <c r="J597" s="6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2"/>
      <c r="D598" s="42"/>
      <c r="E598" s="43"/>
      <c r="F598" s="42"/>
      <c r="G598" s="42"/>
      <c r="H598" s="59"/>
      <c r="I598" s="42"/>
      <c r="J598" s="6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2"/>
      <c r="D599" s="42"/>
      <c r="E599" s="43"/>
      <c r="F599" s="42"/>
      <c r="G599" s="42"/>
      <c r="H599" s="59"/>
      <c r="I599" s="42"/>
      <c r="J599" s="6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2"/>
      <c r="D600" s="42"/>
      <c r="E600" s="43"/>
      <c r="F600" s="42"/>
      <c r="G600" s="42"/>
      <c r="H600" s="59"/>
      <c r="I600" s="42"/>
      <c r="J600" s="6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2"/>
      <c r="D601" s="42"/>
      <c r="E601" s="43"/>
      <c r="F601" s="42"/>
      <c r="G601" s="42"/>
      <c r="H601" s="59"/>
      <c r="I601" s="42"/>
      <c r="J601" s="6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2"/>
      <c r="D602" s="42"/>
      <c r="E602" s="43"/>
      <c r="F602" s="42"/>
      <c r="G602" s="42"/>
      <c r="H602" s="59"/>
      <c r="I602" s="42"/>
      <c r="J602" s="6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2"/>
      <c r="D603" s="42"/>
      <c r="E603" s="43"/>
      <c r="F603" s="42"/>
      <c r="G603" s="42"/>
      <c r="H603" s="59"/>
      <c r="I603" s="42"/>
      <c r="J603" s="6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2"/>
      <c r="D604" s="42"/>
      <c r="E604" s="43"/>
      <c r="F604" s="42"/>
      <c r="G604" s="42"/>
      <c r="H604" s="59"/>
      <c r="I604" s="42"/>
      <c r="J604" s="6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2"/>
      <c r="D605" s="42"/>
      <c r="E605" s="43"/>
      <c r="F605" s="42"/>
      <c r="G605" s="42"/>
      <c r="H605" s="59"/>
      <c r="I605" s="42"/>
      <c r="J605" s="6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2"/>
      <c r="D606" s="42"/>
      <c r="E606" s="43"/>
      <c r="F606" s="42"/>
      <c r="G606" s="42"/>
      <c r="H606" s="59"/>
      <c r="I606" s="42"/>
      <c r="J606" s="6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2"/>
      <c r="D607" s="42"/>
      <c r="E607" s="43"/>
      <c r="F607" s="42"/>
      <c r="G607" s="42"/>
      <c r="H607" s="59"/>
      <c r="I607" s="42"/>
      <c r="J607" s="6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2"/>
      <c r="D608" s="42"/>
      <c r="E608" s="43"/>
      <c r="F608" s="42"/>
      <c r="G608" s="42"/>
      <c r="H608" s="59"/>
      <c r="I608" s="42"/>
      <c r="J608" s="6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2"/>
      <c r="D609" s="42"/>
      <c r="E609" s="43"/>
      <c r="F609" s="42"/>
      <c r="G609" s="42"/>
      <c r="H609" s="59"/>
      <c r="I609" s="42"/>
      <c r="J609" s="6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2"/>
      <c r="D610" s="42"/>
      <c r="E610" s="43"/>
      <c r="F610" s="42"/>
      <c r="G610" s="42"/>
      <c r="H610" s="59"/>
      <c r="I610" s="42"/>
      <c r="J610" s="6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2"/>
      <c r="D611" s="42"/>
      <c r="E611" s="43"/>
      <c r="F611" s="42"/>
      <c r="G611" s="42"/>
      <c r="H611" s="59"/>
      <c r="I611" s="42"/>
      <c r="J611" s="6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2"/>
      <c r="D612" s="42"/>
      <c r="E612" s="43"/>
      <c r="F612" s="42"/>
      <c r="G612" s="42"/>
      <c r="H612" s="59"/>
      <c r="I612" s="42"/>
      <c r="J612" s="6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2"/>
      <c r="D613" s="42"/>
      <c r="E613" s="43"/>
      <c r="F613" s="42"/>
      <c r="G613" s="42"/>
      <c r="H613" s="59"/>
      <c r="I613" s="42"/>
      <c r="J613" s="6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2"/>
      <c r="D614" s="42"/>
      <c r="E614" s="43"/>
      <c r="F614" s="42"/>
      <c r="G614" s="42"/>
      <c r="H614" s="59"/>
      <c r="I614" s="42"/>
      <c r="J614" s="6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2"/>
      <c r="D615" s="42"/>
      <c r="E615" s="43"/>
      <c r="F615" s="42"/>
      <c r="G615" s="42"/>
      <c r="H615" s="59"/>
      <c r="I615" s="42"/>
      <c r="J615" s="6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2"/>
      <c r="D616" s="42"/>
      <c r="E616" s="43"/>
      <c r="F616" s="42"/>
      <c r="G616" s="42"/>
      <c r="H616" s="59"/>
      <c r="I616" s="42"/>
      <c r="J616" s="6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2"/>
      <c r="D617" s="42"/>
      <c r="E617" s="43"/>
      <c r="F617" s="42"/>
      <c r="G617" s="42"/>
      <c r="H617" s="59"/>
      <c r="I617" s="42"/>
      <c r="J617" s="6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2"/>
      <c r="D618" s="42"/>
      <c r="E618" s="43"/>
      <c r="F618" s="42"/>
      <c r="G618" s="42"/>
      <c r="H618" s="59"/>
      <c r="I618" s="42"/>
      <c r="J618" s="6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2"/>
      <c r="D619" s="42"/>
      <c r="E619" s="43"/>
      <c r="F619" s="42"/>
      <c r="G619" s="42"/>
      <c r="H619" s="59"/>
      <c r="I619" s="42"/>
      <c r="J619" s="6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2"/>
      <c r="D620" s="42"/>
      <c r="E620" s="43"/>
      <c r="F620" s="42"/>
      <c r="G620" s="42"/>
      <c r="H620" s="59"/>
      <c r="I620" s="42"/>
      <c r="J620" s="6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2"/>
      <c r="D621" s="42"/>
      <c r="E621" s="43"/>
      <c r="F621" s="42"/>
      <c r="G621" s="42"/>
      <c r="H621" s="59"/>
      <c r="I621" s="42"/>
      <c r="J621" s="6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2"/>
      <c r="D622" s="42"/>
      <c r="E622" s="43"/>
      <c r="F622" s="42"/>
      <c r="G622" s="42"/>
      <c r="H622" s="59"/>
      <c r="I622" s="42"/>
      <c r="J622" s="6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2"/>
      <c r="D623" s="42"/>
      <c r="E623" s="43"/>
      <c r="F623" s="42"/>
      <c r="G623" s="42"/>
      <c r="H623" s="59"/>
      <c r="I623" s="42"/>
      <c r="J623" s="6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2"/>
      <c r="D624" s="42"/>
      <c r="E624" s="43"/>
      <c r="F624" s="42"/>
      <c r="G624" s="42"/>
      <c r="H624" s="59"/>
      <c r="I624" s="42"/>
      <c r="J624" s="6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2"/>
      <c r="D625" s="42"/>
      <c r="E625" s="43"/>
      <c r="F625" s="42"/>
      <c r="G625" s="42"/>
      <c r="H625" s="59"/>
      <c r="I625" s="42"/>
      <c r="J625" s="6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2"/>
      <c r="D626" s="42"/>
      <c r="E626" s="43"/>
      <c r="F626" s="42"/>
      <c r="G626" s="42"/>
      <c r="H626" s="59"/>
      <c r="I626" s="42"/>
      <c r="J626" s="6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2"/>
      <c r="D627" s="42"/>
      <c r="E627" s="43"/>
      <c r="F627" s="42"/>
      <c r="G627" s="42"/>
      <c r="H627" s="59"/>
      <c r="I627" s="42"/>
      <c r="J627" s="6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2"/>
      <c r="D628" s="42"/>
      <c r="E628" s="43"/>
      <c r="F628" s="42"/>
      <c r="G628" s="42"/>
      <c r="H628" s="59"/>
      <c r="I628" s="42"/>
      <c r="J628" s="6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2"/>
      <c r="D629" s="42"/>
      <c r="E629" s="43"/>
      <c r="F629" s="42"/>
      <c r="G629" s="42"/>
      <c r="H629" s="59"/>
      <c r="I629" s="42"/>
      <c r="J629" s="6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2"/>
      <c r="D630" s="42"/>
      <c r="E630" s="43"/>
      <c r="F630" s="42"/>
      <c r="G630" s="42"/>
      <c r="H630" s="59"/>
      <c r="I630" s="42"/>
      <c r="J630" s="6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2"/>
      <c r="D631" s="42"/>
      <c r="E631" s="43"/>
      <c r="F631" s="42"/>
      <c r="G631" s="42"/>
      <c r="H631" s="59"/>
      <c r="I631" s="42"/>
      <c r="J631" s="6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2"/>
      <c r="D632" s="42"/>
      <c r="E632" s="43"/>
      <c r="F632" s="42"/>
      <c r="G632" s="42"/>
      <c r="H632" s="59"/>
      <c r="I632" s="42"/>
      <c r="J632" s="6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2"/>
      <c r="D633" s="42"/>
      <c r="E633" s="43"/>
      <c r="F633" s="42"/>
      <c r="G633" s="42"/>
      <c r="H633" s="59"/>
      <c r="I633" s="42"/>
      <c r="J633" s="6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2"/>
      <c r="D634" s="42"/>
      <c r="E634" s="43"/>
      <c r="F634" s="42"/>
      <c r="G634" s="42"/>
      <c r="H634" s="59"/>
      <c r="I634" s="42"/>
      <c r="J634" s="6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2"/>
      <c r="D635" s="42"/>
      <c r="E635" s="43"/>
      <c r="F635" s="42"/>
      <c r="G635" s="42"/>
      <c r="H635" s="59"/>
      <c r="I635" s="42"/>
      <c r="J635" s="6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2"/>
      <c r="D636" s="42"/>
      <c r="E636" s="43"/>
      <c r="F636" s="42"/>
      <c r="G636" s="42"/>
      <c r="H636" s="59"/>
      <c r="I636" s="42"/>
      <c r="J636" s="6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2"/>
      <c r="D637" s="42"/>
      <c r="E637" s="43"/>
      <c r="F637" s="42"/>
      <c r="G637" s="42"/>
      <c r="H637" s="59"/>
      <c r="I637" s="42"/>
      <c r="J637" s="6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2"/>
      <c r="D638" s="42"/>
      <c r="E638" s="43"/>
      <c r="F638" s="42"/>
      <c r="G638" s="42"/>
      <c r="H638" s="59"/>
      <c r="I638" s="42"/>
      <c r="J638" s="6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2"/>
      <c r="D639" s="42"/>
      <c r="E639" s="43"/>
      <c r="F639" s="42"/>
      <c r="G639" s="42"/>
      <c r="H639" s="59"/>
      <c r="I639" s="42"/>
      <c r="J639" s="6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2"/>
      <c r="D640" s="42"/>
      <c r="E640" s="43"/>
      <c r="F640" s="42"/>
      <c r="G640" s="42"/>
      <c r="H640" s="59"/>
      <c r="I640" s="42"/>
      <c r="J640" s="6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2"/>
      <c r="D641" s="42"/>
      <c r="E641" s="43"/>
      <c r="F641" s="42"/>
      <c r="G641" s="42"/>
      <c r="H641" s="59"/>
      <c r="I641" s="42"/>
      <c r="J641" s="6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2"/>
      <c r="D642" s="42"/>
      <c r="E642" s="43"/>
      <c r="F642" s="42"/>
      <c r="G642" s="42"/>
      <c r="H642" s="59"/>
      <c r="I642" s="42"/>
      <c r="J642" s="6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2"/>
      <c r="D643" s="42"/>
      <c r="E643" s="43"/>
      <c r="F643" s="42"/>
      <c r="G643" s="42"/>
      <c r="H643" s="59"/>
      <c r="I643" s="42"/>
      <c r="J643" s="6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2"/>
      <c r="D644" s="42"/>
      <c r="E644" s="43"/>
      <c r="F644" s="42"/>
      <c r="G644" s="42"/>
      <c r="H644" s="59"/>
      <c r="I644" s="42"/>
      <c r="J644" s="6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2"/>
      <c r="D645" s="42"/>
      <c r="E645" s="43"/>
      <c r="F645" s="42"/>
      <c r="G645" s="42"/>
      <c r="H645" s="59"/>
      <c r="I645" s="42"/>
      <c r="J645" s="6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2"/>
      <c r="D646" s="42"/>
      <c r="E646" s="43"/>
      <c r="F646" s="42"/>
      <c r="G646" s="42"/>
      <c r="H646" s="59"/>
      <c r="I646" s="42"/>
      <c r="J646" s="6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2"/>
      <c r="D647" s="42"/>
      <c r="E647" s="43"/>
      <c r="F647" s="42"/>
      <c r="G647" s="42"/>
      <c r="H647" s="59"/>
      <c r="I647" s="42"/>
      <c r="J647" s="6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2"/>
      <c r="D648" s="42"/>
      <c r="E648" s="43"/>
      <c r="F648" s="42"/>
      <c r="G648" s="42"/>
      <c r="H648" s="59"/>
      <c r="I648" s="42"/>
      <c r="J648" s="6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2"/>
      <c r="D649" s="42"/>
      <c r="E649" s="43"/>
      <c r="F649" s="42"/>
      <c r="G649" s="42"/>
      <c r="H649" s="59"/>
      <c r="I649" s="42"/>
      <c r="J649" s="6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2"/>
      <c r="D650" s="42"/>
      <c r="E650" s="43"/>
      <c r="F650" s="42"/>
      <c r="G650" s="42"/>
      <c r="H650" s="59"/>
      <c r="I650" s="42"/>
      <c r="J650" s="6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2"/>
      <c r="D651" s="42"/>
      <c r="E651" s="43"/>
      <c r="F651" s="42"/>
      <c r="G651" s="42"/>
      <c r="H651" s="59"/>
      <c r="I651" s="42"/>
      <c r="J651" s="6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2"/>
      <c r="D652" s="42"/>
      <c r="E652" s="43"/>
      <c r="F652" s="42"/>
      <c r="G652" s="42"/>
      <c r="H652" s="59"/>
      <c r="I652" s="42"/>
      <c r="J652" s="6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2"/>
      <c r="D653" s="42"/>
      <c r="E653" s="43"/>
      <c r="F653" s="42"/>
      <c r="G653" s="42"/>
      <c r="H653" s="59"/>
      <c r="I653" s="42"/>
      <c r="J653" s="6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2"/>
      <c r="D654" s="42"/>
      <c r="E654" s="43"/>
      <c r="F654" s="42"/>
      <c r="G654" s="42"/>
      <c r="H654" s="59"/>
      <c r="I654" s="42"/>
      <c r="J654" s="6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2"/>
      <c r="D655" s="42"/>
      <c r="E655" s="43"/>
      <c r="F655" s="42"/>
      <c r="G655" s="42"/>
      <c r="H655" s="59"/>
      <c r="I655" s="42"/>
      <c r="J655" s="6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2"/>
      <c r="D656" s="42"/>
      <c r="E656" s="43"/>
      <c r="F656" s="42"/>
      <c r="G656" s="42"/>
      <c r="H656" s="59"/>
      <c r="I656" s="42"/>
      <c r="J656" s="6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2"/>
      <c r="D657" s="42"/>
      <c r="E657" s="43"/>
      <c r="F657" s="42"/>
      <c r="G657" s="42"/>
      <c r="H657" s="59"/>
      <c r="I657" s="42"/>
      <c r="J657" s="6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2"/>
      <c r="D658" s="42"/>
      <c r="E658" s="43"/>
      <c r="F658" s="42"/>
      <c r="G658" s="42"/>
      <c r="H658" s="59"/>
      <c r="I658" s="42"/>
      <c r="J658" s="6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2"/>
      <c r="D659" s="42"/>
      <c r="E659" s="43"/>
      <c r="F659" s="42"/>
      <c r="G659" s="42"/>
      <c r="H659" s="59"/>
      <c r="I659" s="42"/>
      <c r="J659" s="6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2"/>
      <c r="D660" s="42"/>
      <c r="E660" s="43"/>
      <c r="F660" s="42"/>
      <c r="G660" s="42"/>
      <c r="H660" s="59"/>
      <c r="I660" s="42"/>
      <c r="J660" s="6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2"/>
      <c r="D661" s="42"/>
      <c r="E661" s="43"/>
      <c r="F661" s="42"/>
      <c r="G661" s="42"/>
      <c r="H661" s="59"/>
      <c r="I661" s="42"/>
      <c r="J661" s="6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2"/>
      <c r="D662" s="42"/>
      <c r="E662" s="43"/>
      <c r="F662" s="42"/>
      <c r="G662" s="42"/>
      <c r="H662" s="59"/>
      <c r="I662" s="42"/>
      <c r="J662" s="6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2"/>
      <c r="D663" s="42"/>
      <c r="E663" s="43"/>
      <c r="F663" s="42"/>
      <c r="G663" s="42"/>
      <c r="H663" s="59"/>
      <c r="I663" s="42"/>
      <c r="J663" s="6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2"/>
      <c r="D664" s="42"/>
      <c r="E664" s="43"/>
      <c r="F664" s="42"/>
      <c r="G664" s="42"/>
      <c r="H664" s="59"/>
      <c r="I664" s="42"/>
      <c r="J664" s="6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2"/>
      <c r="D665" s="42"/>
      <c r="E665" s="43"/>
      <c r="F665" s="42"/>
      <c r="G665" s="42"/>
      <c r="H665" s="59"/>
      <c r="I665" s="42"/>
      <c r="J665" s="6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2"/>
      <c r="D666" s="42"/>
      <c r="E666" s="43"/>
      <c r="F666" s="42"/>
      <c r="G666" s="42"/>
      <c r="H666" s="59"/>
      <c r="I666" s="42"/>
      <c r="J666" s="6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2"/>
      <c r="D667" s="42"/>
      <c r="E667" s="43"/>
      <c r="F667" s="42"/>
      <c r="G667" s="42"/>
      <c r="H667" s="59"/>
      <c r="I667" s="42"/>
      <c r="J667" s="6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2"/>
      <c r="D668" s="42"/>
      <c r="E668" s="43"/>
      <c r="F668" s="42"/>
      <c r="G668" s="42"/>
      <c r="H668" s="59"/>
      <c r="I668" s="42"/>
      <c r="J668" s="6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2"/>
      <c r="D669" s="42"/>
      <c r="E669" s="43"/>
      <c r="F669" s="42"/>
      <c r="G669" s="42"/>
      <c r="H669" s="59"/>
      <c r="I669" s="42"/>
      <c r="J669" s="6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2"/>
      <c r="D670" s="42"/>
      <c r="E670" s="43"/>
      <c r="F670" s="42"/>
      <c r="G670" s="42"/>
      <c r="H670" s="59"/>
      <c r="I670" s="42"/>
      <c r="J670" s="6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2"/>
      <c r="D671" s="42"/>
      <c r="E671" s="43"/>
      <c r="F671" s="42"/>
      <c r="G671" s="42"/>
      <c r="H671" s="59"/>
      <c r="I671" s="42"/>
      <c r="J671" s="6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2"/>
      <c r="D672" s="42"/>
      <c r="E672" s="43"/>
      <c r="F672" s="42"/>
      <c r="G672" s="42"/>
      <c r="H672" s="59"/>
      <c r="I672" s="42"/>
      <c r="J672" s="6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2"/>
      <c r="D673" s="42"/>
      <c r="E673" s="43"/>
      <c r="F673" s="42"/>
      <c r="G673" s="42"/>
      <c r="H673" s="59"/>
      <c r="I673" s="42"/>
      <c r="J673" s="6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2"/>
      <c r="D674" s="42"/>
      <c r="E674" s="43"/>
      <c r="F674" s="42"/>
      <c r="G674" s="42"/>
      <c r="H674" s="59"/>
      <c r="I674" s="42"/>
      <c r="J674" s="6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2"/>
      <c r="D675" s="42"/>
      <c r="E675" s="43"/>
      <c r="F675" s="42"/>
      <c r="G675" s="42"/>
      <c r="H675" s="59"/>
      <c r="I675" s="42"/>
      <c r="J675" s="6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2"/>
      <c r="D676" s="42"/>
      <c r="E676" s="43"/>
      <c r="F676" s="42"/>
      <c r="G676" s="42"/>
      <c r="H676" s="59"/>
      <c r="I676" s="42"/>
      <c r="J676" s="6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2"/>
      <c r="D677" s="42"/>
      <c r="E677" s="43"/>
      <c r="F677" s="42"/>
      <c r="G677" s="42"/>
      <c r="H677" s="59"/>
      <c r="I677" s="42"/>
      <c r="J677" s="6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2"/>
      <c r="D678" s="42"/>
      <c r="E678" s="43"/>
      <c r="F678" s="42"/>
      <c r="G678" s="42"/>
      <c r="H678" s="59"/>
      <c r="I678" s="42"/>
      <c r="J678" s="6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2"/>
      <c r="D679" s="42"/>
      <c r="E679" s="43"/>
      <c r="F679" s="42"/>
      <c r="G679" s="42"/>
      <c r="H679" s="59"/>
      <c r="I679" s="42"/>
      <c r="J679" s="6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2"/>
      <c r="D680" s="42"/>
      <c r="E680" s="43"/>
      <c r="F680" s="42"/>
      <c r="G680" s="42"/>
      <c r="H680" s="59"/>
      <c r="I680" s="42"/>
      <c r="J680" s="6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2"/>
      <c r="D681" s="42"/>
      <c r="E681" s="43"/>
      <c r="F681" s="42"/>
      <c r="G681" s="42"/>
      <c r="H681" s="59"/>
      <c r="I681" s="42"/>
      <c r="J681" s="6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2"/>
      <c r="D682" s="42"/>
      <c r="E682" s="43"/>
      <c r="F682" s="42"/>
      <c r="G682" s="42"/>
      <c r="H682" s="59"/>
      <c r="I682" s="42"/>
      <c r="J682" s="6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2"/>
      <c r="D683" s="42"/>
      <c r="E683" s="43"/>
      <c r="F683" s="42"/>
      <c r="G683" s="42"/>
      <c r="H683" s="59"/>
      <c r="I683" s="42"/>
      <c r="J683" s="6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2"/>
      <c r="D684" s="42"/>
      <c r="E684" s="43"/>
      <c r="F684" s="42"/>
      <c r="G684" s="42"/>
      <c r="H684" s="59"/>
      <c r="I684" s="42"/>
      <c r="J684" s="6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2"/>
      <c r="D685" s="42"/>
      <c r="E685" s="43"/>
      <c r="F685" s="42"/>
      <c r="G685" s="42"/>
      <c r="H685" s="59"/>
      <c r="I685" s="42"/>
      <c r="J685" s="6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2"/>
      <c r="D686" s="42"/>
      <c r="E686" s="43"/>
      <c r="F686" s="42"/>
      <c r="G686" s="42"/>
      <c r="H686" s="59"/>
      <c r="I686" s="42"/>
      <c r="J686" s="6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2"/>
      <c r="D687" s="42"/>
      <c r="E687" s="43"/>
      <c r="F687" s="42"/>
      <c r="G687" s="42"/>
      <c r="H687" s="59"/>
      <c r="I687" s="42"/>
      <c r="J687" s="6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2"/>
      <c r="D688" s="42"/>
      <c r="E688" s="43"/>
      <c r="F688" s="42"/>
      <c r="G688" s="42"/>
      <c r="H688" s="59"/>
      <c r="I688" s="42"/>
      <c r="J688" s="6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2"/>
      <c r="D689" s="42"/>
      <c r="E689" s="43"/>
      <c r="F689" s="42"/>
      <c r="G689" s="42"/>
      <c r="H689" s="59"/>
      <c r="I689" s="42"/>
      <c r="J689" s="6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2"/>
      <c r="D690" s="42"/>
      <c r="E690" s="43"/>
      <c r="F690" s="42"/>
      <c r="G690" s="42"/>
      <c r="H690" s="59"/>
      <c r="I690" s="42"/>
      <c r="J690" s="6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2"/>
      <c r="D691" s="42"/>
      <c r="E691" s="43"/>
      <c r="F691" s="42"/>
      <c r="G691" s="42"/>
      <c r="H691" s="59"/>
      <c r="I691" s="42"/>
      <c r="J691" s="6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2"/>
      <c r="D692" s="42"/>
      <c r="E692" s="43"/>
      <c r="F692" s="42"/>
      <c r="G692" s="42"/>
      <c r="H692" s="59"/>
      <c r="I692" s="42"/>
      <c r="J692" s="6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2"/>
      <c r="D693" s="42"/>
      <c r="E693" s="43"/>
      <c r="F693" s="42"/>
      <c r="G693" s="42"/>
      <c r="H693" s="59"/>
      <c r="I693" s="42"/>
      <c r="J693" s="6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2"/>
      <c r="D694" s="42"/>
      <c r="E694" s="43"/>
      <c r="F694" s="42"/>
      <c r="G694" s="42"/>
      <c r="H694" s="59"/>
      <c r="I694" s="42"/>
      <c r="J694" s="6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2"/>
      <c r="D695" s="42"/>
      <c r="E695" s="43"/>
      <c r="F695" s="42"/>
      <c r="G695" s="42"/>
      <c r="H695" s="59"/>
      <c r="I695" s="42"/>
      <c r="J695" s="6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2"/>
      <c r="D696" s="42"/>
      <c r="E696" s="43"/>
      <c r="F696" s="42"/>
      <c r="G696" s="42"/>
      <c r="H696" s="59"/>
      <c r="I696" s="42"/>
      <c r="J696" s="6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2"/>
      <c r="D697" s="42"/>
      <c r="E697" s="43"/>
      <c r="F697" s="42"/>
      <c r="G697" s="42"/>
      <c r="H697" s="59"/>
      <c r="I697" s="42"/>
      <c r="J697" s="6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2"/>
      <c r="D698" s="42"/>
      <c r="E698" s="43"/>
      <c r="F698" s="42"/>
      <c r="G698" s="42"/>
      <c r="H698" s="59"/>
      <c r="I698" s="42"/>
      <c r="J698" s="6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2"/>
      <c r="D699" s="42"/>
      <c r="E699" s="43"/>
      <c r="F699" s="42"/>
      <c r="G699" s="42"/>
      <c r="H699" s="59"/>
      <c r="I699" s="42"/>
      <c r="J699" s="6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2"/>
      <c r="D700" s="42"/>
      <c r="E700" s="43"/>
      <c r="F700" s="42"/>
      <c r="G700" s="42"/>
      <c r="H700" s="59"/>
      <c r="I700" s="42"/>
      <c r="J700" s="6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2"/>
      <c r="D701" s="42"/>
      <c r="E701" s="43"/>
      <c r="F701" s="42"/>
      <c r="G701" s="42"/>
      <c r="H701" s="59"/>
      <c r="I701" s="42"/>
      <c r="J701" s="6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2"/>
      <c r="D702" s="42"/>
      <c r="E702" s="43"/>
      <c r="F702" s="42"/>
      <c r="G702" s="42"/>
      <c r="H702" s="59"/>
      <c r="I702" s="42"/>
      <c r="J702" s="6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2"/>
      <c r="D703" s="42"/>
      <c r="E703" s="43"/>
      <c r="F703" s="42"/>
      <c r="G703" s="42"/>
      <c r="H703" s="59"/>
      <c r="I703" s="42"/>
      <c r="J703" s="6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2"/>
      <c r="D704" s="42"/>
      <c r="E704" s="43"/>
      <c r="F704" s="42"/>
      <c r="G704" s="42"/>
      <c r="H704" s="59"/>
      <c r="I704" s="42"/>
      <c r="J704" s="6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2"/>
      <c r="D705" s="42"/>
      <c r="E705" s="43"/>
      <c r="F705" s="42"/>
      <c r="G705" s="42"/>
      <c r="H705" s="59"/>
      <c r="I705" s="42"/>
      <c r="J705" s="6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2"/>
      <c r="D706" s="42"/>
      <c r="E706" s="43"/>
      <c r="F706" s="42"/>
      <c r="G706" s="42"/>
      <c r="H706" s="59"/>
      <c r="I706" s="42"/>
      <c r="J706" s="6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2"/>
      <c r="D707" s="42"/>
      <c r="E707" s="43"/>
      <c r="F707" s="42"/>
      <c r="G707" s="42"/>
      <c r="H707" s="59"/>
      <c r="I707" s="42"/>
      <c r="J707" s="6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2"/>
      <c r="D708" s="42"/>
      <c r="E708" s="43"/>
      <c r="F708" s="42"/>
      <c r="G708" s="42"/>
      <c r="H708" s="59"/>
      <c r="I708" s="42"/>
      <c r="J708" s="6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2"/>
      <c r="D709" s="42"/>
      <c r="E709" s="43"/>
      <c r="F709" s="42"/>
      <c r="G709" s="42"/>
      <c r="H709" s="59"/>
      <c r="I709" s="42"/>
      <c r="J709" s="6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2"/>
      <c r="D710" s="42"/>
      <c r="E710" s="43"/>
      <c r="F710" s="42"/>
      <c r="G710" s="42"/>
      <c r="H710" s="59"/>
      <c r="I710" s="42"/>
      <c r="J710" s="6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2"/>
      <c r="D711" s="42"/>
      <c r="E711" s="43"/>
      <c r="F711" s="42"/>
      <c r="G711" s="42"/>
      <c r="H711" s="59"/>
      <c r="I711" s="42"/>
      <c r="J711" s="6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2"/>
      <c r="D712" s="42"/>
      <c r="E712" s="43"/>
      <c r="F712" s="42"/>
      <c r="G712" s="42"/>
      <c r="H712" s="59"/>
      <c r="I712" s="42"/>
      <c r="J712" s="6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2"/>
      <c r="D713" s="42"/>
      <c r="E713" s="43"/>
      <c r="F713" s="42"/>
      <c r="G713" s="42"/>
      <c r="H713" s="59"/>
      <c r="I713" s="42"/>
      <c r="J713" s="6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2"/>
      <c r="D714" s="42"/>
      <c r="E714" s="43"/>
      <c r="F714" s="42"/>
      <c r="G714" s="42"/>
      <c r="H714" s="59"/>
      <c r="I714" s="42"/>
      <c r="J714" s="6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2"/>
      <c r="D715" s="42"/>
      <c r="E715" s="43"/>
      <c r="F715" s="42"/>
      <c r="G715" s="42"/>
      <c r="H715" s="59"/>
      <c r="I715" s="42"/>
      <c r="J715" s="6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2"/>
      <c r="D716" s="42"/>
      <c r="E716" s="43"/>
      <c r="F716" s="42"/>
      <c r="G716" s="42"/>
      <c r="H716" s="59"/>
      <c r="I716" s="42"/>
      <c r="J716" s="6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2"/>
      <c r="D717" s="42"/>
      <c r="E717" s="43"/>
      <c r="F717" s="42"/>
      <c r="G717" s="42"/>
      <c r="H717" s="59"/>
      <c r="I717" s="42"/>
      <c r="J717" s="6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2"/>
      <c r="D718" s="42"/>
      <c r="E718" s="43"/>
      <c r="F718" s="42"/>
      <c r="G718" s="42"/>
      <c r="H718" s="59"/>
      <c r="I718" s="42"/>
      <c r="J718" s="6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2"/>
      <c r="D719" s="42"/>
      <c r="E719" s="43"/>
      <c r="F719" s="42"/>
      <c r="G719" s="42"/>
      <c r="H719" s="59"/>
      <c r="I719" s="42"/>
      <c r="J719" s="6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2"/>
      <c r="D720" s="42"/>
      <c r="E720" s="43"/>
      <c r="F720" s="42"/>
      <c r="G720" s="42"/>
      <c r="H720" s="59"/>
      <c r="I720" s="42"/>
      <c r="J720" s="6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2"/>
      <c r="D721" s="42"/>
      <c r="E721" s="43"/>
      <c r="F721" s="42"/>
      <c r="G721" s="42"/>
      <c r="H721" s="59"/>
      <c r="I721" s="42"/>
      <c r="J721" s="6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2"/>
      <c r="D722" s="42"/>
      <c r="E722" s="43"/>
      <c r="F722" s="42"/>
      <c r="G722" s="42"/>
      <c r="H722" s="59"/>
      <c r="I722" s="42"/>
      <c r="J722" s="6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2"/>
      <c r="D723" s="42"/>
      <c r="E723" s="43"/>
      <c r="F723" s="42"/>
      <c r="G723" s="42"/>
      <c r="H723" s="59"/>
      <c r="I723" s="42"/>
      <c r="J723" s="6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2"/>
      <c r="D724" s="42"/>
      <c r="E724" s="43"/>
      <c r="F724" s="42"/>
      <c r="G724" s="42"/>
      <c r="H724" s="59"/>
      <c r="I724" s="42"/>
      <c r="J724" s="6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2"/>
      <c r="D725" s="42"/>
      <c r="E725" s="43"/>
      <c r="F725" s="42"/>
      <c r="G725" s="42"/>
      <c r="H725" s="59"/>
      <c r="I725" s="42"/>
      <c r="J725" s="6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2"/>
      <c r="D726" s="42"/>
      <c r="E726" s="43"/>
      <c r="F726" s="42"/>
      <c r="G726" s="42"/>
      <c r="H726" s="59"/>
      <c r="I726" s="42"/>
      <c r="J726" s="6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2"/>
      <c r="D727" s="42"/>
      <c r="E727" s="43"/>
      <c r="F727" s="42"/>
      <c r="G727" s="42"/>
      <c r="H727" s="59"/>
      <c r="I727" s="42"/>
      <c r="J727" s="6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2"/>
      <c r="D728" s="42"/>
      <c r="E728" s="43"/>
      <c r="F728" s="42"/>
      <c r="G728" s="42"/>
      <c r="H728" s="59"/>
      <c r="I728" s="42"/>
      <c r="J728" s="6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2"/>
      <c r="D729" s="42"/>
      <c r="E729" s="43"/>
      <c r="F729" s="42"/>
      <c r="G729" s="42"/>
      <c r="H729" s="59"/>
      <c r="I729" s="42"/>
      <c r="J729" s="6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2"/>
      <c r="D730" s="42"/>
      <c r="E730" s="43"/>
      <c r="F730" s="42"/>
      <c r="G730" s="42"/>
      <c r="H730" s="59"/>
      <c r="I730" s="42"/>
      <c r="J730" s="6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2"/>
      <c r="D731" s="42"/>
      <c r="E731" s="43"/>
      <c r="F731" s="42"/>
      <c r="G731" s="42"/>
      <c r="H731" s="59"/>
      <c r="I731" s="42"/>
      <c r="J731" s="6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2"/>
      <c r="D732" s="42"/>
      <c r="E732" s="43"/>
      <c r="F732" s="42"/>
      <c r="G732" s="42"/>
      <c r="H732" s="59"/>
      <c r="I732" s="42"/>
      <c r="J732" s="6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2"/>
      <c r="D733" s="42"/>
      <c r="E733" s="43"/>
      <c r="F733" s="42"/>
      <c r="G733" s="42"/>
      <c r="H733" s="59"/>
      <c r="I733" s="42"/>
      <c r="J733" s="6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2"/>
      <c r="D734" s="42"/>
      <c r="E734" s="43"/>
      <c r="F734" s="42"/>
      <c r="G734" s="42"/>
      <c r="H734" s="59"/>
      <c r="I734" s="42"/>
      <c r="J734" s="6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2"/>
      <c r="D735" s="42"/>
      <c r="E735" s="43"/>
      <c r="F735" s="42"/>
      <c r="G735" s="42"/>
      <c r="H735" s="59"/>
      <c r="I735" s="42"/>
      <c r="J735" s="6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2"/>
      <c r="D736" s="42"/>
      <c r="E736" s="43"/>
      <c r="F736" s="42"/>
      <c r="G736" s="42"/>
      <c r="H736" s="59"/>
      <c r="I736" s="42"/>
      <c r="J736" s="6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2"/>
      <c r="D737" s="42"/>
      <c r="E737" s="43"/>
      <c r="F737" s="42"/>
      <c r="G737" s="42"/>
      <c r="H737" s="59"/>
      <c r="I737" s="42"/>
      <c r="J737" s="6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2"/>
      <c r="D738" s="42"/>
      <c r="E738" s="43"/>
      <c r="F738" s="42"/>
      <c r="G738" s="42"/>
      <c r="H738" s="59"/>
      <c r="I738" s="42"/>
      <c r="J738" s="6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2"/>
      <c r="D739" s="42"/>
      <c r="E739" s="43"/>
      <c r="F739" s="42"/>
      <c r="G739" s="42"/>
      <c r="H739" s="59"/>
      <c r="I739" s="42"/>
      <c r="J739" s="6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2"/>
      <c r="D740" s="42"/>
      <c r="E740" s="43"/>
      <c r="F740" s="42"/>
      <c r="G740" s="42"/>
      <c r="H740" s="59"/>
      <c r="I740" s="42"/>
      <c r="J740" s="6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2"/>
      <c r="D741" s="42"/>
      <c r="E741" s="43"/>
      <c r="F741" s="42"/>
      <c r="G741" s="42"/>
      <c r="H741" s="59"/>
      <c r="I741" s="42"/>
      <c r="J741" s="6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2"/>
      <c r="D742" s="42"/>
      <c r="E742" s="43"/>
      <c r="F742" s="42"/>
      <c r="G742" s="42"/>
      <c r="H742" s="59"/>
      <c r="I742" s="42"/>
      <c r="J742" s="6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2"/>
      <c r="D743" s="42"/>
      <c r="E743" s="43"/>
      <c r="F743" s="42"/>
      <c r="G743" s="42"/>
      <c r="H743" s="59"/>
      <c r="I743" s="42"/>
      <c r="J743" s="6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2"/>
      <c r="D744" s="42"/>
      <c r="E744" s="43"/>
      <c r="F744" s="42"/>
      <c r="G744" s="42"/>
      <c r="H744" s="59"/>
      <c r="I744" s="42"/>
      <c r="J744" s="6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2"/>
      <c r="D745" s="42"/>
      <c r="E745" s="43"/>
      <c r="F745" s="42"/>
      <c r="G745" s="42"/>
      <c r="H745" s="59"/>
      <c r="I745" s="42"/>
      <c r="J745" s="6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2"/>
      <c r="D746" s="42"/>
      <c r="E746" s="43"/>
      <c r="F746" s="42"/>
      <c r="G746" s="42"/>
      <c r="H746" s="59"/>
      <c r="I746" s="42"/>
      <c r="J746" s="6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2"/>
      <c r="D747" s="42"/>
      <c r="E747" s="43"/>
      <c r="F747" s="42"/>
      <c r="G747" s="42"/>
      <c r="H747" s="59"/>
      <c r="I747" s="42"/>
      <c r="J747" s="6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2"/>
      <c r="D748" s="42"/>
      <c r="E748" s="43"/>
      <c r="F748" s="42"/>
      <c r="G748" s="42"/>
      <c r="H748" s="59"/>
      <c r="I748" s="42"/>
      <c r="J748" s="6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2"/>
      <c r="D749" s="42"/>
      <c r="E749" s="43"/>
      <c r="F749" s="42"/>
      <c r="G749" s="42"/>
      <c r="H749" s="59"/>
      <c r="I749" s="42"/>
      <c r="J749" s="6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2"/>
      <c r="D750" s="42"/>
      <c r="E750" s="43"/>
      <c r="F750" s="42"/>
      <c r="G750" s="42"/>
      <c r="H750" s="59"/>
      <c r="I750" s="42"/>
      <c r="J750" s="6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2"/>
      <c r="D751" s="42"/>
      <c r="E751" s="43"/>
      <c r="F751" s="42"/>
      <c r="G751" s="42"/>
      <c r="H751" s="59"/>
      <c r="I751" s="42"/>
      <c r="J751" s="6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2"/>
      <c r="D752" s="42"/>
      <c r="E752" s="43"/>
      <c r="F752" s="42"/>
      <c r="G752" s="42"/>
      <c r="H752" s="59"/>
      <c r="I752" s="42"/>
      <c r="J752" s="6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2"/>
      <c r="D753" s="42"/>
      <c r="E753" s="43"/>
      <c r="F753" s="42"/>
      <c r="G753" s="42"/>
      <c r="H753" s="59"/>
      <c r="I753" s="42"/>
      <c r="J753" s="6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2"/>
      <c r="D754" s="42"/>
      <c r="E754" s="43"/>
      <c r="F754" s="42"/>
      <c r="G754" s="42"/>
      <c r="H754" s="59"/>
      <c r="I754" s="42"/>
      <c r="J754" s="6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2"/>
      <c r="D755" s="42"/>
      <c r="E755" s="43"/>
      <c r="F755" s="42"/>
      <c r="G755" s="42"/>
      <c r="H755" s="59"/>
      <c r="I755" s="42"/>
      <c r="J755" s="6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2"/>
      <c r="D756" s="42"/>
      <c r="E756" s="43"/>
      <c r="F756" s="42"/>
      <c r="G756" s="42"/>
      <c r="H756" s="59"/>
      <c r="I756" s="42"/>
      <c r="J756" s="6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2"/>
      <c r="D757" s="42"/>
      <c r="E757" s="43"/>
      <c r="F757" s="42"/>
      <c r="G757" s="42"/>
      <c r="H757" s="59"/>
      <c r="I757" s="42"/>
      <c r="J757" s="6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2"/>
      <c r="D758" s="42"/>
      <c r="E758" s="43"/>
      <c r="F758" s="42"/>
      <c r="G758" s="42"/>
      <c r="H758" s="59"/>
      <c r="I758" s="42"/>
      <c r="J758" s="6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2"/>
      <c r="D759" s="42"/>
      <c r="E759" s="43"/>
      <c r="F759" s="42"/>
      <c r="G759" s="42"/>
      <c r="H759" s="59"/>
      <c r="I759" s="42"/>
      <c r="J759" s="6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2"/>
      <c r="D760" s="42"/>
      <c r="E760" s="43"/>
      <c r="F760" s="42"/>
      <c r="G760" s="42"/>
      <c r="H760" s="59"/>
      <c r="I760" s="42"/>
      <c r="J760" s="6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2"/>
      <c r="D761" s="42"/>
      <c r="E761" s="43"/>
      <c r="F761" s="42"/>
      <c r="G761" s="42"/>
      <c r="H761" s="59"/>
      <c r="I761" s="42"/>
      <c r="J761" s="6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2"/>
      <c r="D762" s="42"/>
      <c r="E762" s="43"/>
      <c r="F762" s="42"/>
      <c r="G762" s="42"/>
      <c r="H762" s="59"/>
      <c r="I762" s="42"/>
      <c r="J762" s="6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2"/>
      <c r="D763" s="42"/>
      <c r="E763" s="43"/>
      <c r="F763" s="42"/>
      <c r="G763" s="42"/>
      <c r="H763" s="59"/>
      <c r="I763" s="42"/>
      <c r="J763" s="6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2"/>
      <c r="D764" s="42"/>
      <c r="E764" s="43"/>
      <c r="F764" s="42"/>
      <c r="G764" s="42"/>
      <c r="H764" s="59"/>
      <c r="I764" s="42"/>
      <c r="J764" s="6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2"/>
      <c r="D765" s="42"/>
      <c r="E765" s="43"/>
      <c r="F765" s="42"/>
      <c r="G765" s="42"/>
      <c r="H765" s="59"/>
      <c r="I765" s="42"/>
      <c r="J765" s="6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2"/>
      <c r="D766" s="42"/>
      <c r="E766" s="43"/>
      <c r="F766" s="42"/>
      <c r="G766" s="42"/>
      <c r="H766" s="59"/>
      <c r="I766" s="42"/>
      <c r="J766" s="6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2"/>
      <c r="D767" s="42"/>
      <c r="E767" s="43"/>
      <c r="F767" s="42"/>
      <c r="G767" s="42"/>
      <c r="H767" s="59"/>
      <c r="I767" s="42"/>
      <c r="J767" s="6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2"/>
      <c r="D768" s="42"/>
      <c r="E768" s="43"/>
      <c r="F768" s="42"/>
      <c r="G768" s="42"/>
      <c r="H768" s="59"/>
      <c r="I768" s="42"/>
      <c r="J768" s="6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2"/>
      <c r="D769" s="42"/>
      <c r="E769" s="43"/>
      <c r="F769" s="42"/>
      <c r="G769" s="42"/>
      <c r="H769" s="59"/>
      <c r="I769" s="42"/>
      <c r="J769" s="6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2"/>
      <c r="D770" s="42"/>
      <c r="E770" s="43"/>
      <c r="F770" s="42"/>
      <c r="G770" s="42"/>
      <c r="H770" s="59"/>
      <c r="I770" s="42"/>
      <c r="J770" s="6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2"/>
      <c r="D771" s="42"/>
      <c r="E771" s="43"/>
      <c r="F771" s="42"/>
      <c r="G771" s="42"/>
      <c r="H771" s="59"/>
      <c r="I771" s="42"/>
      <c r="J771" s="6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2"/>
      <c r="D772" s="42"/>
      <c r="E772" s="43"/>
      <c r="F772" s="42"/>
      <c r="G772" s="42"/>
      <c r="H772" s="59"/>
      <c r="I772" s="42"/>
      <c r="J772" s="6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2"/>
      <c r="D773" s="42"/>
      <c r="E773" s="43"/>
      <c r="F773" s="42"/>
      <c r="G773" s="42"/>
      <c r="H773" s="59"/>
      <c r="I773" s="42"/>
      <c r="J773" s="6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2"/>
      <c r="D774" s="42"/>
      <c r="E774" s="43"/>
      <c r="F774" s="42"/>
      <c r="G774" s="42"/>
      <c r="H774" s="59"/>
      <c r="I774" s="42"/>
      <c r="J774" s="6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2"/>
      <c r="D775" s="42"/>
      <c r="E775" s="43"/>
      <c r="F775" s="42"/>
      <c r="G775" s="42"/>
      <c r="H775" s="59"/>
      <c r="I775" s="42"/>
      <c r="J775" s="6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2"/>
      <c r="D776" s="42"/>
      <c r="E776" s="43"/>
      <c r="F776" s="42"/>
      <c r="G776" s="42"/>
      <c r="H776" s="59"/>
      <c r="I776" s="42"/>
      <c r="J776" s="6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2"/>
      <c r="D777" s="42"/>
      <c r="E777" s="43"/>
      <c r="F777" s="42"/>
      <c r="G777" s="42"/>
      <c r="H777" s="59"/>
      <c r="I777" s="42"/>
      <c r="J777" s="6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2"/>
      <c r="D778" s="42"/>
      <c r="E778" s="43"/>
      <c r="F778" s="42"/>
      <c r="G778" s="42"/>
      <c r="H778" s="59"/>
      <c r="I778" s="42"/>
      <c r="J778" s="6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2"/>
      <c r="D779" s="42"/>
      <c r="E779" s="43"/>
      <c r="F779" s="42"/>
      <c r="G779" s="42"/>
      <c r="H779" s="59"/>
      <c r="I779" s="42"/>
      <c r="J779" s="6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2"/>
      <c r="D780" s="42"/>
      <c r="E780" s="43"/>
      <c r="F780" s="42"/>
      <c r="G780" s="42"/>
      <c r="H780" s="59"/>
      <c r="I780" s="42"/>
      <c r="J780" s="6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2"/>
      <c r="D781" s="42"/>
      <c r="E781" s="43"/>
      <c r="F781" s="42"/>
      <c r="G781" s="42"/>
      <c r="H781" s="59"/>
      <c r="I781" s="42"/>
      <c r="J781" s="6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2"/>
      <c r="D782" s="42"/>
      <c r="E782" s="43"/>
      <c r="F782" s="42"/>
      <c r="G782" s="42"/>
      <c r="H782" s="59"/>
      <c r="I782" s="42"/>
      <c r="J782" s="6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2"/>
      <c r="D783" s="42"/>
      <c r="E783" s="43"/>
      <c r="F783" s="42"/>
      <c r="G783" s="42"/>
      <c r="H783" s="59"/>
      <c r="I783" s="42"/>
      <c r="J783" s="6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2"/>
      <c r="D784" s="42"/>
      <c r="E784" s="43"/>
      <c r="F784" s="42"/>
      <c r="G784" s="42"/>
      <c r="H784" s="59"/>
      <c r="I784" s="42"/>
      <c r="J784" s="6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2"/>
      <c r="D785" s="42"/>
      <c r="E785" s="43"/>
      <c r="F785" s="42"/>
      <c r="G785" s="42"/>
      <c r="H785" s="59"/>
      <c r="I785" s="42"/>
      <c r="J785" s="6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2"/>
      <c r="D786" s="42"/>
      <c r="E786" s="43"/>
      <c r="F786" s="42"/>
      <c r="G786" s="42"/>
      <c r="H786" s="59"/>
      <c r="I786" s="42"/>
      <c r="J786" s="6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2"/>
      <c r="D787" s="42"/>
      <c r="E787" s="43"/>
      <c r="F787" s="42"/>
      <c r="G787" s="42"/>
      <c r="H787" s="59"/>
      <c r="I787" s="42"/>
      <c r="J787" s="6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2"/>
      <c r="D788" s="42"/>
      <c r="E788" s="43"/>
      <c r="F788" s="42"/>
      <c r="G788" s="42"/>
      <c r="H788" s="59"/>
      <c r="I788" s="42"/>
      <c r="J788" s="6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2"/>
      <c r="D789" s="42"/>
      <c r="E789" s="43"/>
      <c r="F789" s="42"/>
      <c r="G789" s="42"/>
      <c r="H789" s="59"/>
      <c r="I789" s="42"/>
      <c r="J789" s="6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2"/>
      <c r="D790" s="42"/>
      <c r="E790" s="43"/>
      <c r="F790" s="42"/>
      <c r="G790" s="42"/>
      <c r="H790" s="59"/>
      <c r="I790" s="42"/>
      <c r="J790" s="6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2"/>
      <c r="D791" s="42"/>
      <c r="E791" s="43"/>
      <c r="F791" s="42"/>
      <c r="G791" s="42"/>
      <c r="H791" s="59"/>
      <c r="I791" s="42"/>
      <c r="J791" s="6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2"/>
      <c r="D792" s="42"/>
      <c r="E792" s="43"/>
      <c r="F792" s="42"/>
      <c r="G792" s="42"/>
      <c r="H792" s="59"/>
      <c r="I792" s="42"/>
      <c r="J792" s="6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2"/>
      <c r="D793" s="42"/>
      <c r="E793" s="43"/>
      <c r="F793" s="42"/>
      <c r="G793" s="42"/>
      <c r="H793" s="59"/>
      <c r="I793" s="42"/>
      <c r="J793" s="6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2"/>
      <c r="D794" s="42"/>
      <c r="E794" s="43"/>
      <c r="F794" s="42"/>
      <c r="G794" s="42"/>
      <c r="H794" s="59"/>
      <c r="I794" s="42"/>
      <c r="J794" s="6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2"/>
      <c r="D795" s="42"/>
      <c r="E795" s="43"/>
      <c r="F795" s="42"/>
      <c r="G795" s="42"/>
      <c r="H795" s="59"/>
      <c r="I795" s="42"/>
      <c r="J795" s="6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2"/>
      <c r="D796" s="42"/>
      <c r="E796" s="43"/>
      <c r="F796" s="42"/>
      <c r="G796" s="42"/>
      <c r="H796" s="59"/>
      <c r="I796" s="42"/>
      <c r="J796" s="6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2"/>
      <c r="D797" s="42"/>
      <c r="E797" s="43"/>
      <c r="F797" s="42"/>
      <c r="G797" s="42"/>
      <c r="H797" s="59"/>
      <c r="I797" s="42"/>
      <c r="J797" s="6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2"/>
      <c r="D798" s="42"/>
      <c r="E798" s="43"/>
      <c r="F798" s="42"/>
      <c r="G798" s="42"/>
      <c r="H798" s="59"/>
      <c r="I798" s="42"/>
      <c r="J798" s="6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2"/>
      <c r="D799" s="42"/>
      <c r="E799" s="43"/>
      <c r="F799" s="42"/>
      <c r="G799" s="42"/>
      <c r="H799" s="59"/>
      <c r="I799" s="42"/>
      <c r="J799" s="6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2"/>
      <c r="D800" s="42"/>
      <c r="E800" s="43"/>
      <c r="F800" s="42"/>
      <c r="G800" s="42"/>
      <c r="H800" s="59"/>
      <c r="I800" s="42"/>
      <c r="J800" s="6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2"/>
      <c r="D801" s="42"/>
      <c r="E801" s="43"/>
      <c r="F801" s="42"/>
      <c r="G801" s="42"/>
      <c r="H801" s="59"/>
      <c r="I801" s="42"/>
      <c r="J801" s="6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2"/>
      <c r="D802" s="42"/>
      <c r="E802" s="43"/>
      <c r="F802" s="42"/>
      <c r="G802" s="42"/>
      <c r="H802" s="59"/>
      <c r="I802" s="42"/>
      <c r="J802" s="6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2"/>
      <c r="D803" s="42"/>
      <c r="E803" s="43"/>
      <c r="F803" s="42"/>
      <c r="G803" s="42"/>
      <c r="H803" s="59"/>
      <c r="I803" s="42"/>
      <c r="J803" s="6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2"/>
      <c r="D804" s="42"/>
      <c r="E804" s="43"/>
      <c r="F804" s="42"/>
      <c r="G804" s="42"/>
      <c r="H804" s="59"/>
      <c r="I804" s="42"/>
      <c r="J804" s="6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2"/>
      <c r="D805" s="42"/>
      <c r="E805" s="43"/>
      <c r="F805" s="42"/>
      <c r="G805" s="42"/>
      <c r="H805" s="59"/>
      <c r="I805" s="42"/>
      <c r="J805" s="6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2"/>
      <c r="D806" s="42"/>
      <c r="E806" s="43"/>
      <c r="F806" s="42"/>
      <c r="G806" s="42"/>
      <c r="H806" s="59"/>
      <c r="I806" s="42"/>
      <c r="J806" s="6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2"/>
      <c r="D807" s="42"/>
      <c r="E807" s="43"/>
      <c r="F807" s="42"/>
      <c r="G807" s="42"/>
      <c r="H807" s="59"/>
      <c r="I807" s="42"/>
      <c r="J807" s="6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2"/>
      <c r="D808" s="42"/>
      <c r="E808" s="43"/>
      <c r="F808" s="42"/>
      <c r="G808" s="42"/>
      <c r="H808" s="59"/>
      <c r="I808" s="42"/>
      <c r="J808" s="6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2"/>
      <c r="D809" s="42"/>
      <c r="E809" s="43"/>
      <c r="F809" s="42"/>
      <c r="G809" s="42"/>
      <c r="H809" s="59"/>
      <c r="I809" s="42"/>
      <c r="J809" s="6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2"/>
      <c r="D810" s="42"/>
      <c r="E810" s="43"/>
      <c r="F810" s="42"/>
      <c r="G810" s="42"/>
      <c r="H810" s="59"/>
      <c r="I810" s="42"/>
      <c r="J810" s="6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2"/>
      <c r="D811" s="42"/>
      <c r="E811" s="43"/>
      <c r="F811" s="42"/>
      <c r="G811" s="42"/>
      <c r="H811" s="59"/>
      <c r="I811" s="42"/>
      <c r="J811" s="6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2"/>
      <c r="D812" s="42"/>
      <c r="E812" s="43"/>
      <c r="F812" s="42"/>
      <c r="G812" s="42"/>
      <c r="H812" s="59"/>
      <c r="I812" s="42"/>
      <c r="J812" s="6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2"/>
      <c r="D813" s="42"/>
      <c r="E813" s="43"/>
      <c r="F813" s="42"/>
      <c r="G813" s="42"/>
      <c r="H813" s="59"/>
      <c r="I813" s="42"/>
      <c r="J813" s="6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2"/>
      <c r="D814" s="42"/>
      <c r="E814" s="43"/>
      <c r="F814" s="42"/>
      <c r="G814" s="42"/>
      <c r="H814" s="59"/>
      <c r="I814" s="42"/>
      <c r="J814" s="6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2"/>
      <c r="D815" s="42"/>
      <c r="E815" s="43"/>
      <c r="F815" s="42"/>
      <c r="G815" s="42"/>
      <c r="H815" s="59"/>
      <c r="I815" s="42"/>
      <c r="J815" s="6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2"/>
      <c r="D816" s="42"/>
      <c r="E816" s="43"/>
      <c r="F816" s="42"/>
      <c r="G816" s="42"/>
      <c r="H816" s="59"/>
      <c r="I816" s="42"/>
      <c r="J816" s="6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2"/>
      <c r="D817" s="42"/>
      <c r="E817" s="43"/>
      <c r="F817" s="42"/>
      <c r="G817" s="42"/>
      <c r="H817" s="59"/>
      <c r="I817" s="42"/>
      <c r="J817" s="6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2"/>
      <c r="D818" s="42"/>
      <c r="E818" s="43"/>
      <c r="F818" s="42"/>
      <c r="G818" s="42"/>
      <c r="H818" s="59"/>
      <c r="I818" s="42"/>
      <c r="J818" s="6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2"/>
      <c r="D819" s="42"/>
      <c r="E819" s="43"/>
      <c r="F819" s="42"/>
      <c r="G819" s="42"/>
      <c r="H819" s="59"/>
      <c r="I819" s="42"/>
      <c r="J819" s="6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2"/>
      <c r="D820" s="42"/>
      <c r="E820" s="43"/>
      <c r="F820" s="42"/>
      <c r="G820" s="42"/>
      <c r="H820" s="59"/>
      <c r="I820" s="42"/>
      <c r="J820" s="6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2"/>
      <c r="D821" s="42"/>
      <c r="E821" s="43"/>
      <c r="F821" s="42"/>
      <c r="G821" s="42"/>
      <c r="H821" s="59"/>
      <c r="I821" s="42"/>
      <c r="J821" s="6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2"/>
      <c r="D822" s="42"/>
      <c r="E822" s="43"/>
      <c r="F822" s="42"/>
      <c r="G822" s="42"/>
      <c r="H822" s="59"/>
      <c r="I822" s="42"/>
      <c r="J822" s="6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2"/>
      <c r="D823" s="42"/>
      <c r="E823" s="43"/>
      <c r="F823" s="42"/>
      <c r="G823" s="42"/>
      <c r="H823" s="59"/>
      <c r="I823" s="42"/>
      <c r="J823" s="6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2"/>
      <c r="D824" s="42"/>
      <c r="E824" s="43"/>
      <c r="F824" s="42"/>
      <c r="G824" s="42"/>
      <c r="H824" s="59"/>
      <c r="I824" s="42"/>
      <c r="J824" s="6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2"/>
      <c r="D825" s="42"/>
      <c r="E825" s="43"/>
      <c r="F825" s="42"/>
      <c r="G825" s="42"/>
      <c r="H825" s="59"/>
      <c r="I825" s="42"/>
      <c r="J825" s="6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2"/>
      <c r="D826" s="42"/>
      <c r="E826" s="43"/>
      <c r="F826" s="42"/>
      <c r="G826" s="42"/>
      <c r="H826" s="59"/>
      <c r="I826" s="42"/>
      <c r="J826" s="6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2"/>
      <c r="D827" s="42"/>
      <c r="E827" s="43"/>
      <c r="F827" s="42"/>
      <c r="G827" s="42"/>
      <c r="H827" s="59"/>
      <c r="I827" s="42"/>
      <c r="J827" s="6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2"/>
      <c r="D828" s="42"/>
      <c r="E828" s="43"/>
      <c r="F828" s="42"/>
      <c r="G828" s="42"/>
      <c r="H828" s="59"/>
      <c r="I828" s="42"/>
      <c r="J828" s="6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2"/>
      <c r="D829" s="42"/>
      <c r="E829" s="43"/>
      <c r="F829" s="42"/>
      <c r="G829" s="42"/>
      <c r="H829" s="59"/>
      <c r="I829" s="42"/>
      <c r="J829" s="6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2"/>
      <c r="D830" s="42"/>
      <c r="E830" s="43"/>
      <c r="F830" s="42"/>
      <c r="G830" s="42"/>
      <c r="H830" s="59"/>
      <c r="I830" s="42"/>
      <c r="J830" s="6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2"/>
      <c r="D831" s="42"/>
      <c r="E831" s="43"/>
      <c r="F831" s="42"/>
      <c r="G831" s="42"/>
      <c r="H831" s="59"/>
      <c r="I831" s="42"/>
      <c r="J831" s="6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2"/>
      <c r="D832" s="42"/>
      <c r="E832" s="43"/>
      <c r="F832" s="42"/>
      <c r="G832" s="42"/>
      <c r="H832" s="59"/>
      <c r="I832" s="42"/>
      <c r="J832" s="6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2"/>
      <c r="D833" s="42"/>
      <c r="E833" s="43"/>
      <c r="F833" s="42"/>
      <c r="G833" s="42"/>
      <c r="H833" s="59"/>
      <c r="I833" s="42"/>
      <c r="J833" s="6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2"/>
      <c r="D834" s="42"/>
      <c r="E834" s="43"/>
      <c r="F834" s="42"/>
      <c r="G834" s="42"/>
      <c r="H834" s="59"/>
      <c r="I834" s="42"/>
      <c r="J834" s="6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2"/>
      <c r="D835" s="42"/>
      <c r="E835" s="43"/>
      <c r="F835" s="42"/>
      <c r="G835" s="42"/>
      <c r="H835" s="59"/>
      <c r="I835" s="42"/>
      <c r="J835" s="6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2"/>
      <c r="D836" s="42"/>
      <c r="E836" s="43"/>
      <c r="F836" s="42"/>
      <c r="G836" s="42"/>
      <c r="H836" s="59"/>
      <c r="I836" s="42"/>
      <c r="J836" s="6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2"/>
      <c r="D837" s="42"/>
      <c r="E837" s="43"/>
      <c r="F837" s="42"/>
      <c r="G837" s="42"/>
      <c r="H837" s="59"/>
      <c r="I837" s="42"/>
      <c r="J837" s="6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2"/>
      <c r="D838" s="42"/>
      <c r="E838" s="43"/>
      <c r="F838" s="42"/>
      <c r="G838" s="42"/>
      <c r="H838" s="59"/>
      <c r="I838" s="42"/>
      <c r="J838" s="6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2"/>
      <c r="D839" s="42"/>
      <c r="E839" s="43"/>
      <c r="F839" s="42"/>
      <c r="G839" s="42"/>
      <c r="H839" s="59"/>
      <c r="I839" s="42"/>
      <c r="J839" s="6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2"/>
      <c r="D840" s="42"/>
      <c r="E840" s="43"/>
      <c r="F840" s="42"/>
      <c r="G840" s="42"/>
      <c r="H840" s="59"/>
      <c r="I840" s="42"/>
      <c r="J840" s="6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2"/>
      <c r="D841" s="42"/>
      <c r="E841" s="43"/>
      <c r="F841" s="42"/>
      <c r="G841" s="42"/>
      <c r="H841" s="59"/>
      <c r="I841" s="42"/>
      <c r="J841" s="6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2"/>
      <c r="D842" s="42"/>
      <c r="E842" s="43"/>
      <c r="F842" s="42"/>
      <c r="G842" s="42"/>
      <c r="H842" s="59"/>
      <c r="I842" s="42"/>
      <c r="J842" s="6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2"/>
      <c r="D843" s="42"/>
      <c r="E843" s="43"/>
      <c r="F843" s="42"/>
      <c r="G843" s="42"/>
      <c r="H843" s="59"/>
      <c r="I843" s="42"/>
      <c r="J843" s="6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2"/>
      <c r="D844" s="42"/>
      <c r="E844" s="43"/>
      <c r="F844" s="42"/>
      <c r="G844" s="42"/>
      <c r="H844" s="59"/>
      <c r="I844" s="42"/>
      <c r="J844" s="6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2"/>
      <c r="D845" s="42"/>
      <c r="E845" s="43"/>
      <c r="F845" s="42"/>
      <c r="G845" s="42"/>
      <c r="H845" s="59"/>
      <c r="I845" s="42"/>
      <c r="J845" s="6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2"/>
      <c r="D846" s="42"/>
      <c r="E846" s="43"/>
      <c r="F846" s="42"/>
      <c r="G846" s="42"/>
      <c r="H846" s="59"/>
      <c r="I846" s="42"/>
      <c r="J846" s="6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2"/>
      <c r="D847" s="42"/>
      <c r="E847" s="43"/>
      <c r="F847" s="42"/>
      <c r="G847" s="42"/>
      <c r="H847" s="59"/>
      <c r="I847" s="42"/>
      <c r="J847" s="6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2"/>
      <c r="D848" s="42"/>
      <c r="E848" s="43"/>
      <c r="F848" s="42"/>
      <c r="G848" s="42"/>
      <c r="H848" s="59"/>
      <c r="I848" s="42"/>
      <c r="J848" s="6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2"/>
      <c r="D849" s="42"/>
      <c r="E849" s="43"/>
      <c r="F849" s="42"/>
      <c r="G849" s="42"/>
      <c r="H849" s="59"/>
      <c r="I849" s="42"/>
      <c r="J849" s="6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2"/>
      <c r="D850" s="42"/>
      <c r="E850" s="43"/>
      <c r="F850" s="42"/>
      <c r="G850" s="42"/>
      <c r="H850" s="59"/>
      <c r="I850" s="42"/>
      <c r="J850" s="6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2"/>
      <c r="D851" s="42"/>
      <c r="E851" s="43"/>
      <c r="F851" s="42"/>
      <c r="G851" s="42"/>
      <c r="H851" s="59"/>
      <c r="I851" s="42"/>
      <c r="J851" s="6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2"/>
      <c r="D852" s="42"/>
      <c r="E852" s="43"/>
      <c r="F852" s="42"/>
      <c r="G852" s="42"/>
      <c r="H852" s="59"/>
      <c r="I852" s="42"/>
      <c r="J852" s="6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2"/>
      <c r="D853" s="42"/>
      <c r="E853" s="43"/>
      <c r="F853" s="42"/>
      <c r="G853" s="42"/>
      <c r="H853" s="59"/>
      <c r="I853" s="42"/>
      <c r="J853" s="6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2"/>
      <c r="D854" s="42"/>
      <c r="E854" s="43"/>
      <c r="F854" s="42"/>
      <c r="G854" s="42"/>
      <c r="H854" s="59"/>
      <c r="I854" s="42"/>
      <c r="J854" s="6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2"/>
      <c r="D855" s="42"/>
      <c r="E855" s="43"/>
      <c r="F855" s="42"/>
      <c r="G855" s="42"/>
      <c r="H855" s="59"/>
      <c r="I855" s="42"/>
      <c r="J855" s="6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2"/>
      <c r="D856" s="42"/>
      <c r="E856" s="43"/>
      <c r="F856" s="42"/>
      <c r="G856" s="42"/>
      <c r="H856" s="59"/>
      <c r="I856" s="42"/>
      <c r="J856" s="6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2"/>
      <c r="D857" s="42"/>
      <c r="E857" s="43"/>
      <c r="F857" s="42"/>
      <c r="G857" s="42"/>
      <c r="H857" s="59"/>
      <c r="I857" s="42"/>
      <c r="J857" s="6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2"/>
      <c r="D858" s="42"/>
      <c r="E858" s="43"/>
      <c r="F858" s="42"/>
      <c r="G858" s="42"/>
      <c r="H858" s="59"/>
      <c r="I858" s="42"/>
      <c r="J858" s="6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2"/>
      <c r="D859" s="42"/>
      <c r="E859" s="43"/>
      <c r="F859" s="42"/>
      <c r="G859" s="42"/>
      <c r="H859" s="59"/>
      <c r="I859" s="42"/>
      <c r="J859" s="6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2"/>
      <c r="D860" s="42"/>
      <c r="E860" s="43"/>
      <c r="F860" s="42"/>
      <c r="G860" s="42"/>
      <c r="H860" s="59"/>
      <c r="I860" s="42"/>
      <c r="J860" s="6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2"/>
      <c r="D861" s="42"/>
      <c r="E861" s="43"/>
      <c r="F861" s="42"/>
      <c r="G861" s="42"/>
      <c r="H861" s="59"/>
      <c r="I861" s="42"/>
      <c r="J861" s="6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2"/>
      <c r="D862" s="42"/>
      <c r="E862" s="43"/>
      <c r="F862" s="42"/>
      <c r="G862" s="42"/>
      <c r="H862" s="59"/>
      <c r="I862" s="42"/>
      <c r="J862" s="6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2"/>
      <c r="D863" s="42"/>
      <c r="E863" s="43"/>
      <c r="F863" s="42"/>
      <c r="G863" s="42"/>
      <c r="H863" s="59"/>
      <c r="I863" s="42"/>
      <c r="J863" s="6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2"/>
      <c r="D864" s="42"/>
      <c r="E864" s="43"/>
      <c r="F864" s="42"/>
      <c r="G864" s="42"/>
      <c r="H864" s="59"/>
      <c r="I864" s="42"/>
      <c r="J864" s="6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2"/>
      <c r="D865" s="42"/>
      <c r="E865" s="43"/>
      <c r="F865" s="42"/>
      <c r="G865" s="42"/>
      <c r="H865" s="59"/>
      <c r="I865" s="42"/>
      <c r="J865" s="6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2"/>
      <c r="D866" s="42"/>
      <c r="E866" s="43"/>
      <c r="F866" s="42"/>
      <c r="G866" s="42"/>
      <c r="H866" s="59"/>
      <c r="I866" s="42"/>
      <c r="J866" s="6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2"/>
      <c r="D867" s="42"/>
      <c r="E867" s="43"/>
      <c r="F867" s="42"/>
      <c r="G867" s="42"/>
      <c r="H867" s="59"/>
      <c r="I867" s="42"/>
      <c r="J867" s="6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2"/>
      <c r="D868" s="42"/>
      <c r="E868" s="43"/>
      <c r="F868" s="42"/>
      <c r="G868" s="42"/>
      <c r="H868" s="59"/>
      <c r="I868" s="42"/>
      <c r="J868" s="6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2"/>
      <c r="D869" s="42"/>
      <c r="E869" s="43"/>
      <c r="F869" s="42"/>
      <c r="G869" s="42"/>
      <c r="H869" s="59"/>
      <c r="I869" s="42"/>
      <c r="J869" s="6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2"/>
      <c r="D870" s="42"/>
      <c r="E870" s="43"/>
      <c r="F870" s="42"/>
      <c r="G870" s="42"/>
      <c r="H870" s="59"/>
      <c r="I870" s="42"/>
      <c r="J870" s="6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2"/>
      <c r="D871" s="42"/>
      <c r="E871" s="43"/>
      <c r="F871" s="42"/>
      <c r="G871" s="42"/>
      <c r="H871" s="59"/>
      <c r="I871" s="42"/>
      <c r="J871" s="6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2"/>
      <c r="D872" s="42"/>
      <c r="E872" s="43"/>
      <c r="F872" s="42"/>
      <c r="G872" s="42"/>
      <c r="H872" s="59"/>
      <c r="I872" s="42"/>
      <c r="J872" s="6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2"/>
      <c r="D873" s="42"/>
      <c r="E873" s="43"/>
      <c r="F873" s="42"/>
      <c r="G873" s="42"/>
      <c r="H873" s="59"/>
      <c r="I873" s="42"/>
      <c r="J873" s="6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2"/>
      <c r="D874" s="42"/>
      <c r="E874" s="43"/>
      <c r="F874" s="42"/>
      <c r="G874" s="42"/>
      <c r="H874" s="59"/>
      <c r="I874" s="42"/>
      <c r="J874" s="6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2"/>
      <c r="D875" s="42"/>
      <c r="E875" s="43"/>
      <c r="F875" s="42"/>
      <c r="G875" s="42"/>
      <c r="H875" s="59"/>
      <c r="I875" s="42"/>
      <c r="J875" s="6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2"/>
      <c r="D876" s="42"/>
      <c r="E876" s="43"/>
      <c r="F876" s="42"/>
      <c r="G876" s="42"/>
      <c r="H876" s="59"/>
      <c r="I876" s="42"/>
      <c r="J876" s="6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2"/>
      <c r="D877" s="42"/>
      <c r="E877" s="43"/>
      <c r="F877" s="42"/>
      <c r="G877" s="42"/>
      <c r="H877" s="59"/>
      <c r="I877" s="42"/>
      <c r="J877" s="6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2"/>
      <c r="D878" s="42"/>
      <c r="E878" s="43"/>
      <c r="F878" s="42"/>
      <c r="G878" s="42"/>
      <c r="H878" s="59"/>
      <c r="I878" s="42"/>
      <c r="J878" s="6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2"/>
      <c r="D879" s="42"/>
      <c r="E879" s="43"/>
      <c r="F879" s="42"/>
      <c r="G879" s="42"/>
      <c r="H879" s="59"/>
      <c r="I879" s="42"/>
      <c r="J879" s="6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2"/>
      <c r="D880" s="42"/>
      <c r="E880" s="43"/>
      <c r="F880" s="42"/>
      <c r="G880" s="42"/>
      <c r="H880" s="59"/>
      <c r="I880" s="42"/>
      <c r="J880" s="6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2"/>
      <c r="D881" s="42"/>
      <c r="E881" s="43"/>
      <c r="F881" s="42"/>
      <c r="G881" s="42"/>
      <c r="H881" s="59"/>
      <c r="I881" s="42"/>
      <c r="J881" s="6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2"/>
      <c r="D882" s="42"/>
      <c r="E882" s="43"/>
      <c r="F882" s="42"/>
      <c r="G882" s="42"/>
      <c r="H882" s="59"/>
      <c r="I882" s="42"/>
      <c r="J882" s="6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2"/>
      <c r="D883" s="42"/>
      <c r="E883" s="43"/>
      <c r="F883" s="42"/>
      <c r="G883" s="42"/>
      <c r="H883" s="59"/>
      <c r="I883" s="42"/>
      <c r="J883" s="6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2"/>
      <c r="D884" s="42"/>
      <c r="E884" s="43"/>
      <c r="F884" s="42"/>
      <c r="G884" s="42"/>
      <c r="H884" s="59"/>
      <c r="I884" s="42"/>
      <c r="J884" s="6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2"/>
      <c r="D885" s="42"/>
      <c r="E885" s="43"/>
      <c r="F885" s="42"/>
      <c r="G885" s="42"/>
      <c r="H885" s="59"/>
      <c r="I885" s="42"/>
      <c r="J885" s="6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2"/>
      <c r="D886" s="42"/>
      <c r="E886" s="43"/>
      <c r="F886" s="42"/>
      <c r="G886" s="42"/>
      <c r="H886" s="59"/>
      <c r="I886" s="42"/>
      <c r="J886" s="6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2"/>
      <c r="D887" s="42"/>
      <c r="E887" s="43"/>
      <c r="F887" s="42"/>
      <c r="G887" s="42"/>
      <c r="H887" s="59"/>
      <c r="I887" s="42"/>
      <c r="J887" s="6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2"/>
      <c r="D888" s="42"/>
      <c r="E888" s="43"/>
      <c r="F888" s="42"/>
      <c r="G888" s="42"/>
      <c r="H888" s="59"/>
      <c r="I888" s="42"/>
      <c r="J888" s="6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2"/>
      <c r="D889" s="42"/>
      <c r="E889" s="43"/>
      <c r="F889" s="42"/>
      <c r="G889" s="42"/>
      <c r="H889" s="59"/>
      <c r="I889" s="42"/>
      <c r="J889" s="6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2"/>
      <c r="D890" s="42"/>
      <c r="E890" s="43"/>
      <c r="F890" s="42"/>
      <c r="G890" s="42"/>
      <c r="H890" s="59"/>
      <c r="I890" s="42"/>
      <c r="J890" s="6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2"/>
      <c r="D891" s="42"/>
      <c r="E891" s="43"/>
      <c r="F891" s="42"/>
      <c r="G891" s="42"/>
      <c r="H891" s="59"/>
      <c r="I891" s="42"/>
      <c r="J891" s="6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2"/>
      <c r="D892" s="42"/>
      <c r="E892" s="43"/>
      <c r="F892" s="42"/>
      <c r="G892" s="42"/>
      <c r="H892" s="59"/>
      <c r="I892" s="42"/>
      <c r="J892" s="6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2"/>
      <c r="D893" s="42"/>
      <c r="E893" s="43"/>
      <c r="F893" s="42"/>
      <c r="G893" s="42"/>
      <c r="H893" s="59"/>
      <c r="I893" s="42"/>
      <c r="J893" s="6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2"/>
      <c r="D894" s="42"/>
      <c r="E894" s="43"/>
      <c r="F894" s="42"/>
      <c r="G894" s="42"/>
      <c r="H894" s="59"/>
      <c r="I894" s="42"/>
      <c r="J894" s="6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2"/>
      <c r="D895" s="42"/>
      <c r="E895" s="43"/>
      <c r="F895" s="42"/>
      <c r="G895" s="42"/>
      <c r="H895" s="59"/>
      <c r="I895" s="42"/>
      <c r="J895" s="6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2"/>
      <c r="D896" s="42"/>
      <c r="E896" s="43"/>
      <c r="F896" s="42"/>
      <c r="G896" s="42"/>
      <c r="H896" s="59"/>
      <c r="I896" s="42"/>
      <c r="J896" s="6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2"/>
      <c r="D897" s="42"/>
      <c r="E897" s="43"/>
      <c r="F897" s="42"/>
      <c r="G897" s="42"/>
      <c r="H897" s="59"/>
      <c r="I897" s="42"/>
      <c r="J897" s="6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2"/>
      <c r="D898" s="42"/>
      <c r="E898" s="43"/>
      <c r="F898" s="42"/>
      <c r="G898" s="42"/>
      <c r="H898" s="59"/>
      <c r="I898" s="42"/>
      <c r="J898" s="6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2"/>
      <c r="D899" s="42"/>
      <c r="E899" s="43"/>
      <c r="F899" s="42"/>
      <c r="G899" s="42"/>
      <c r="H899" s="59"/>
      <c r="I899" s="42"/>
      <c r="J899" s="6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2"/>
      <c r="D900" s="42"/>
      <c r="E900" s="43"/>
      <c r="F900" s="42"/>
      <c r="G900" s="42"/>
      <c r="H900" s="59"/>
      <c r="I900" s="42"/>
      <c r="J900" s="6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2"/>
      <c r="D901" s="42"/>
      <c r="E901" s="43"/>
      <c r="F901" s="42"/>
      <c r="G901" s="42"/>
      <c r="H901" s="59"/>
      <c r="I901" s="42"/>
      <c r="J901" s="6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2"/>
      <c r="D902" s="42"/>
      <c r="E902" s="43"/>
      <c r="F902" s="42"/>
      <c r="G902" s="42"/>
      <c r="H902" s="59"/>
      <c r="I902" s="42"/>
      <c r="J902" s="6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2"/>
      <c r="D903" s="42"/>
      <c r="E903" s="43"/>
      <c r="F903" s="42"/>
      <c r="G903" s="42"/>
      <c r="H903" s="59"/>
      <c r="I903" s="42"/>
      <c r="J903" s="6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2"/>
      <c r="D904" s="42"/>
      <c r="E904" s="43"/>
      <c r="F904" s="42"/>
      <c r="G904" s="42"/>
      <c r="H904" s="59"/>
      <c r="I904" s="42"/>
      <c r="J904" s="6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2"/>
      <c r="D905" s="42"/>
      <c r="E905" s="43"/>
      <c r="F905" s="42"/>
      <c r="G905" s="42"/>
      <c r="H905" s="59"/>
      <c r="I905" s="42"/>
      <c r="J905" s="6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2"/>
      <c r="D906" s="42"/>
      <c r="E906" s="43"/>
      <c r="F906" s="42"/>
      <c r="G906" s="42"/>
      <c r="H906" s="59"/>
      <c r="I906" s="42"/>
      <c r="J906" s="6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2"/>
      <c r="D907" s="42"/>
      <c r="E907" s="43"/>
      <c r="F907" s="42"/>
      <c r="G907" s="42"/>
      <c r="H907" s="59"/>
      <c r="I907" s="42"/>
      <c r="J907" s="6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2"/>
      <c r="D908" s="42"/>
      <c r="E908" s="43"/>
      <c r="F908" s="42"/>
      <c r="G908" s="42"/>
      <c r="H908" s="59"/>
      <c r="I908" s="42"/>
      <c r="J908" s="6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2"/>
      <c r="D909" s="42"/>
      <c r="E909" s="43"/>
      <c r="F909" s="42"/>
      <c r="G909" s="42"/>
      <c r="H909" s="59"/>
      <c r="I909" s="42"/>
      <c r="J909" s="6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2"/>
      <c r="D910" s="42"/>
      <c r="E910" s="43"/>
      <c r="F910" s="42"/>
      <c r="G910" s="42"/>
      <c r="H910" s="59"/>
      <c r="I910" s="42"/>
      <c r="J910" s="6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2"/>
      <c r="D911" s="42"/>
      <c r="E911" s="43"/>
      <c r="F911" s="42"/>
      <c r="G911" s="42"/>
      <c r="H911" s="59"/>
      <c r="I911" s="42"/>
      <c r="J911" s="6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2"/>
      <c r="D912" s="42"/>
      <c r="E912" s="43"/>
      <c r="F912" s="42"/>
      <c r="G912" s="42"/>
      <c r="H912" s="59"/>
      <c r="I912" s="42"/>
      <c r="J912" s="6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2"/>
      <c r="D913" s="42"/>
      <c r="E913" s="43"/>
      <c r="F913" s="42"/>
      <c r="G913" s="42"/>
      <c r="H913" s="59"/>
      <c r="I913" s="42"/>
      <c r="J913" s="6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2"/>
      <c r="D914" s="42"/>
      <c r="E914" s="43"/>
      <c r="F914" s="42"/>
      <c r="G914" s="42"/>
      <c r="H914" s="59"/>
      <c r="I914" s="42"/>
      <c r="J914" s="6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2"/>
      <c r="D915" s="42"/>
      <c r="E915" s="43"/>
      <c r="F915" s="42"/>
      <c r="G915" s="42"/>
      <c r="H915" s="59"/>
      <c r="I915" s="42"/>
      <c r="J915" s="6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2"/>
      <c r="D916" s="42"/>
      <c r="E916" s="43"/>
      <c r="F916" s="42"/>
      <c r="G916" s="42"/>
      <c r="H916" s="59"/>
      <c r="I916" s="42"/>
      <c r="J916" s="6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2"/>
      <c r="D917" s="42"/>
      <c r="E917" s="43"/>
      <c r="F917" s="42"/>
      <c r="G917" s="42"/>
      <c r="H917" s="59"/>
      <c r="I917" s="42"/>
      <c r="J917" s="6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2"/>
      <c r="D918" s="42"/>
      <c r="E918" s="43"/>
      <c r="F918" s="42"/>
      <c r="G918" s="42"/>
      <c r="H918" s="59"/>
      <c r="I918" s="42"/>
      <c r="J918" s="6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2"/>
      <c r="D919" s="42"/>
      <c r="E919" s="43"/>
      <c r="F919" s="42"/>
      <c r="G919" s="42"/>
      <c r="H919" s="59"/>
      <c r="I919" s="42"/>
      <c r="J919" s="6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2"/>
      <c r="D920" s="42"/>
      <c r="E920" s="43"/>
      <c r="F920" s="42"/>
      <c r="G920" s="42"/>
      <c r="H920" s="59"/>
      <c r="I920" s="42"/>
      <c r="J920" s="6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2"/>
      <c r="D921" s="42"/>
      <c r="E921" s="43"/>
      <c r="F921" s="42"/>
      <c r="G921" s="42"/>
      <c r="H921" s="59"/>
      <c r="I921" s="42"/>
      <c r="J921" s="6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2"/>
      <c r="D922" s="42"/>
      <c r="E922" s="43"/>
      <c r="F922" s="42"/>
      <c r="G922" s="42"/>
      <c r="H922" s="59"/>
      <c r="I922" s="42"/>
      <c r="J922" s="6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2"/>
      <c r="D923" s="42"/>
      <c r="E923" s="43"/>
      <c r="F923" s="42"/>
      <c r="G923" s="42"/>
      <c r="H923" s="59"/>
      <c r="I923" s="42"/>
      <c r="J923" s="6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2"/>
      <c r="D924" s="42"/>
      <c r="E924" s="43"/>
      <c r="F924" s="42"/>
      <c r="G924" s="42"/>
      <c r="H924" s="59"/>
      <c r="I924" s="42"/>
      <c r="J924" s="6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2"/>
      <c r="D925" s="42"/>
      <c r="E925" s="43"/>
      <c r="F925" s="42"/>
      <c r="G925" s="42"/>
      <c r="H925" s="59"/>
      <c r="I925" s="42"/>
      <c r="J925" s="6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2"/>
      <c r="D926" s="42"/>
      <c r="E926" s="43"/>
      <c r="F926" s="42"/>
      <c r="G926" s="42"/>
      <c r="H926" s="59"/>
      <c r="I926" s="42"/>
      <c r="J926" s="6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2"/>
      <c r="D927" s="42"/>
      <c r="E927" s="43"/>
      <c r="F927" s="42"/>
      <c r="G927" s="42"/>
      <c r="H927" s="59"/>
      <c r="I927" s="42"/>
      <c r="J927" s="6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2"/>
      <c r="D928" s="42"/>
      <c r="E928" s="43"/>
      <c r="F928" s="42"/>
      <c r="G928" s="42"/>
      <c r="H928" s="59"/>
      <c r="I928" s="42"/>
      <c r="J928" s="6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2"/>
      <c r="D929" s="42"/>
      <c r="E929" s="43"/>
      <c r="F929" s="42"/>
      <c r="G929" s="42"/>
      <c r="H929" s="59"/>
      <c r="I929" s="42"/>
      <c r="J929" s="6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2"/>
      <c r="D930" s="42"/>
      <c r="E930" s="43"/>
      <c r="F930" s="42"/>
      <c r="G930" s="42"/>
      <c r="H930" s="59"/>
      <c r="I930" s="42"/>
      <c r="J930" s="6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2"/>
      <c r="D931" s="42"/>
      <c r="E931" s="43"/>
      <c r="F931" s="42"/>
      <c r="G931" s="42"/>
      <c r="H931" s="59"/>
      <c r="I931" s="42"/>
      <c r="J931" s="6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2"/>
      <c r="D932" s="42"/>
      <c r="E932" s="43"/>
      <c r="F932" s="42"/>
      <c r="G932" s="42"/>
      <c r="H932" s="59"/>
      <c r="I932" s="42"/>
      <c r="J932" s="6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2"/>
      <c r="D933" s="42"/>
      <c r="E933" s="43"/>
      <c r="F933" s="42"/>
      <c r="G933" s="42"/>
      <c r="H933" s="59"/>
      <c r="I933" s="42"/>
      <c r="J933" s="6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2"/>
      <c r="D934" s="42"/>
      <c r="E934" s="43"/>
      <c r="F934" s="42"/>
      <c r="G934" s="42"/>
      <c r="H934" s="59"/>
      <c r="I934" s="42"/>
      <c r="J934" s="6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2"/>
      <c r="D935" s="42"/>
      <c r="E935" s="43"/>
      <c r="F935" s="42"/>
      <c r="G935" s="42"/>
      <c r="H935" s="59"/>
      <c r="I935" s="42"/>
      <c r="J935" s="6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2"/>
      <c r="D936" s="42"/>
      <c r="E936" s="43"/>
      <c r="F936" s="42"/>
      <c r="G936" s="42"/>
      <c r="H936" s="59"/>
      <c r="I936" s="42"/>
      <c r="J936" s="6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2"/>
      <c r="D937" s="42"/>
      <c r="E937" s="43"/>
      <c r="F937" s="42"/>
      <c r="G937" s="42"/>
      <c r="H937" s="59"/>
      <c r="I937" s="42"/>
      <c r="J937" s="6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2"/>
      <c r="D938" s="42"/>
      <c r="E938" s="43"/>
      <c r="F938" s="42"/>
      <c r="G938" s="42"/>
      <c r="H938" s="59"/>
      <c r="I938" s="42"/>
      <c r="J938" s="6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2"/>
      <c r="D939" s="42"/>
      <c r="E939" s="43"/>
      <c r="F939" s="42"/>
      <c r="G939" s="42"/>
      <c r="H939" s="59"/>
      <c r="I939" s="42"/>
      <c r="J939" s="6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2"/>
      <c r="D940" s="42"/>
      <c r="E940" s="43"/>
      <c r="F940" s="42"/>
      <c r="G940" s="42"/>
      <c r="H940" s="59"/>
      <c r="I940" s="42"/>
      <c r="J940" s="6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2"/>
      <c r="D941" s="42"/>
      <c r="E941" s="43"/>
      <c r="F941" s="42"/>
      <c r="G941" s="42"/>
      <c r="H941" s="59"/>
      <c r="I941" s="42"/>
      <c r="J941" s="6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2"/>
      <c r="D942" s="42"/>
      <c r="E942" s="43"/>
      <c r="F942" s="42"/>
      <c r="G942" s="42"/>
      <c r="H942" s="59"/>
      <c r="I942" s="42"/>
      <c r="J942" s="6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2"/>
      <c r="D943" s="42"/>
      <c r="E943" s="43"/>
      <c r="F943" s="42"/>
      <c r="G943" s="42"/>
      <c r="H943" s="59"/>
      <c r="I943" s="42"/>
      <c r="J943" s="6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2"/>
      <c r="D944" s="42"/>
      <c r="E944" s="43"/>
      <c r="F944" s="42"/>
      <c r="G944" s="42"/>
      <c r="H944" s="59"/>
      <c r="I944" s="42"/>
      <c r="J944" s="6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2"/>
      <c r="D945" s="42"/>
      <c r="E945" s="43"/>
      <c r="F945" s="42"/>
      <c r="G945" s="42"/>
      <c r="H945" s="59"/>
      <c r="I945" s="42"/>
      <c r="J945" s="6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2"/>
      <c r="D946" s="42"/>
      <c r="E946" s="43"/>
      <c r="F946" s="42"/>
      <c r="G946" s="42"/>
      <c r="H946" s="59"/>
      <c r="I946" s="42"/>
      <c r="J946" s="6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2"/>
      <c r="D947" s="42"/>
      <c r="E947" s="43"/>
      <c r="F947" s="42"/>
      <c r="G947" s="42"/>
      <c r="H947" s="59"/>
      <c r="I947" s="42"/>
      <c r="J947" s="6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2"/>
      <c r="D948" s="42"/>
      <c r="E948" s="43"/>
      <c r="F948" s="42"/>
      <c r="G948" s="42"/>
      <c r="H948" s="59"/>
      <c r="I948" s="42"/>
      <c r="J948" s="6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2"/>
      <c r="D949" s="42"/>
      <c r="E949" s="43"/>
      <c r="F949" s="42"/>
      <c r="G949" s="42"/>
      <c r="H949" s="59"/>
      <c r="I949" s="42"/>
      <c r="J949" s="6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2"/>
      <c r="D950" s="42"/>
      <c r="E950" s="43"/>
      <c r="F950" s="42"/>
      <c r="G950" s="42"/>
      <c r="H950" s="59"/>
      <c r="I950" s="42"/>
      <c r="J950" s="6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2"/>
      <c r="D951" s="42"/>
      <c r="E951" s="43"/>
      <c r="F951" s="42"/>
      <c r="G951" s="42"/>
      <c r="H951" s="59"/>
      <c r="I951" s="42"/>
      <c r="J951" s="6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2"/>
      <c r="D952" s="42"/>
      <c r="E952" s="43"/>
      <c r="F952" s="42"/>
      <c r="G952" s="42"/>
      <c r="H952" s="59"/>
      <c r="I952" s="42"/>
      <c r="J952" s="6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2"/>
      <c r="D953" s="42"/>
      <c r="E953" s="43"/>
      <c r="F953" s="42"/>
      <c r="G953" s="42"/>
      <c r="H953" s="59"/>
      <c r="I953" s="42"/>
      <c r="J953" s="6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2"/>
      <c r="D954" s="42"/>
      <c r="E954" s="43"/>
      <c r="F954" s="42"/>
      <c r="G954" s="42"/>
      <c r="H954" s="59"/>
      <c r="I954" s="42"/>
      <c r="J954" s="6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2"/>
      <c r="D955" s="42"/>
      <c r="E955" s="43"/>
      <c r="F955" s="42"/>
      <c r="G955" s="42"/>
      <c r="H955" s="59"/>
      <c r="I955" s="42"/>
      <c r="J955" s="6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2"/>
      <c r="D956" s="42"/>
      <c r="E956" s="43"/>
      <c r="F956" s="42"/>
      <c r="G956" s="42"/>
      <c r="H956" s="59"/>
      <c r="I956" s="42"/>
      <c r="J956" s="6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2"/>
      <c r="D957" s="42"/>
      <c r="E957" s="43"/>
      <c r="F957" s="42"/>
      <c r="G957" s="42"/>
      <c r="H957" s="59"/>
      <c r="I957" s="42"/>
      <c r="J957" s="6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2"/>
      <c r="D958" s="42"/>
      <c r="E958" s="43"/>
      <c r="F958" s="42"/>
      <c r="G958" s="42"/>
      <c r="H958" s="59"/>
      <c r="I958" s="42"/>
      <c r="J958" s="6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2"/>
      <c r="D959" s="42"/>
      <c r="E959" s="43"/>
      <c r="F959" s="42"/>
      <c r="G959" s="42"/>
      <c r="H959" s="59"/>
      <c r="I959" s="42"/>
      <c r="J959" s="6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2"/>
      <c r="D960" s="42"/>
      <c r="E960" s="43"/>
      <c r="F960" s="42"/>
      <c r="G960" s="42"/>
      <c r="H960" s="59"/>
      <c r="I960" s="42"/>
      <c r="J960" s="6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2"/>
      <c r="D961" s="42"/>
      <c r="E961" s="43"/>
      <c r="F961" s="42"/>
      <c r="G961" s="42"/>
      <c r="H961" s="59"/>
      <c r="I961" s="42"/>
      <c r="J961" s="6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2"/>
      <c r="D962" s="42"/>
      <c r="E962" s="43"/>
      <c r="F962" s="42"/>
      <c r="G962" s="42"/>
      <c r="H962" s="59"/>
      <c r="I962" s="42"/>
      <c r="J962" s="6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2"/>
      <c r="D963" s="42"/>
      <c r="E963" s="43"/>
      <c r="F963" s="42"/>
      <c r="G963" s="42"/>
      <c r="H963" s="59"/>
      <c r="I963" s="42"/>
      <c r="J963" s="6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2"/>
      <c r="D964" s="42"/>
      <c r="E964" s="43"/>
      <c r="F964" s="42"/>
      <c r="G964" s="42"/>
      <c r="H964" s="59"/>
      <c r="I964" s="42"/>
      <c r="J964" s="6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2"/>
      <c r="D965" s="42"/>
      <c r="E965" s="43"/>
      <c r="F965" s="42"/>
      <c r="G965" s="42"/>
      <c r="H965" s="59"/>
      <c r="I965" s="42"/>
      <c r="J965" s="6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2"/>
      <c r="D966" s="42"/>
      <c r="E966" s="43"/>
      <c r="F966" s="42"/>
      <c r="G966" s="42"/>
      <c r="H966" s="59"/>
      <c r="I966" s="42"/>
      <c r="J966" s="6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2"/>
      <c r="D967" s="42"/>
      <c r="E967" s="43"/>
      <c r="F967" s="42"/>
      <c r="G967" s="42"/>
      <c r="H967" s="59"/>
      <c r="I967" s="42"/>
      <c r="J967" s="6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2"/>
      <c r="D968" s="42"/>
      <c r="E968" s="43"/>
      <c r="F968" s="42"/>
      <c r="G968" s="42"/>
      <c r="H968" s="59"/>
      <c r="I968" s="42"/>
      <c r="J968" s="6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2"/>
      <c r="D969" s="42"/>
      <c r="E969" s="43"/>
      <c r="F969" s="42"/>
      <c r="G969" s="42"/>
      <c r="H969" s="59"/>
      <c r="I969" s="42"/>
      <c r="J969" s="6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2"/>
      <c r="D970" s="42"/>
      <c r="E970" s="43"/>
      <c r="F970" s="42"/>
      <c r="G970" s="42"/>
      <c r="H970" s="59"/>
      <c r="I970" s="42"/>
      <c r="J970" s="6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2"/>
      <c r="D971" s="42"/>
      <c r="E971" s="43"/>
      <c r="F971" s="42"/>
      <c r="G971" s="42"/>
      <c r="H971" s="59"/>
      <c r="I971" s="42"/>
      <c r="J971" s="6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2"/>
      <c r="D972" s="42"/>
      <c r="E972" s="43"/>
      <c r="F972" s="42"/>
      <c r="G972" s="42"/>
      <c r="H972" s="59"/>
      <c r="I972" s="42"/>
      <c r="J972" s="6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2"/>
      <c r="D973" s="42"/>
      <c r="E973" s="43"/>
      <c r="F973" s="42"/>
      <c r="G973" s="42"/>
      <c r="H973" s="59"/>
      <c r="I973" s="42"/>
      <c r="J973" s="6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2"/>
      <c r="D974" s="42"/>
      <c r="E974" s="43"/>
      <c r="F974" s="42"/>
      <c r="G974" s="42"/>
      <c r="H974" s="59"/>
      <c r="I974" s="42"/>
      <c r="J974" s="6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2"/>
      <c r="D975" s="42"/>
      <c r="E975" s="43"/>
      <c r="F975" s="42"/>
      <c r="G975" s="42"/>
      <c r="H975" s="59"/>
      <c r="I975" s="42"/>
      <c r="J975" s="6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2"/>
      <c r="D976" s="42"/>
      <c r="E976" s="43"/>
      <c r="F976" s="42"/>
      <c r="G976" s="42"/>
      <c r="H976" s="59"/>
      <c r="I976" s="42"/>
      <c r="J976" s="6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2"/>
      <c r="D977" s="42"/>
      <c r="E977" s="43"/>
      <c r="F977" s="42"/>
      <c r="G977" s="42"/>
      <c r="H977" s="59"/>
      <c r="I977" s="42"/>
      <c r="J977" s="6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2"/>
      <c r="D978" s="42"/>
      <c r="E978" s="43"/>
      <c r="F978" s="42"/>
      <c r="G978" s="42"/>
      <c r="H978" s="59"/>
      <c r="I978" s="42"/>
      <c r="J978" s="6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2"/>
      <c r="D979" s="42"/>
      <c r="E979" s="43"/>
      <c r="F979" s="42"/>
      <c r="G979" s="42"/>
      <c r="H979" s="59"/>
      <c r="I979" s="42"/>
      <c r="J979" s="6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2"/>
      <c r="D980" s="42"/>
      <c r="E980" s="43"/>
      <c r="F980" s="42"/>
      <c r="G980" s="42"/>
      <c r="H980" s="59"/>
      <c r="I980" s="42"/>
      <c r="J980" s="6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2"/>
      <c r="D981" s="42"/>
      <c r="E981" s="43"/>
      <c r="F981" s="42"/>
      <c r="G981" s="42"/>
      <c r="H981" s="59"/>
      <c r="I981" s="42"/>
      <c r="J981" s="6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2"/>
      <c r="D982" s="42"/>
      <c r="E982" s="43"/>
      <c r="F982" s="42"/>
      <c r="G982" s="42"/>
      <c r="H982" s="59"/>
      <c r="I982" s="42"/>
      <c r="J982" s="6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2"/>
      <c r="D983" s="42"/>
      <c r="E983" s="43"/>
      <c r="F983" s="42"/>
      <c r="G983" s="42"/>
      <c r="H983" s="59"/>
      <c r="I983" s="42"/>
      <c r="J983" s="6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2"/>
      <c r="D984" s="42"/>
      <c r="E984" s="43"/>
      <c r="F984" s="42"/>
      <c r="G984" s="42"/>
      <c r="H984" s="59"/>
      <c r="I984" s="42"/>
      <c r="J984" s="6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2"/>
      <c r="D985" s="42"/>
      <c r="E985" s="43"/>
      <c r="F985" s="42"/>
      <c r="G985" s="42"/>
      <c r="H985" s="59"/>
      <c r="I985" s="42"/>
      <c r="J985" s="6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2"/>
      <c r="D986" s="42"/>
      <c r="E986" s="43"/>
      <c r="F986" s="42"/>
      <c r="G986" s="42"/>
      <c r="H986" s="59"/>
      <c r="I986" s="42"/>
      <c r="J986" s="6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2"/>
      <c r="D987" s="42"/>
      <c r="E987" s="43"/>
      <c r="F987" s="42"/>
      <c r="G987" s="42"/>
      <c r="H987" s="59"/>
      <c r="I987" s="42"/>
      <c r="J987" s="6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2"/>
      <c r="D988" s="42"/>
      <c r="E988" s="43"/>
      <c r="F988" s="42"/>
      <c r="G988" s="42"/>
      <c r="H988" s="59"/>
      <c r="I988" s="42"/>
      <c r="J988" s="6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2"/>
      <c r="D989" s="42"/>
      <c r="E989" s="43"/>
      <c r="F989" s="42"/>
      <c r="G989" s="42"/>
      <c r="H989" s="59"/>
      <c r="I989" s="42"/>
      <c r="J989" s="6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2"/>
      <c r="D990" s="42"/>
      <c r="E990" s="43"/>
      <c r="F990" s="42"/>
      <c r="G990" s="42"/>
      <c r="H990" s="59"/>
      <c r="I990" s="42"/>
      <c r="J990" s="6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2"/>
      <c r="D991" s="42"/>
      <c r="E991" s="43"/>
      <c r="F991" s="42"/>
      <c r="G991" s="42"/>
      <c r="H991" s="59"/>
      <c r="I991" s="42"/>
      <c r="J991" s="6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2"/>
      <c r="D992" s="42"/>
      <c r="E992" s="43"/>
      <c r="F992" s="42"/>
      <c r="G992" s="42"/>
      <c r="H992" s="59"/>
      <c r="I992" s="42"/>
      <c r="J992" s="6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2"/>
      <c r="D993" s="42"/>
      <c r="E993" s="43"/>
      <c r="F993" s="42"/>
      <c r="G993" s="42"/>
      <c r="H993" s="59"/>
      <c r="I993" s="42"/>
      <c r="J993" s="6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2"/>
      <c r="D994" s="42"/>
      <c r="E994" s="43"/>
      <c r="F994" s="42"/>
      <c r="G994" s="42"/>
      <c r="H994" s="59"/>
      <c r="I994" s="42"/>
      <c r="J994" s="6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2"/>
      <c r="D995" s="42"/>
      <c r="E995" s="43"/>
      <c r="F995" s="42"/>
      <c r="G995" s="42"/>
      <c r="H995" s="59"/>
      <c r="I995" s="42"/>
      <c r="J995" s="6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2"/>
      <c r="D996" s="42"/>
      <c r="E996" s="43"/>
      <c r="F996" s="42"/>
      <c r="G996" s="42"/>
      <c r="H996" s="59"/>
      <c r="I996" s="42"/>
      <c r="J996" s="6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2"/>
      <c r="D997" s="42"/>
      <c r="E997" s="43"/>
      <c r="F997" s="42"/>
      <c r="G997" s="42"/>
      <c r="H997" s="59"/>
      <c r="I997" s="42"/>
      <c r="J997" s="6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2"/>
      <c r="D998" s="42"/>
      <c r="E998" s="43"/>
      <c r="F998" s="42"/>
      <c r="G998" s="42"/>
      <c r="H998" s="59"/>
      <c r="I998" s="42"/>
      <c r="J998" s="6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2"/>
      <c r="D999" s="42"/>
      <c r="E999" s="43"/>
      <c r="F999" s="42"/>
      <c r="G999" s="42"/>
      <c r="H999" s="59"/>
      <c r="I999" s="42"/>
      <c r="J999" s="6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2"/>
      <c r="D1000" s="42"/>
      <c r="E1000" s="43"/>
      <c r="F1000" s="42"/>
      <c r="G1000" s="42"/>
      <c r="H1000" s="59"/>
      <c r="I1000" s="42"/>
      <c r="J1000" s="6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5">
    <mergeCell ref="A1:J1"/>
    <mergeCell ref="A2:J2"/>
    <mergeCell ref="A3:J3"/>
    <mergeCell ref="A4:J4"/>
    <mergeCell ref="A29:J29"/>
    <mergeCell ref="A30:J30"/>
    <mergeCell ref="A31:J31"/>
    <mergeCell ref="A32:J32"/>
    <mergeCell ref="A57:J57"/>
    <mergeCell ref="A58:J58"/>
    <mergeCell ref="A59:J59"/>
    <mergeCell ref="A60:J60"/>
    <mergeCell ref="E62:G62"/>
    <mergeCell ref="A87:J87"/>
    <mergeCell ref="A88:J88"/>
    <mergeCell ref="A89:J89"/>
    <mergeCell ref="A90:J90"/>
    <mergeCell ref="A115:J115"/>
    <mergeCell ref="A116:J116"/>
    <mergeCell ref="A117:J117"/>
    <mergeCell ref="A118:J118"/>
    <mergeCell ref="A147:J147"/>
    <mergeCell ref="A148:J148"/>
    <mergeCell ref="A149:J149"/>
    <mergeCell ref="A150:J150"/>
    <mergeCell ref="A176:J176"/>
    <mergeCell ref="A177:J177"/>
    <mergeCell ref="A178:J178"/>
    <mergeCell ref="A179:J179"/>
    <mergeCell ref="A203:J203"/>
    <mergeCell ref="A204:J204"/>
    <mergeCell ref="A205:J205"/>
    <mergeCell ref="A206:J206"/>
    <mergeCell ref="A232:I232"/>
    <mergeCell ref="A233:I233"/>
    <mergeCell ref="A294:I294"/>
    <mergeCell ref="A295:I295"/>
    <mergeCell ref="A296:I296"/>
    <mergeCell ref="A234:I234"/>
    <mergeCell ref="A235:I235"/>
    <mergeCell ref="A261:I261"/>
    <mergeCell ref="A262:I262"/>
    <mergeCell ref="A263:I263"/>
    <mergeCell ref="A264:I264"/>
    <mergeCell ref="A293:I293"/>
  </mergeCells>
  <printOptions/>
  <pageMargins bottom="0.5511811023622047" footer="0.0" header="0.0" left="0.3937007874015748" right="0.2362204724409449" top="0.31496062992125984"/>
  <pageSetup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3.9"/>
    <col customWidth="1" min="2" max="2" width="10.6"/>
    <col customWidth="1" min="3" max="3" width="8.6"/>
    <col customWidth="1" min="4" max="4" width="7.8"/>
    <col customWidth="1" min="5" max="5" width="6.5"/>
    <col customWidth="1" hidden="1" min="6" max="6" width="7.9"/>
    <col customWidth="1" min="7" max="8" width="6.8"/>
    <col customWidth="1" min="9" max="9" width="10.2"/>
    <col customWidth="1" min="10" max="10" width="9.8"/>
    <col customWidth="1" min="11" max="11" width="7.6"/>
    <col customWidth="1" min="12" max="12" width="8.1"/>
    <col customWidth="1" min="13" max="13" width="9.9"/>
    <col customWidth="1" min="14" max="26" width="8.9"/>
  </cols>
  <sheetData>
    <row r="1" ht="13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3.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3.5" customHeight="1">
      <c r="A3" s="1" t="s">
        <v>78</v>
      </c>
      <c r="B3" s="2"/>
      <c r="C3" s="2"/>
      <c r="D3" s="2"/>
      <c r="E3" s="2"/>
      <c r="F3" s="2"/>
      <c r="G3" s="2"/>
      <c r="H3" s="2"/>
      <c r="I3" s="2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3.5" customHeight="1">
      <c r="A4" s="1" t="s">
        <v>3</v>
      </c>
      <c r="B4" s="2"/>
      <c r="C4" s="2"/>
      <c r="D4" s="2"/>
      <c r="E4" s="2"/>
      <c r="F4" s="2"/>
      <c r="G4" s="2"/>
      <c r="H4" s="2"/>
      <c r="I4" s="2"/>
      <c r="J4" s="3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3.5" customHeight="1">
      <c r="A5" s="5"/>
      <c r="B5" s="6"/>
      <c r="C5" s="7"/>
      <c r="D5" s="7"/>
      <c r="E5" s="8"/>
      <c r="F5" s="7"/>
      <c r="G5" s="7"/>
      <c r="H5" s="9"/>
      <c r="I5" s="7"/>
      <c r="J5" s="6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3.5" customHeight="1">
      <c r="A6" s="10"/>
      <c r="B6" s="11"/>
      <c r="C6" s="12" t="s">
        <v>4</v>
      </c>
      <c r="D6" s="12"/>
      <c r="E6" s="53"/>
      <c r="F6" s="15"/>
      <c r="G6" s="12" t="s">
        <v>4</v>
      </c>
      <c r="H6" s="16"/>
      <c r="I6" s="15"/>
      <c r="J6" s="11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3.5" customHeight="1">
      <c r="A7" s="17" t="s">
        <v>6</v>
      </c>
      <c r="B7" s="18" t="s">
        <v>7</v>
      </c>
      <c r="C7" s="19" t="s">
        <v>8</v>
      </c>
      <c r="D7" s="19" t="s">
        <v>9</v>
      </c>
      <c r="E7" s="85" t="s">
        <v>65</v>
      </c>
      <c r="F7" s="19" t="s">
        <v>12</v>
      </c>
      <c r="G7" s="21" t="s">
        <v>13</v>
      </c>
      <c r="H7" s="22" t="s">
        <v>14</v>
      </c>
      <c r="I7" s="21" t="s">
        <v>15</v>
      </c>
      <c r="J7" s="18" t="s">
        <v>16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3.5" customHeight="1">
      <c r="A8" s="17"/>
      <c r="B8" s="18"/>
      <c r="C8" s="23" t="s">
        <v>79</v>
      </c>
      <c r="D8" s="19" t="s">
        <v>18</v>
      </c>
      <c r="E8" s="20" t="s">
        <v>18</v>
      </c>
      <c r="F8" s="19" t="s">
        <v>18</v>
      </c>
      <c r="G8" s="23" t="s">
        <v>79</v>
      </c>
      <c r="H8" s="22" t="s">
        <v>19</v>
      </c>
      <c r="I8" s="19" t="s">
        <v>20</v>
      </c>
      <c r="J8" s="18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3.5" customHeight="1">
      <c r="A9" s="24"/>
      <c r="B9" s="25"/>
      <c r="C9" s="26" t="s">
        <v>18</v>
      </c>
      <c r="D9" s="27"/>
      <c r="E9" s="20"/>
      <c r="F9" s="86"/>
      <c r="G9" s="19" t="s">
        <v>18</v>
      </c>
      <c r="H9" s="29"/>
      <c r="I9" s="27"/>
      <c r="J9" s="25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3.5" customHeight="1">
      <c r="A10" s="30">
        <v>1.0</v>
      </c>
      <c r="B10" s="31" t="s">
        <v>21</v>
      </c>
      <c r="C10" s="87">
        <v>1134.9</v>
      </c>
      <c r="D10" s="120">
        <v>3397.8999999999996</v>
      </c>
      <c r="E10" s="87">
        <v>3663.5</v>
      </c>
      <c r="F10" s="88">
        <v>19.0</v>
      </c>
      <c r="G10" s="87">
        <f t="shared" ref="G10:G27" si="1">C10+D10-E10</f>
        <v>869.3</v>
      </c>
      <c r="H10" s="35">
        <f t="shared" ref="H10:H27" si="2">I10/E10*10</f>
        <v>53.78727424</v>
      </c>
      <c r="I10" s="36">
        <v>19704.967919194365</v>
      </c>
      <c r="J10" s="37" t="s">
        <v>22</v>
      </c>
      <c r="K10" s="42"/>
      <c r="L10" s="42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3.5" customHeight="1">
      <c r="A11" s="30">
        <v>2.0</v>
      </c>
      <c r="B11" s="31" t="s">
        <v>23</v>
      </c>
      <c r="C11" s="87">
        <v>1198.8999999999996</v>
      </c>
      <c r="D11" s="117">
        <v>3692.7</v>
      </c>
      <c r="E11" s="87">
        <v>3896.1000000000004</v>
      </c>
      <c r="F11" s="88">
        <v>23.0</v>
      </c>
      <c r="G11" s="87">
        <f t="shared" si="1"/>
        <v>995.5</v>
      </c>
      <c r="H11" s="35">
        <f t="shared" si="2"/>
        <v>54.20415464</v>
      </c>
      <c r="I11" s="36">
        <v>21118.4806882467</v>
      </c>
      <c r="J11" s="37" t="s">
        <v>24</v>
      </c>
      <c r="K11" s="42"/>
      <c r="L11" s="42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3.5" customHeight="1">
      <c r="A12" s="30">
        <v>3.0</v>
      </c>
      <c r="B12" s="31" t="s">
        <v>25</v>
      </c>
      <c r="C12" s="87">
        <v>1397.4</v>
      </c>
      <c r="D12" s="117">
        <v>3450.8999999999996</v>
      </c>
      <c r="E12" s="87">
        <v>3828.5000000000005</v>
      </c>
      <c r="F12" s="88">
        <v>18.0</v>
      </c>
      <c r="G12" s="87">
        <f t="shared" si="1"/>
        <v>1019.8</v>
      </c>
      <c r="H12" s="35">
        <f t="shared" si="2"/>
        <v>55.16573403</v>
      </c>
      <c r="I12" s="36">
        <v>21120.2012731525</v>
      </c>
      <c r="J12" s="37" t="s">
        <v>26</v>
      </c>
      <c r="K12" s="42"/>
      <c r="L12" s="4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3.5" customHeight="1">
      <c r="A13" s="30">
        <v>4.0</v>
      </c>
      <c r="B13" s="31" t="s">
        <v>27</v>
      </c>
      <c r="C13" s="87">
        <v>843.2000000000007</v>
      </c>
      <c r="D13" s="117">
        <v>3448.1</v>
      </c>
      <c r="E13" s="87">
        <v>3368.2</v>
      </c>
      <c r="F13" s="88">
        <v>15.0</v>
      </c>
      <c r="G13" s="87">
        <f t="shared" si="1"/>
        <v>923.1</v>
      </c>
      <c r="H13" s="35">
        <f t="shared" si="2"/>
        <v>57.39865617</v>
      </c>
      <c r="I13" s="36">
        <v>19333.015370873498</v>
      </c>
      <c r="J13" s="38"/>
      <c r="K13" s="42"/>
      <c r="L13" s="42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3.5" customHeight="1">
      <c r="A14" s="30">
        <v>5.0</v>
      </c>
      <c r="B14" s="31" t="s">
        <v>28</v>
      </c>
      <c r="C14" s="87">
        <v>615.6999999999998</v>
      </c>
      <c r="D14" s="117">
        <v>2810.4</v>
      </c>
      <c r="E14" s="87">
        <v>2785.0</v>
      </c>
      <c r="F14" s="88">
        <v>1.0</v>
      </c>
      <c r="G14" s="87">
        <f t="shared" si="1"/>
        <v>641.1</v>
      </c>
      <c r="H14" s="35">
        <f t="shared" si="2"/>
        <v>58.87877681</v>
      </c>
      <c r="I14" s="36">
        <v>16397.73934025581</v>
      </c>
      <c r="J14" s="38"/>
      <c r="K14" s="42"/>
      <c r="L14" s="42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3.5" customHeight="1">
      <c r="A15" s="30">
        <v>6.0</v>
      </c>
      <c r="B15" s="31" t="s">
        <v>29</v>
      </c>
      <c r="C15" s="87">
        <v>880.7999999999997</v>
      </c>
      <c r="D15" s="117">
        <v>2161.3999999999996</v>
      </c>
      <c r="E15" s="87">
        <v>2246.2</v>
      </c>
      <c r="F15" s="88">
        <v>0.0</v>
      </c>
      <c r="G15" s="87">
        <f t="shared" si="1"/>
        <v>796</v>
      </c>
      <c r="H15" s="35">
        <f t="shared" si="2"/>
        <v>58.3582412</v>
      </c>
      <c r="I15" s="36">
        <v>13108.428138064934</v>
      </c>
      <c r="J15" s="38"/>
      <c r="K15" s="42"/>
      <c r="L15" s="42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3.5" customHeight="1">
      <c r="A16" s="30">
        <v>7.0</v>
      </c>
      <c r="B16" s="31" t="s">
        <v>30</v>
      </c>
      <c r="C16" s="87">
        <v>285.0</v>
      </c>
      <c r="D16" s="117">
        <v>1078.2</v>
      </c>
      <c r="E16" s="87">
        <v>1057.5</v>
      </c>
      <c r="F16" s="88">
        <v>1.0</v>
      </c>
      <c r="G16" s="87">
        <f t="shared" si="1"/>
        <v>305.7</v>
      </c>
      <c r="H16" s="35">
        <f t="shared" si="2"/>
        <v>54.92514612</v>
      </c>
      <c r="I16" s="36">
        <v>5808.33420174427</v>
      </c>
      <c r="J16" s="38"/>
      <c r="K16" s="42"/>
      <c r="L16" s="42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3.5" customHeight="1">
      <c r="A17" s="30">
        <v>8.0</v>
      </c>
      <c r="B17" s="31" t="s">
        <v>31</v>
      </c>
      <c r="C17" s="87">
        <v>809.2000000000003</v>
      </c>
      <c r="D17" s="117">
        <v>3019.3999999999996</v>
      </c>
      <c r="E17" s="87">
        <v>2805.6</v>
      </c>
      <c r="F17" s="88">
        <v>3.0</v>
      </c>
      <c r="G17" s="87">
        <f t="shared" si="1"/>
        <v>1023</v>
      </c>
      <c r="H17" s="35">
        <f t="shared" si="2"/>
        <v>60.90063806</v>
      </c>
      <c r="I17" s="36">
        <v>17086.283015122757</v>
      </c>
      <c r="J17" s="38"/>
      <c r="K17" s="42"/>
      <c r="L17" s="42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3.5" customHeight="1">
      <c r="A18" s="30">
        <v>9.0</v>
      </c>
      <c r="B18" s="31" t="s">
        <v>32</v>
      </c>
      <c r="C18" s="87">
        <v>1462.2000000000003</v>
      </c>
      <c r="D18" s="117">
        <v>2774.5</v>
      </c>
      <c r="E18" s="87">
        <v>2930.0</v>
      </c>
      <c r="F18" s="88">
        <v>0.0</v>
      </c>
      <c r="G18" s="87">
        <f t="shared" si="1"/>
        <v>1306.7</v>
      </c>
      <c r="H18" s="35">
        <f t="shared" si="2"/>
        <v>59.95718652</v>
      </c>
      <c r="I18" s="36">
        <v>17567.4556490131</v>
      </c>
      <c r="J18" s="38"/>
      <c r="K18" s="42"/>
      <c r="L18" s="42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3.5" customHeight="1">
      <c r="A19" s="30">
        <v>10.0</v>
      </c>
      <c r="B19" s="31" t="s">
        <v>33</v>
      </c>
      <c r="C19" s="87">
        <v>1081.9</v>
      </c>
      <c r="D19" s="117">
        <v>3467.7</v>
      </c>
      <c r="E19" s="87">
        <v>3241.6</v>
      </c>
      <c r="F19" s="88">
        <v>0.0</v>
      </c>
      <c r="G19" s="87">
        <f t="shared" si="1"/>
        <v>1308</v>
      </c>
      <c r="H19" s="35">
        <f t="shared" si="2"/>
        <v>60.24986353</v>
      </c>
      <c r="I19" s="36">
        <v>19530.5957609141</v>
      </c>
      <c r="J19" s="38"/>
      <c r="K19" s="42"/>
      <c r="L19" s="4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3.5" customHeight="1">
      <c r="A20" s="30">
        <v>11.0</v>
      </c>
      <c r="B20" s="31" t="s">
        <v>34</v>
      </c>
      <c r="C20" s="87">
        <v>1796.499999999999</v>
      </c>
      <c r="D20" s="117">
        <v>3913.1</v>
      </c>
      <c r="E20" s="87">
        <v>4068.6</v>
      </c>
      <c r="F20" s="88">
        <v>0.0</v>
      </c>
      <c r="G20" s="87">
        <f t="shared" si="1"/>
        <v>1641</v>
      </c>
      <c r="H20" s="35">
        <f t="shared" si="2"/>
        <v>59.19085621</v>
      </c>
      <c r="I20" s="36">
        <v>24082.3917587803</v>
      </c>
      <c r="J20" s="38"/>
      <c r="K20" s="42"/>
      <c r="L20" s="42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3.5" customHeight="1">
      <c r="A21" s="30">
        <v>12.0</v>
      </c>
      <c r="B21" s="31" t="s">
        <v>35</v>
      </c>
      <c r="C21" s="87">
        <v>1578.7000000000003</v>
      </c>
      <c r="D21" s="117">
        <v>2959.0</v>
      </c>
      <c r="E21" s="87">
        <v>3434.0</v>
      </c>
      <c r="F21" s="88">
        <v>0.0</v>
      </c>
      <c r="G21" s="87">
        <f t="shared" si="1"/>
        <v>1103.7</v>
      </c>
      <c r="H21" s="35">
        <f t="shared" si="2"/>
        <v>58.47940017</v>
      </c>
      <c r="I21" s="36">
        <v>20081.8260200727</v>
      </c>
      <c r="J21" s="38"/>
      <c r="K21" s="42"/>
      <c r="L21" s="42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3.5" customHeight="1">
      <c r="A22" s="30">
        <v>13.0</v>
      </c>
      <c r="B22" s="31" t="s">
        <v>36</v>
      </c>
      <c r="C22" s="87">
        <v>1477.3000000000002</v>
      </c>
      <c r="D22" s="117">
        <v>2914.0</v>
      </c>
      <c r="E22" s="87">
        <v>3044.0</v>
      </c>
      <c r="F22" s="88">
        <v>0.0</v>
      </c>
      <c r="G22" s="87">
        <f t="shared" si="1"/>
        <v>1347.3</v>
      </c>
      <c r="H22" s="35">
        <f t="shared" si="2"/>
        <v>58.61683254</v>
      </c>
      <c r="I22" s="36">
        <v>17842.963824481747</v>
      </c>
      <c r="J22" s="38"/>
      <c r="K22" s="42"/>
      <c r="L22" s="42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3.5" customHeight="1">
      <c r="A23" s="30">
        <v>14.0</v>
      </c>
      <c r="B23" s="31" t="s">
        <v>37</v>
      </c>
      <c r="C23" s="87">
        <v>1209.4</v>
      </c>
      <c r="D23" s="117">
        <v>2101.2</v>
      </c>
      <c r="E23" s="87">
        <v>2307.4</v>
      </c>
      <c r="F23" s="88">
        <v>0.0</v>
      </c>
      <c r="G23" s="87">
        <f t="shared" si="1"/>
        <v>1003.2</v>
      </c>
      <c r="H23" s="35">
        <f t="shared" si="2"/>
        <v>58.40689941</v>
      </c>
      <c r="I23" s="36">
        <v>13476.807969531183</v>
      </c>
      <c r="J23" s="78"/>
      <c r="K23" s="42"/>
      <c r="L23" s="42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3.5" customHeight="1">
      <c r="A24" s="30">
        <v>15.0</v>
      </c>
      <c r="B24" s="31" t="s">
        <v>38</v>
      </c>
      <c r="C24" s="87">
        <v>419.9</v>
      </c>
      <c r="D24" s="117">
        <v>912.5</v>
      </c>
      <c r="E24" s="87">
        <v>1044.4</v>
      </c>
      <c r="F24" s="88">
        <v>0.0</v>
      </c>
      <c r="G24" s="87">
        <f t="shared" si="1"/>
        <v>288</v>
      </c>
      <c r="H24" s="35">
        <f t="shared" si="2"/>
        <v>55.83346277</v>
      </c>
      <c r="I24" s="36">
        <v>5831.24685201037</v>
      </c>
      <c r="J24" s="38"/>
      <c r="K24" s="42"/>
      <c r="L24" s="42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3.5" customHeight="1">
      <c r="A25" s="30">
        <v>16.0</v>
      </c>
      <c r="B25" s="31" t="s">
        <v>39</v>
      </c>
      <c r="C25" s="87">
        <v>984.6999999999998</v>
      </c>
      <c r="D25" s="117">
        <v>3567.6</v>
      </c>
      <c r="E25" s="87">
        <v>3642.0000000000005</v>
      </c>
      <c r="F25" s="88">
        <v>0.0</v>
      </c>
      <c r="G25" s="87">
        <f t="shared" si="1"/>
        <v>910.3</v>
      </c>
      <c r="H25" s="35">
        <f t="shared" si="2"/>
        <v>54.62698169</v>
      </c>
      <c r="I25" s="36">
        <v>19895.146730432843</v>
      </c>
      <c r="J25" s="38"/>
      <c r="K25" s="42"/>
      <c r="L25" s="42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3.5" customHeight="1">
      <c r="A26" s="30">
        <v>17.0</v>
      </c>
      <c r="B26" s="31" t="s">
        <v>40</v>
      </c>
      <c r="C26" s="87">
        <v>1024.7999999999997</v>
      </c>
      <c r="D26" s="120">
        <v>2852.8</v>
      </c>
      <c r="E26" s="87">
        <v>3028.9</v>
      </c>
      <c r="F26" s="88">
        <v>0.0</v>
      </c>
      <c r="G26" s="87">
        <f t="shared" si="1"/>
        <v>848.7</v>
      </c>
      <c r="H26" s="35">
        <f t="shared" si="2"/>
        <v>56.40375522</v>
      </c>
      <c r="I26" s="36">
        <v>17084.1334189338</v>
      </c>
      <c r="J26" s="38"/>
      <c r="K26" s="42"/>
      <c r="L26" s="42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3.5" customHeight="1">
      <c r="A27" s="30"/>
      <c r="B27" s="25" t="s">
        <v>41</v>
      </c>
      <c r="C27" s="90">
        <v>18200.500000000007</v>
      </c>
      <c r="D27" s="73">
        <v>48521.4</v>
      </c>
      <c r="E27" s="89">
        <v>50391.5</v>
      </c>
      <c r="F27" s="34">
        <f>SUM(F10:F26)</f>
        <v>80</v>
      </c>
      <c r="G27" s="87">
        <f t="shared" si="1"/>
        <v>16330.4</v>
      </c>
      <c r="H27" s="35">
        <f t="shared" si="2"/>
        <v>57.36483691</v>
      </c>
      <c r="I27" s="36">
        <f>SUM(I10:I26)</f>
        <v>289070.0179</v>
      </c>
      <c r="J27" s="40"/>
      <c r="K27" s="42"/>
      <c r="L27" s="42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3.5" customHeight="1">
      <c r="A28" s="41"/>
      <c r="B28" s="6"/>
      <c r="C28" s="42"/>
      <c r="D28" s="42"/>
      <c r="E28" s="91"/>
      <c r="F28" s="81"/>
      <c r="G28" s="79"/>
      <c r="H28" s="92">
        <v>65.53</v>
      </c>
      <c r="I28" s="79">
        <v>322418.0</v>
      </c>
      <c r="J28" s="114">
        <f>I28-I27</f>
        <v>33347.98207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3.5" customHeight="1">
      <c r="A29" s="1" t="s">
        <v>0</v>
      </c>
      <c r="B29" s="2"/>
      <c r="C29" s="2"/>
      <c r="D29" s="2"/>
      <c r="E29" s="2"/>
      <c r="F29" s="2"/>
      <c r="G29" s="2"/>
      <c r="H29" s="2"/>
      <c r="I29" s="2"/>
      <c r="J29" s="3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3.5" customHeight="1">
      <c r="A30" s="1" t="s">
        <v>1</v>
      </c>
      <c r="B30" s="2"/>
      <c r="C30" s="2"/>
      <c r="D30" s="2"/>
      <c r="E30" s="2"/>
      <c r="F30" s="2"/>
      <c r="G30" s="2"/>
      <c r="H30" s="2"/>
      <c r="I30" s="2"/>
      <c r="J30" s="3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1" t="s">
        <v>78</v>
      </c>
      <c r="B31" s="2"/>
      <c r="C31" s="2"/>
      <c r="D31" s="2"/>
      <c r="E31" s="2"/>
      <c r="F31" s="2"/>
      <c r="G31" s="2"/>
      <c r="H31" s="2"/>
      <c r="I31" s="2"/>
      <c r="J31" s="3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1" t="s">
        <v>54</v>
      </c>
      <c r="B32" s="2"/>
      <c r="C32" s="2"/>
      <c r="D32" s="2"/>
      <c r="E32" s="2"/>
      <c r="F32" s="2"/>
      <c r="G32" s="2"/>
      <c r="H32" s="2"/>
      <c r="I32" s="2"/>
      <c r="J32" s="3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5"/>
      <c r="B33" s="6"/>
      <c r="C33" s="49"/>
      <c r="D33" s="49"/>
      <c r="E33" s="50"/>
      <c r="F33" s="49"/>
      <c r="G33" s="49"/>
      <c r="H33" s="51"/>
      <c r="I33" s="49"/>
      <c r="J33" s="6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3.5" customHeight="1">
      <c r="A34" s="10"/>
      <c r="B34" s="11"/>
      <c r="C34" s="12" t="s">
        <v>4</v>
      </c>
      <c r="D34" s="12"/>
      <c r="E34" s="53"/>
      <c r="F34" s="15"/>
      <c r="G34" s="12" t="s">
        <v>4</v>
      </c>
      <c r="H34" s="16"/>
      <c r="I34" s="15"/>
      <c r="J34" s="11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3.5" customHeight="1">
      <c r="A35" s="17" t="s">
        <v>6</v>
      </c>
      <c r="B35" s="18" t="s">
        <v>7</v>
      </c>
      <c r="C35" s="19" t="s">
        <v>8</v>
      </c>
      <c r="D35" s="19" t="s">
        <v>9</v>
      </c>
      <c r="E35" s="85" t="s">
        <v>65</v>
      </c>
      <c r="F35" s="19" t="s">
        <v>12</v>
      </c>
      <c r="G35" s="19" t="s">
        <v>13</v>
      </c>
      <c r="H35" s="22" t="s">
        <v>14</v>
      </c>
      <c r="I35" s="19" t="s">
        <v>15</v>
      </c>
      <c r="J35" s="18" t="s">
        <v>16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17"/>
      <c r="B36" s="18"/>
      <c r="C36" s="84">
        <v>2017.0</v>
      </c>
      <c r="D36" s="19" t="s">
        <v>18</v>
      </c>
      <c r="E36" s="20" t="s">
        <v>18</v>
      </c>
      <c r="F36" s="19" t="s">
        <v>18</v>
      </c>
      <c r="G36" s="84">
        <v>2017.0</v>
      </c>
      <c r="H36" s="22" t="s">
        <v>19</v>
      </c>
      <c r="I36" s="19" t="s">
        <v>20</v>
      </c>
      <c r="J36" s="18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24"/>
      <c r="B37" s="25"/>
      <c r="C37" s="26" t="s">
        <v>18</v>
      </c>
      <c r="D37" s="27"/>
      <c r="E37" s="28"/>
      <c r="F37" s="27"/>
      <c r="G37" s="26" t="s">
        <v>18</v>
      </c>
      <c r="H37" s="29"/>
      <c r="I37" s="27"/>
      <c r="J37" s="25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30">
        <v>1.0</v>
      </c>
      <c r="B38" s="31" t="s">
        <v>21</v>
      </c>
      <c r="C38" s="32">
        <v>0.0</v>
      </c>
      <c r="D38" s="26">
        <v>0.0</v>
      </c>
      <c r="E38" s="28">
        <v>0.0</v>
      </c>
      <c r="F38" s="26" t="s">
        <v>49</v>
      </c>
      <c r="G38" s="87">
        <f t="shared" ref="G38:G51" si="3">C38+D38-E38</f>
        <v>0</v>
      </c>
      <c r="H38" s="55" t="s">
        <v>49</v>
      </c>
      <c r="I38" s="26" t="s">
        <v>49</v>
      </c>
      <c r="J38" s="62" t="s">
        <v>55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.5" customHeight="1">
      <c r="A39" s="30">
        <v>2.0</v>
      </c>
      <c r="B39" s="31" t="s">
        <v>23</v>
      </c>
      <c r="C39" s="32">
        <v>0.0</v>
      </c>
      <c r="D39" s="26">
        <v>0.0</v>
      </c>
      <c r="E39" s="28">
        <v>0.0</v>
      </c>
      <c r="F39" s="26" t="s">
        <v>49</v>
      </c>
      <c r="G39" s="87">
        <f t="shared" si="3"/>
        <v>0</v>
      </c>
      <c r="H39" s="55" t="s">
        <v>49</v>
      </c>
      <c r="I39" s="26" t="s">
        <v>49</v>
      </c>
      <c r="J39" s="37" t="s">
        <v>26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30">
        <v>3.0</v>
      </c>
      <c r="B40" s="31" t="s">
        <v>25</v>
      </c>
      <c r="C40" s="32">
        <v>0.0</v>
      </c>
      <c r="D40" s="26">
        <v>0.0</v>
      </c>
      <c r="E40" s="28">
        <v>0.0</v>
      </c>
      <c r="F40" s="26" t="s">
        <v>49</v>
      </c>
      <c r="G40" s="87">
        <f t="shared" si="3"/>
        <v>0</v>
      </c>
      <c r="H40" s="55" t="s">
        <v>49</v>
      </c>
      <c r="I40" s="26" t="s">
        <v>49</v>
      </c>
      <c r="J40" s="62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30">
        <v>4.0</v>
      </c>
      <c r="B41" s="31" t="s">
        <v>27</v>
      </c>
      <c r="C41" s="32">
        <v>0.0</v>
      </c>
      <c r="D41" s="26">
        <v>0.0</v>
      </c>
      <c r="E41" s="28">
        <v>0.0</v>
      </c>
      <c r="F41" s="26" t="s">
        <v>49</v>
      </c>
      <c r="G41" s="87">
        <f t="shared" si="3"/>
        <v>0</v>
      </c>
      <c r="H41" s="55" t="s">
        <v>49</v>
      </c>
      <c r="I41" s="26" t="s">
        <v>49</v>
      </c>
      <c r="J41" s="62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30">
        <v>5.0</v>
      </c>
      <c r="B42" s="31" t="s">
        <v>28</v>
      </c>
      <c r="C42" s="32">
        <v>0.0</v>
      </c>
      <c r="D42" s="26">
        <v>0.0</v>
      </c>
      <c r="E42" s="28">
        <v>0.0</v>
      </c>
      <c r="F42" s="26" t="s">
        <v>49</v>
      </c>
      <c r="G42" s="87">
        <f t="shared" si="3"/>
        <v>0</v>
      </c>
      <c r="H42" s="55" t="s">
        <v>49</v>
      </c>
      <c r="I42" s="26" t="s">
        <v>49</v>
      </c>
      <c r="J42" s="62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3.5" customHeight="1">
      <c r="A43" s="30">
        <v>6.0</v>
      </c>
      <c r="B43" s="31" t="s">
        <v>29</v>
      </c>
      <c r="C43" s="32">
        <v>0.0</v>
      </c>
      <c r="D43" s="26">
        <v>0.0</v>
      </c>
      <c r="E43" s="28">
        <v>0.0</v>
      </c>
      <c r="F43" s="26" t="s">
        <v>49</v>
      </c>
      <c r="G43" s="87">
        <f t="shared" si="3"/>
        <v>0</v>
      </c>
      <c r="H43" s="55" t="s">
        <v>49</v>
      </c>
      <c r="I43" s="26" t="s">
        <v>49</v>
      </c>
      <c r="J43" s="62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30">
        <v>7.0</v>
      </c>
      <c r="B44" s="31" t="s">
        <v>30</v>
      </c>
      <c r="C44" s="32">
        <v>0.0</v>
      </c>
      <c r="D44" s="26">
        <v>0.0</v>
      </c>
      <c r="E44" s="28">
        <v>0.0</v>
      </c>
      <c r="F44" s="26" t="s">
        <v>49</v>
      </c>
      <c r="G44" s="87">
        <f t="shared" si="3"/>
        <v>0</v>
      </c>
      <c r="H44" s="55" t="s">
        <v>49</v>
      </c>
      <c r="I44" s="26" t="s">
        <v>49</v>
      </c>
      <c r="J44" s="62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30">
        <v>8.0</v>
      </c>
      <c r="B45" s="31" t="s">
        <v>31</v>
      </c>
      <c r="C45" s="32">
        <v>0.0</v>
      </c>
      <c r="D45" s="26">
        <v>0.0</v>
      </c>
      <c r="E45" s="28">
        <v>0.0</v>
      </c>
      <c r="F45" s="26" t="s">
        <v>49</v>
      </c>
      <c r="G45" s="87">
        <f t="shared" si="3"/>
        <v>0</v>
      </c>
      <c r="H45" s="55"/>
      <c r="I45" s="26"/>
      <c r="J45" s="62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30">
        <v>9.0</v>
      </c>
      <c r="B46" s="31" t="s">
        <v>32</v>
      </c>
      <c r="C46" s="32">
        <v>462.0</v>
      </c>
      <c r="D46" s="27">
        <v>447.0</v>
      </c>
      <c r="E46" s="61">
        <v>462.0</v>
      </c>
      <c r="F46" s="26" t="s">
        <v>49</v>
      </c>
      <c r="G46" s="87">
        <f t="shared" si="3"/>
        <v>447</v>
      </c>
      <c r="H46" s="55">
        <v>33.7</v>
      </c>
      <c r="I46" s="27">
        <f>H46*E46/10</f>
        <v>1556.94</v>
      </c>
      <c r="J46" s="62"/>
      <c r="K46" s="4">
        <v>462.0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30">
        <v>10.0</v>
      </c>
      <c r="B47" s="31" t="s">
        <v>33</v>
      </c>
      <c r="C47" s="32">
        <v>0.0</v>
      </c>
      <c r="D47" s="26">
        <v>0.0</v>
      </c>
      <c r="E47" s="28">
        <v>0.0</v>
      </c>
      <c r="F47" s="26" t="s">
        <v>49</v>
      </c>
      <c r="G47" s="87">
        <f t="shared" si="3"/>
        <v>0</v>
      </c>
      <c r="H47" s="55" t="s">
        <v>49</v>
      </c>
      <c r="I47" s="26" t="s">
        <v>49</v>
      </c>
      <c r="J47" s="62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30">
        <v>11.0</v>
      </c>
      <c r="B48" s="31" t="s">
        <v>34</v>
      </c>
      <c r="C48" s="32">
        <v>0.0</v>
      </c>
      <c r="D48" s="26">
        <v>0.0</v>
      </c>
      <c r="E48" s="28">
        <v>0.0</v>
      </c>
      <c r="F48" s="26" t="s">
        <v>49</v>
      </c>
      <c r="G48" s="87">
        <f t="shared" si="3"/>
        <v>0</v>
      </c>
      <c r="H48" s="55" t="s">
        <v>49</v>
      </c>
      <c r="I48" s="26" t="s">
        <v>49</v>
      </c>
      <c r="J48" s="62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30">
        <v>12.0</v>
      </c>
      <c r="B49" s="31" t="s">
        <v>35</v>
      </c>
      <c r="C49" s="32">
        <v>0.0</v>
      </c>
      <c r="D49" s="26">
        <v>0.0</v>
      </c>
      <c r="E49" s="28">
        <v>0.0</v>
      </c>
      <c r="F49" s="26" t="s">
        <v>49</v>
      </c>
      <c r="G49" s="87">
        <f t="shared" si="3"/>
        <v>0</v>
      </c>
      <c r="H49" s="55" t="s">
        <v>49</v>
      </c>
      <c r="I49" s="26" t="s">
        <v>49</v>
      </c>
      <c r="J49" s="62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30">
        <v>13.0</v>
      </c>
      <c r="B50" s="31" t="s">
        <v>36</v>
      </c>
      <c r="C50" s="32">
        <v>0.0</v>
      </c>
      <c r="D50" s="26">
        <v>0.0</v>
      </c>
      <c r="E50" s="28">
        <v>0.0</v>
      </c>
      <c r="F50" s="26" t="s">
        <v>49</v>
      </c>
      <c r="G50" s="87">
        <f t="shared" si="3"/>
        <v>0</v>
      </c>
      <c r="H50" s="55" t="s">
        <v>49</v>
      </c>
      <c r="I50" s="26" t="s">
        <v>49</v>
      </c>
      <c r="J50" s="62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30">
        <v>14.0</v>
      </c>
      <c r="B51" s="31" t="s">
        <v>37</v>
      </c>
      <c r="C51" s="32">
        <v>0.0</v>
      </c>
      <c r="D51" s="26">
        <v>0.0</v>
      </c>
      <c r="E51" s="28">
        <v>0.0</v>
      </c>
      <c r="F51" s="26" t="s">
        <v>49</v>
      </c>
      <c r="G51" s="87">
        <f t="shared" si="3"/>
        <v>0</v>
      </c>
      <c r="H51" s="55" t="s">
        <v>49</v>
      </c>
      <c r="I51" s="26" t="s">
        <v>49</v>
      </c>
      <c r="J51" s="62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30">
        <v>15.0</v>
      </c>
      <c r="B52" s="31" t="s">
        <v>38</v>
      </c>
      <c r="C52" s="32">
        <v>0.0</v>
      </c>
      <c r="D52" s="26"/>
      <c r="E52" s="28"/>
      <c r="F52" s="26"/>
      <c r="G52" s="87"/>
      <c r="H52" s="55"/>
      <c r="I52" s="27"/>
      <c r="J52" s="62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30">
        <v>16.0</v>
      </c>
      <c r="B53" s="31" t="s">
        <v>39</v>
      </c>
      <c r="C53" s="32">
        <v>0.0</v>
      </c>
      <c r="D53" s="26">
        <v>0.0</v>
      </c>
      <c r="E53" s="28">
        <v>0.0</v>
      </c>
      <c r="F53" s="26" t="s">
        <v>49</v>
      </c>
      <c r="G53" s="87">
        <f t="shared" ref="G53:G55" si="4">C53+D53-E53</f>
        <v>0</v>
      </c>
      <c r="H53" s="55" t="s">
        <v>49</v>
      </c>
      <c r="I53" s="26" t="s">
        <v>49</v>
      </c>
      <c r="J53" s="62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30">
        <v>17.0</v>
      </c>
      <c r="B54" s="31" t="s">
        <v>40</v>
      </c>
      <c r="C54" s="32">
        <v>0.0</v>
      </c>
      <c r="D54" s="26">
        <v>0.0</v>
      </c>
      <c r="E54" s="28">
        <v>0.0</v>
      </c>
      <c r="F54" s="26" t="s">
        <v>49</v>
      </c>
      <c r="G54" s="87">
        <f t="shared" si="4"/>
        <v>0</v>
      </c>
      <c r="H54" s="55" t="s">
        <v>49</v>
      </c>
      <c r="I54" s="26" t="s">
        <v>49</v>
      </c>
      <c r="J54" s="62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63"/>
      <c r="B55" s="25" t="s">
        <v>41</v>
      </c>
      <c r="C55" s="32">
        <v>462.0</v>
      </c>
      <c r="D55" s="27">
        <v>447.0</v>
      </c>
      <c r="E55" s="61">
        <v>462.0</v>
      </c>
      <c r="F55" s="26" t="s">
        <v>49</v>
      </c>
      <c r="G55" s="87">
        <f t="shared" si="4"/>
        <v>447</v>
      </c>
      <c r="H55" s="55">
        <v>33.7</v>
      </c>
      <c r="I55" s="27">
        <f>H55*E55/10</f>
        <v>1556.94</v>
      </c>
      <c r="J55" s="62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1"/>
      <c r="B56" s="6"/>
      <c r="C56" s="42"/>
      <c r="D56" s="42"/>
      <c r="E56" s="43"/>
      <c r="F56" s="42"/>
      <c r="G56" s="42"/>
      <c r="H56" s="59"/>
      <c r="I56" s="79">
        <v>1751.0</v>
      </c>
      <c r="J56" s="6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8" t="s">
        <v>0</v>
      </c>
      <c r="B57" s="2"/>
      <c r="C57" s="2"/>
      <c r="D57" s="2"/>
      <c r="E57" s="2"/>
      <c r="F57" s="2"/>
      <c r="G57" s="2"/>
      <c r="H57" s="2"/>
      <c r="I57" s="2"/>
      <c r="J57" s="3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8" t="s">
        <v>1</v>
      </c>
      <c r="B58" s="2"/>
      <c r="C58" s="2"/>
      <c r="D58" s="2"/>
      <c r="E58" s="2"/>
      <c r="F58" s="2"/>
      <c r="G58" s="2"/>
      <c r="H58" s="2"/>
      <c r="I58" s="2"/>
      <c r="J58" s="3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1" t="s">
        <v>78</v>
      </c>
      <c r="B59" s="2"/>
      <c r="C59" s="2"/>
      <c r="D59" s="2"/>
      <c r="E59" s="2"/>
      <c r="F59" s="2"/>
      <c r="G59" s="2"/>
      <c r="H59" s="2"/>
      <c r="I59" s="2"/>
      <c r="J59" s="3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8" t="s">
        <v>42</v>
      </c>
      <c r="B60" s="2"/>
      <c r="C60" s="2"/>
      <c r="D60" s="2"/>
      <c r="E60" s="2"/>
      <c r="F60" s="2"/>
      <c r="G60" s="2"/>
      <c r="H60" s="2"/>
      <c r="I60" s="2"/>
      <c r="J60" s="3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6"/>
      <c r="B61" s="6"/>
      <c r="C61" s="49"/>
      <c r="D61" s="49"/>
      <c r="E61" s="50"/>
      <c r="F61" s="49"/>
      <c r="G61" s="49"/>
      <c r="H61" s="51"/>
      <c r="I61" s="49"/>
      <c r="J61" s="6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10"/>
      <c r="B62" s="11"/>
      <c r="C62" s="12" t="s">
        <v>4</v>
      </c>
      <c r="D62" s="12"/>
      <c r="E62" s="93" t="s">
        <v>65</v>
      </c>
      <c r="F62" s="94"/>
      <c r="G62" s="95"/>
      <c r="H62" s="107"/>
      <c r="I62" s="12" t="s">
        <v>4</v>
      </c>
      <c r="J62" s="52"/>
      <c r="K62" s="15"/>
      <c r="L62" s="5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17" t="s">
        <v>6</v>
      </c>
      <c r="B63" s="18" t="s">
        <v>7</v>
      </c>
      <c r="C63" s="19" t="s">
        <v>8</v>
      </c>
      <c r="D63" s="19" t="s">
        <v>9</v>
      </c>
      <c r="E63" s="96" t="s">
        <v>67</v>
      </c>
      <c r="F63" s="97" t="s">
        <v>12</v>
      </c>
      <c r="G63" s="98" t="s">
        <v>68</v>
      </c>
      <c r="H63" s="108" t="s">
        <v>73</v>
      </c>
      <c r="I63" s="19" t="s">
        <v>13</v>
      </c>
      <c r="J63" s="22" t="s">
        <v>14</v>
      </c>
      <c r="K63" s="19" t="s">
        <v>15</v>
      </c>
      <c r="L63" s="20" t="s">
        <v>16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17"/>
      <c r="B64" s="18"/>
      <c r="C64" s="23" t="s">
        <v>79</v>
      </c>
      <c r="D64" s="19" t="s">
        <v>18</v>
      </c>
      <c r="E64" s="85" t="s">
        <v>18</v>
      </c>
      <c r="F64" s="19" t="s">
        <v>18</v>
      </c>
      <c r="G64" s="20" t="s">
        <v>18</v>
      </c>
      <c r="H64" s="108" t="s">
        <v>74</v>
      </c>
      <c r="I64" s="23" t="s">
        <v>79</v>
      </c>
      <c r="J64" s="22" t="s">
        <v>19</v>
      </c>
      <c r="K64" s="19" t="s">
        <v>20</v>
      </c>
      <c r="L64" s="20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24"/>
      <c r="B65" s="25"/>
      <c r="C65" s="26" t="s">
        <v>18</v>
      </c>
      <c r="D65" s="27"/>
      <c r="E65" s="99"/>
      <c r="F65" s="27"/>
      <c r="G65" s="86"/>
      <c r="H65" s="108" t="s">
        <v>75</v>
      </c>
      <c r="I65" s="26" t="s">
        <v>18</v>
      </c>
      <c r="J65" s="55"/>
      <c r="K65" s="27"/>
      <c r="L65" s="28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30">
        <v>1.0</v>
      </c>
      <c r="B66" s="31" t="s">
        <v>21</v>
      </c>
      <c r="C66" s="74"/>
      <c r="D66" s="74">
        <v>23.5</v>
      </c>
      <c r="E66" s="89">
        <v>23.5</v>
      </c>
      <c r="F66" s="100">
        <v>0.0</v>
      </c>
      <c r="G66" s="33">
        <v>0.0</v>
      </c>
      <c r="H66" s="109">
        <v>0.0</v>
      </c>
      <c r="I66" s="74">
        <f t="shared" ref="I66:I67" si="5">C66+D66-E66-G66-H66</f>
        <v>0</v>
      </c>
      <c r="J66" s="56">
        <v>71.9637372013652</v>
      </c>
      <c r="K66" s="34">
        <f t="shared" ref="K66:K77" si="6">J66*E66/10</f>
        <v>169.1147824</v>
      </c>
      <c r="L66" s="40" t="s">
        <v>43</v>
      </c>
      <c r="M66" s="113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30">
        <v>2.0</v>
      </c>
      <c r="B67" s="31" t="s">
        <v>23</v>
      </c>
      <c r="C67" s="74"/>
      <c r="D67" s="74">
        <v>0.0</v>
      </c>
      <c r="E67" s="43">
        <v>0.0</v>
      </c>
      <c r="F67" s="100"/>
      <c r="G67" s="33">
        <v>0.0</v>
      </c>
      <c r="H67" s="109">
        <v>0.0</v>
      </c>
      <c r="I67" s="74">
        <f t="shared" si="5"/>
        <v>0</v>
      </c>
      <c r="J67" s="56">
        <v>0.0</v>
      </c>
      <c r="K67" s="34">
        <f t="shared" si="6"/>
        <v>0</v>
      </c>
      <c r="L67" s="40"/>
      <c r="M67" s="113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30">
        <v>3.0</v>
      </c>
      <c r="B68" s="31" t="s">
        <v>25</v>
      </c>
      <c r="C68" s="74"/>
      <c r="D68" s="74">
        <v>183.7</v>
      </c>
      <c r="E68" s="74">
        <v>183.6</v>
      </c>
      <c r="F68" s="100"/>
      <c r="G68" s="33">
        <v>0.0</v>
      </c>
      <c r="H68" s="109">
        <v>0.0</v>
      </c>
      <c r="I68" s="74"/>
      <c r="J68" s="56">
        <v>72.9637372013652</v>
      </c>
      <c r="K68" s="34">
        <f t="shared" si="6"/>
        <v>1339.614215</v>
      </c>
      <c r="L68" s="40"/>
      <c r="M68" s="113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30">
        <v>4.0</v>
      </c>
      <c r="B69" s="31" t="s">
        <v>27</v>
      </c>
      <c r="C69" s="74"/>
      <c r="D69" s="74">
        <v>16.0</v>
      </c>
      <c r="E69" s="74">
        <v>14.100000000000001</v>
      </c>
      <c r="F69" s="100">
        <v>0.0</v>
      </c>
      <c r="G69" s="33">
        <v>1.9</v>
      </c>
      <c r="H69" s="109">
        <v>0.0</v>
      </c>
      <c r="I69" s="74"/>
      <c r="J69" s="56">
        <v>73.7834897610922</v>
      </c>
      <c r="K69" s="34">
        <f t="shared" si="6"/>
        <v>104.0347206</v>
      </c>
      <c r="L69" s="40"/>
      <c r="M69" s="113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30">
        <v>5.0</v>
      </c>
      <c r="B70" s="31" t="s">
        <v>28</v>
      </c>
      <c r="C70" s="74"/>
      <c r="D70" s="74">
        <v>28.3</v>
      </c>
      <c r="E70" s="74">
        <v>28.2</v>
      </c>
      <c r="F70" s="100">
        <v>0.0</v>
      </c>
      <c r="G70" s="33">
        <v>0.0</v>
      </c>
      <c r="H70" s="109">
        <v>0.0</v>
      </c>
      <c r="I70" s="74"/>
      <c r="J70" s="56">
        <v>74.6904863481229</v>
      </c>
      <c r="K70" s="34">
        <f t="shared" si="6"/>
        <v>210.6271715</v>
      </c>
      <c r="L70" s="40"/>
      <c r="M70" s="113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30">
        <v>6.0</v>
      </c>
      <c r="B71" s="31" t="s">
        <v>29</v>
      </c>
      <c r="C71" s="74"/>
      <c r="D71" s="74">
        <v>100.7</v>
      </c>
      <c r="E71" s="74">
        <v>100.8</v>
      </c>
      <c r="F71" s="100">
        <v>0.0</v>
      </c>
      <c r="G71" s="33">
        <v>0.0</v>
      </c>
      <c r="H71" s="109">
        <v>0.0</v>
      </c>
      <c r="I71" s="74"/>
      <c r="J71" s="56">
        <v>75.8764931740614</v>
      </c>
      <c r="K71" s="34">
        <f t="shared" si="6"/>
        <v>764.8350512</v>
      </c>
      <c r="L71" s="40"/>
      <c r="M71" s="113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30">
        <v>7.0</v>
      </c>
      <c r="B72" s="31" t="s">
        <v>30</v>
      </c>
      <c r="C72" s="74"/>
      <c r="D72" s="74">
        <v>78.1</v>
      </c>
      <c r="E72" s="74">
        <v>76.2</v>
      </c>
      <c r="F72" s="100">
        <v>0.0</v>
      </c>
      <c r="G72" s="33">
        <v>1.9</v>
      </c>
      <c r="H72" s="109">
        <v>0.0</v>
      </c>
      <c r="I72" s="74"/>
      <c r="J72" s="56">
        <v>76.4392918088737</v>
      </c>
      <c r="K72" s="34">
        <f t="shared" si="6"/>
        <v>582.4674036</v>
      </c>
      <c r="L72" s="40"/>
      <c r="M72" s="113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30">
        <v>8.0</v>
      </c>
      <c r="B73" s="31" t="s">
        <v>31</v>
      </c>
      <c r="C73" s="74"/>
      <c r="D73" s="74">
        <v>453.00000000000006</v>
      </c>
      <c r="E73" s="74">
        <v>453.0</v>
      </c>
      <c r="F73" s="100">
        <v>0.0</v>
      </c>
      <c r="G73" s="33">
        <v>0.0</v>
      </c>
      <c r="H73" s="109">
        <v>0.0</v>
      </c>
      <c r="I73" s="74"/>
      <c r="J73" s="56">
        <v>76.7453327645051</v>
      </c>
      <c r="K73" s="34">
        <f t="shared" si="6"/>
        <v>3476.563574</v>
      </c>
      <c r="L73" s="40"/>
      <c r="M73" s="113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30">
        <v>9.0</v>
      </c>
      <c r="B74" s="31" t="s">
        <v>32</v>
      </c>
      <c r="C74" s="74">
        <v>328.0</v>
      </c>
      <c r="D74" s="74">
        <v>979.7</v>
      </c>
      <c r="E74" s="74">
        <v>962.7</v>
      </c>
      <c r="F74" s="100">
        <v>0.0</v>
      </c>
      <c r="G74" s="33">
        <v>0.0</v>
      </c>
      <c r="H74" s="109">
        <v>0.0</v>
      </c>
      <c r="I74" s="74">
        <f>C74+D74-E74-G74-H74</f>
        <v>345</v>
      </c>
      <c r="J74" s="56">
        <v>76.6834897610922</v>
      </c>
      <c r="K74" s="34">
        <f t="shared" si="6"/>
        <v>7382.319559</v>
      </c>
      <c r="L74" s="40"/>
      <c r="M74" s="113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30">
        <v>10.0</v>
      </c>
      <c r="B75" s="31" t="s">
        <v>33</v>
      </c>
      <c r="C75" s="74"/>
      <c r="D75" s="74">
        <v>653.5999999999999</v>
      </c>
      <c r="E75" s="74">
        <v>646.0000000000001</v>
      </c>
      <c r="F75" s="100">
        <v>0.0</v>
      </c>
      <c r="G75" s="33">
        <v>2.8</v>
      </c>
      <c r="H75" s="109">
        <v>4.7</v>
      </c>
      <c r="I75" s="74"/>
      <c r="J75" s="56">
        <v>77.4725597269625</v>
      </c>
      <c r="K75" s="34">
        <f t="shared" si="6"/>
        <v>5004.727358</v>
      </c>
      <c r="L75" s="40"/>
      <c r="M75" s="113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30">
        <v>11.0</v>
      </c>
      <c r="B76" s="31" t="s">
        <v>34</v>
      </c>
      <c r="C76" s="74"/>
      <c r="D76" s="74">
        <v>807.1</v>
      </c>
      <c r="E76" s="74">
        <v>807.1</v>
      </c>
      <c r="F76" s="100">
        <v>0.0</v>
      </c>
      <c r="G76" s="33">
        <v>0.0</v>
      </c>
      <c r="H76" s="109">
        <v>0.0</v>
      </c>
      <c r="I76" s="74">
        <f t="shared" ref="I76:I83" si="7">C76+D76-E76-G76-H76</f>
        <v>0</v>
      </c>
      <c r="J76" s="56">
        <v>77.65789249146758</v>
      </c>
      <c r="K76" s="34">
        <f t="shared" si="6"/>
        <v>6267.768503</v>
      </c>
      <c r="L76" s="40"/>
      <c r="M76" s="113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30">
        <v>12.0</v>
      </c>
      <c r="B77" s="31" t="s">
        <v>35</v>
      </c>
      <c r="C77" s="74">
        <v>2.0</v>
      </c>
      <c r="D77" s="74">
        <v>643.0</v>
      </c>
      <c r="E77" s="74">
        <v>641.2</v>
      </c>
      <c r="F77" s="100">
        <v>0.0</v>
      </c>
      <c r="G77" s="33">
        <v>2.7</v>
      </c>
      <c r="H77" s="109">
        <v>0.0</v>
      </c>
      <c r="I77" s="74">
        <f t="shared" si="7"/>
        <v>1.1</v>
      </c>
      <c r="J77" s="56">
        <v>77.5330253215494</v>
      </c>
      <c r="K77" s="34">
        <f t="shared" si="6"/>
        <v>4971.417584</v>
      </c>
      <c r="L77" s="40"/>
      <c r="M77" s="113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30">
        <v>13.0</v>
      </c>
      <c r="B78" s="31" t="s">
        <v>36</v>
      </c>
      <c r="C78" s="74"/>
      <c r="D78" s="74">
        <v>779.8</v>
      </c>
      <c r="E78" s="74">
        <v>779.8</v>
      </c>
      <c r="F78" s="100">
        <v>0.0</v>
      </c>
      <c r="G78" s="33">
        <v>0.0</v>
      </c>
      <c r="H78" s="109">
        <v>0.0</v>
      </c>
      <c r="I78" s="74">
        <f t="shared" si="7"/>
        <v>0</v>
      </c>
      <c r="J78" s="56">
        <f>K78/E78*10</f>
        <v>77.6737625</v>
      </c>
      <c r="K78" s="34">
        <v>6057.0</v>
      </c>
      <c r="L78" s="40"/>
      <c r="M78" s="113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30">
        <v>14.0</v>
      </c>
      <c r="B79" s="31" t="s">
        <v>37</v>
      </c>
      <c r="C79" s="74"/>
      <c r="D79" s="74">
        <v>665.8</v>
      </c>
      <c r="E79" s="74">
        <v>665.8</v>
      </c>
      <c r="F79" s="100">
        <v>0.0</v>
      </c>
      <c r="G79" s="33">
        <v>0.0</v>
      </c>
      <c r="H79" s="109">
        <v>0.0</v>
      </c>
      <c r="I79" s="74">
        <f t="shared" si="7"/>
        <v>0</v>
      </c>
      <c r="J79" s="56">
        <v>77.52662116041</v>
      </c>
      <c r="K79" s="34">
        <f>J79*E79/10</f>
        <v>5161.722437</v>
      </c>
      <c r="L79" s="40"/>
      <c r="M79" s="113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30">
        <v>15.0</v>
      </c>
      <c r="B80" s="31" t="s">
        <v>38</v>
      </c>
      <c r="C80" s="74">
        <v>0.0</v>
      </c>
      <c r="D80" s="74">
        <v>196.1</v>
      </c>
      <c r="E80" s="74">
        <v>194.1</v>
      </c>
      <c r="F80" s="100">
        <v>0.0</v>
      </c>
      <c r="G80" s="33">
        <v>0.0</v>
      </c>
      <c r="H80" s="109">
        <v>0.0</v>
      </c>
      <c r="I80" s="74">
        <f t="shared" si="7"/>
        <v>2</v>
      </c>
      <c r="J80" s="56">
        <f>K80/E80*10</f>
        <v>75.88871716</v>
      </c>
      <c r="K80" s="34">
        <v>1473.0</v>
      </c>
      <c r="L80" s="40"/>
      <c r="M80" s="113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30">
        <v>16.0</v>
      </c>
      <c r="B81" s="31" t="s">
        <v>39</v>
      </c>
      <c r="C81" s="74">
        <v>0.0</v>
      </c>
      <c r="D81" s="74">
        <v>346.5</v>
      </c>
      <c r="E81" s="74">
        <v>343.8</v>
      </c>
      <c r="F81" s="100">
        <v>0.0</v>
      </c>
      <c r="G81" s="33">
        <v>0.0</v>
      </c>
      <c r="H81" s="109">
        <v>0.0</v>
      </c>
      <c r="I81" s="74">
        <f t="shared" si="7"/>
        <v>2.7</v>
      </c>
      <c r="J81" s="56">
        <v>75.0</v>
      </c>
      <c r="K81" s="34">
        <f t="shared" ref="K81:K82" si="8">J81*E81/10</f>
        <v>2578.5</v>
      </c>
      <c r="L81" s="40"/>
      <c r="M81" s="113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30">
        <v>17.0</v>
      </c>
      <c r="B82" s="31" t="s">
        <v>40</v>
      </c>
      <c r="C82" s="74">
        <v>0.0</v>
      </c>
      <c r="D82" s="74">
        <v>203.5</v>
      </c>
      <c r="E82" s="74">
        <v>203.5</v>
      </c>
      <c r="F82" s="100">
        <v>0.0</v>
      </c>
      <c r="G82" s="33">
        <v>0.0</v>
      </c>
      <c r="H82" s="109">
        <v>0.0</v>
      </c>
      <c r="I82" s="74">
        <f t="shared" si="7"/>
        <v>0</v>
      </c>
      <c r="J82" s="56">
        <v>74.48818259385666</v>
      </c>
      <c r="K82" s="34">
        <f t="shared" si="8"/>
        <v>1515.834516</v>
      </c>
      <c r="L82" s="40"/>
      <c r="M82" s="113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30"/>
      <c r="B83" s="25" t="s">
        <v>41</v>
      </c>
      <c r="C83" s="74">
        <f>SUM(C74:C82)</f>
        <v>330</v>
      </c>
      <c r="D83" s="74">
        <v>6158.400000000001</v>
      </c>
      <c r="E83" s="74">
        <v>6123.400000000001</v>
      </c>
      <c r="F83" s="101">
        <f>SUM(F66:F82)</f>
        <v>0</v>
      </c>
      <c r="G83" s="33">
        <v>9.3</v>
      </c>
      <c r="H83" s="109">
        <v>4.7</v>
      </c>
      <c r="I83" s="74">
        <f t="shared" si="7"/>
        <v>351</v>
      </c>
      <c r="J83" s="56">
        <f>K83/E83*10</f>
        <v>76.85198889</v>
      </c>
      <c r="K83" s="34">
        <f>SUM(K66:K82)</f>
        <v>47059.54688</v>
      </c>
      <c r="L83" s="40"/>
      <c r="M83" s="42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1"/>
      <c r="B84" s="6" t="s">
        <v>44</v>
      </c>
      <c r="C84" s="44"/>
      <c r="D84" s="44"/>
      <c r="E84" s="58"/>
      <c r="F84" s="44"/>
      <c r="G84" s="59"/>
      <c r="H84" s="60"/>
      <c r="I84" s="44"/>
      <c r="J84" s="115"/>
      <c r="K84" s="116">
        <v>47060.0</v>
      </c>
      <c r="L84" s="46">
        <f>K84-K83</f>
        <v>0.4531245733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1"/>
      <c r="B85" s="6"/>
      <c r="C85" s="44"/>
      <c r="D85" s="44"/>
      <c r="E85" s="58"/>
      <c r="F85" s="44"/>
      <c r="G85" s="59"/>
      <c r="H85" s="60"/>
      <c r="I85" s="44"/>
      <c r="J85" s="112"/>
      <c r="K85" s="46"/>
      <c r="L85" s="111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1"/>
      <c r="B86" s="6"/>
      <c r="C86" s="44"/>
      <c r="D86" s="44"/>
      <c r="E86" s="58"/>
      <c r="F86" s="44"/>
      <c r="G86" s="59"/>
      <c r="H86" s="60"/>
      <c r="I86" s="44"/>
      <c r="J86" s="43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1" t="s">
        <v>0</v>
      </c>
      <c r="B87" s="2"/>
      <c r="C87" s="2"/>
      <c r="D87" s="2"/>
      <c r="E87" s="2"/>
      <c r="F87" s="2"/>
      <c r="G87" s="2"/>
      <c r="H87" s="2"/>
      <c r="I87" s="2"/>
      <c r="J87" s="3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1" t="s">
        <v>1</v>
      </c>
      <c r="B88" s="2"/>
      <c r="C88" s="2"/>
      <c r="D88" s="2"/>
      <c r="E88" s="2"/>
      <c r="F88" s="2"/>
      <c r="G88" s="2"/>
      <c r="H88" s="2"/>
      <c r="I88" s="2"/>
      <c r="J88" s="3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1" t="s">
        <v>78</v>
      </c>
      <c r="B89" s="2"/>
      <c r="C89" s="2"/>
      <c r="D89" s="2"/>
      <c r="E89" s="2"/>
      <c r="F89" s="2"/>
      <c r="G89" s="2"/>
      <c r="H89" s="2"/>
      <c r="I89" s="2"/>
      <c r="J89" s="3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1" t="s">
        <v>45</v>
      </c>
      <c r="B90" s="2"/>
      <c r="C90" s="2"/>
      <c r="D90" s="2"/>
      <c r="E90" s="2"/>
      <c r="F90" s="2"/>
      <c r="G90" s="2"/>
      <c r="H90" s="2"/>
      <c r="I90" s="2"/>
      <c r="J90" s="3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5"/>
      <c r="B91" s="6"/>
      <c r="C91" s="49"/>
      <c r="D91" s="49"/>
      <c r="E91" s="50"/>
      <c r="F91" s="49"/>
      <c r="G91" s="49"/>
      <c r="H91" s="51"/>
      <c r="I91" s="49"/>
      <c r="J91" s="6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10"/>
      <c r="B92" s="11"/>
      <c r="C92" s="12" t="s">
        <v>4</v>
      </c>
      <c r="D92" s="12"/>
      <c r="E92" s="102" t="s">
        <v>65</v>
      </c>
      <c r="F92" s="103"/>
      <c r="G92" s="76" t="s">
        <v>4</v>
      </c>
      <c r="H92" s="16"/>
      <c r="I92" s="15"/>
      <c r="J92" s="11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17" t="s">
        <v>6</v>
      </c>
      <c r="B93" s="18" t="s">
        <v>7</v>
      </c>
      <c r="C93" s="19" t="s">
        <v>8</v>
      </c>
      <c r="D93" s="19" t="s">
        <v>9</v>
      </c>
      <c r="E93" s="96" t="s">
        <v>67</v>
      </c>
      <c r="F93" s="97" t="s">
        <v>12</v>
      </c>
      <c r="G93" s="19" t="s">
        <v>13</v>
      </c>
      <c r="H93" s="22" t="s">
        <v>14</v>
      </c>
      <c r="I93" s="19" t="s">
        <v>15</v>
      </c>
      <c r="J93" s="18" t="s">
        <v>16</v>
      </c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17"/>
      <c r="B94" s="18"/>
      <c r="C94" s="23" t="s">
        <v>79</v>
      </c>
      <c r="D94" s="19" t="s">
        <v>18</v>
      </c>
      <c r="E94" s="85" t="s">
        <v>18</v>
      </c>
      <c r="F94" s="19" t="s">
        <v>18</v>
      </c>
      <c r="G94" s="23" t="s">
        <v>79</v>
      </c>
      <c r="H94" s="22" t="s">
        <v>19</v>
      </c>
      <c r="I94" s="19" t="s">
        <v>20</v>
      </c>
      <c r="J94" s="18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24"/>
      <c r="B95" s="25"/>
      <c r="C95" s="26" t="s">
        <v>18</v>
      </c>
      <c r="D95" s="27"/>
      <c r="E95" s="99"/>
      <c r="F95" s="27"/>
      <c r="G95" s="26" t="s">
        <v>18</v>
      </c>
      <c r="H95" s="29"/>
      <c r="I95" s="27"/>
      <c r="J95" s="25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30">
        <v>1.0</v>
      </c>
      <c r="B96" s="31" t="s">
        <v>21</v>
      </c>
      <c r="C96" s="32"/>
      <c r="D96" s="74">
        <v>0.0</v>
      </c>
      <c r="E96" s="89">
        <v>0.0</v>
      </c>
      <c r="F96" s="26">
        <v>0.0</v>
      </c>
      <c r="G96" s="74"/>
      <c r="H96" s="29"/>
      <c r="I96" s="61">
        <f>E96*H96/10</f>
        <v>0</v>
      </c>
      <c r="J96" s="62" t="s">
        <v>46</v>
      </c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30">
        <v>2.0</v>
      </c>
      <c r="B97" s="31" t="s">
        <v>23</v>
      </c>
      <c r="C97" s="32"/>
      <c r="D97" s="74">
        <v>0.0</v>
      </c>
      <c r="E97" s="43">
        <v>0.0</v>
      </c>
      <c r="F97" s="26"/>
      <c r="G97" s="74"/>
      <c r="H97" s="29"/>
      <c r="I97" s="61"/>
      <c r="J97" s="62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30">
        <v>3.0</v>
      </c>
      <c r="B98" s="31" t="s">
        <v>25</v>
      </c>
      <c r="C98" s="32"/>
      <c r="D98" s="74">
        <v>0.0</v>
      </c>
      <c r="E98" s="74">
        <v>0.0</v>
      </c>
      <c r="F98" s="26"/>
      <c r="G98" s="74"/>
      <c r="H98" s="29"/>
      <c r="I98" s="61">
        <f>E98*H98/10</f>
        <v>0</v>
      </c>
      <c r="J98" s="62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30">
        <v>4.0</v>
      </c>
      <c r="B99" s="31" t="s">
        <v>27</v>
      </c>
      <c r="C99" s="32"/>
      <c r="D99" s="74">
        <v>0.0</v>
      </c>
      <c r="E99" s="74">
        <v>0.0</v>
      </c>
      <c r="F99" s="26">
        <v>0.0</v>
      </c>
      <c r="G99" s="74"/>
      <c r="H99" s="29"/>
      <c r="I99" s="29"/>
      <c r="J99" s="62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30">
        <v>5.0</v>
      </c>
      <c r="B100" s="31" t="s">
        <v>28</v>
      </c>
      <c r="C100" s="32"/>
      <c r="D100" s="74">
        <v>0.0</v>
      </c>
      <c r="E100" s="74">
        <v>0.0</v>
      </c>
      <c r="F100" s="26">
        <v>0.0</v>
      </c>
      <c r="G100" s="74"/>
      <c r="H100" s="29"/>
      <c r="I100" s="29"/>
      <c r="J100" s="62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30">
        <v>6.0</v>
      </c>
      <c r="B101" s="31" t="s">
        <v>29</v>
      </c>
      <c r="C101" s="32"/>
      <c r="D101" s="74">
        <v>0.0</v>
      </c>
      <c r="E101" s="74">
        <v>0.0</v>
      </c>
      <c r="F101" s="26">
        <v>0.0</v>
      </c>
      <c r="G101" s="74"/>
      <c r="H101" s="29"/>
      <c r="I101" s="29"/>
      <c r="J101" s="62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30">
        <v>7.0</v>
      </c>
      <c r="B102" s="31" t="s">
        <v>30</v>
      </c>
      <c r="C102" s="32"/>
      <c r="D102" s="74">
        <v>0.0</v>
      </c>
      <c r="E102" s="74">
        <v>0.0</v>
      </c>
      <c r="F102" s="26">
        <v>0.0</v>
      </c>
      <c r="G102" s="74"/>
      <c r="H102" s="55"/>
      <c r="I102" s="29"/>
      <c r="J102" s="62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30">
        <v>8.0</v>
      </c>
      <c r="B103" s="31" t="s">
        <v>31</v>
      </c>
      <c r="C103" s="32"/>
      <c r="D103" s="74">
        <v>0.0</v>
      </c>
      <c r="E103" s="74">
        <v>0.0</v>
      </c>
      <c r="F103" s="26">
        <v>0.0</v>
      </c>
      <c r="G103" s="74"/>
      <c r="H103" s="29"/>
      <c r="I103" s="29"/>
      <c r="J103" s="62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30">
        <v>9.0</v>
      </c>
      <c r="B104" s="31" t="s">
        <v>32</v>
      </c>
      <c r="C104" s="32"/>
      <c r="D104" s="74">
        <v>23.5</v>
      </c>
      <c r="E104" s="74">
        <v>24.0</v>
      </c>
      <c r="F104" s="26">
        <v>0.0</v>
      </c>
      <c r="G104" s="74"/>
      <c r="H104" s="29">
        <v>15.24</v>
      </c>
      <c r="I104" s="29">
        <f>H104*E104/10</f>
        <v>36.576</v>
      </c>
      <c r="J104" s="62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30">
        <v>10.0</v>
      </c>
      <c r="B105" s="31" t="s">
        <v>33</v>
      </c>
      <c r="C105" s="32"/>
      <c r="D105" s="74">
        <v>0.0</v>
      </c>
      <c r="E105" s="74">
        <v>0.0</v>
      </c>
      <c r="F105" s="26">
        <v>0.0</v>
      </c>
      <c r="G105" s="74"/>
      <c r="H105" s="29"/>
      <c r="I105" s="61"/>
      <c r="J105" s="62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30">
        <v>11.0</v>
      </c>
      <c r="B106" s="31" t="s">
        <v>34</v>
      </c>
      <c r="C106" s="32"/>
      <c r="D106" s="74">
        <v>0.0</v>
      </c>
      <c r="E106" s="74">
        <v>0.0</v>
      </c>
      <c r="F106" s="26">
        <v>0.0</v>
      </c>
      <c r="G106" s="74"/>
      <c r="H106" s="29"/>
      <c r="I106" s="29"/>
      <c r="J106" s="62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30">
        <v>12.0</v>
      </c>
      <c r="B107" s="31" t="s">
        <v>35</v>
      </c>
      <c r="C107" s="32"/>
      <c r="D107" s="74">
        <v>0.0</v>
      </c>
      <c r="E107" s="74">
        <v>0.0</v>
      </c>
      <c r="F107" s="26">
        <v>0.0</v>
      </c>
      <c r="G107" s="74"/>
      <c r="H107" s="29"/>
      <c r="I107" s="29"/>
      <c r="J107" s="62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30">
        <v>13.0</v>
      </c>
      <c r="B108" s="31" t="s">
        <v>36</v>
      </c>
      <c r="C108" s="32"/>
      <c r="D108" s="74">
        <v>0.0</v>
      </c>
      <c r="E108" s="74">
        <v>0.0</v>
      </c>
      <c r="F108" s="26">
        <v>0.0</v>
      </c>
      <c r="G108" s="74"/>
      <c r="H108" s="29"/>
      <c r="I108" s="61"/>
      <c r="J108" s="62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30">
        <v>14.0</v>
      </c>
      <c r="B109" s="31" t="s">
        <v>37</v>
      </c>
      <c r="C109" s="32"/>
      <c r="D109" s="74">
        <v>0.0</v>
      </c>
      <c r="E109" s="74">
        <v>0.0</v>
      </c>
      <c r="F109" s="26">
        <v>0.0</v>
      </c>
      <c r="G109" s="74"/>
      <c r="H109" s="29"/>
      <c r="I109" s="61">
        <f t="shared" ref="I109:I112" si="9">E109*H109/10</f>
        <v>0</v>
      </c>
      <c r="J109" s="62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30">
        <v>15.0</v>
      </c>
      <c r="B110" s="31" t="s">
        <v>38</v>
      </c>
      <c r="C110" s="32"/>
      <c r="D110" s="33">
        <v>0.0</v>
      </c>
      <c r="E110" s="74">
        <v>0.0</v>
      </c>
      <c r="F110" s="26">
        <v>0.0</v>
      </c>
      <c r="G110" s="74"/>
      <c r="H110" s="55"/>
      <c r="I110" s="61">
        <f t="shared" si="9"/>
        <v>0</v>
      </c>
      <c r="J110" s="62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30">
        <v>16.0</v>
      </c>
      <c r="B111" s="31" t="s">
        <v>39</v>
      </c>
      <c r="C111" s="32"/>
      <c r="D111" s="33">
        <v>0.0</v>
      </c>
      <c r="E111" s="74">
        <v>0.0</v>
      </c>
      <c r="F111" s="26">
        <v>0.0</v>
      </c>
      <c r="G111" s="74"/>
      <c r="H111" s="55"/>
      <c r="I111" s="61">
        <f t="shared" si="9"/>
        <v>0</v>
      </c>
      <c r="J111" s="62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30">
        <v>17.0</v>
      </c>
      <c r="B112" s="31" t="s">
        <v>40</v>
      </c>
      <c r="C112" s="32"/>
      <c r="D112" s="74">
        <v>0.0</v>
      </c>
      <c r="E112" s="74">
        <v>0.0</v>
      </c>
      <c r="F112" s="26">
        <v>0.0</v>
      </c>
      <c r="G112" s="74"/>
      <c r="H112" s="55"/>
      <c r="I112" s="61">
        <f t="shared" si="9"/>
        <v>0</v>
      </c>
      <c r="J112" s="62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30"/>
      <c r="B113" s="25" t="s">
        <v>41</v>
      </c>
      <c r="C113" s="32">
        <v>58.0</v>
      </c>
      <c r="D113" s="74">
        <v>23.5</v>
      </c>
      <c r="E113" s="74">
        <v>24.0</v>
      </c>
      <c r="F113" s="74">
        <f>SUM(F96:F112)</f>
        <v>0</v>
      </c>
      <c r="G113" s="74"/>
      <c r="H113" s="29">
        <v>15.24</v>
      </c>
      <c r="I113" s="61" t="s">
        <v>80</v>
      </c>
      <c r="J113" s="62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1"/>
      <c r="B114" s="6"/>
      <c r="C114" s="42"/>
      <c r="D114" s="42"/>
      <c r="E114" s="43"/>
      <c r="F114" s="42"/>
      <c r="G114" s="59"/>
      <c r="H114" s="104"/>
      <c r="I114" s="6">
        <v>88.0</v>
      </c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1" t="s">
        <v>0</v>
      </c>
      <c r="B115" s="2"/>
      <c r="C115" s="2"/>
      <c r="D115" s="2"/>
      <c r="E115" s="2"/>
      <c r="F115" s="2"/>
      <c r="G115" s="2"/>
      <c r="H115" s="2"/>
      <c r="I115" s="2"/>
      <c r="J115" s="3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1" t="s">
        <v>1</v>
      </c>
      <c r="B116" s="2"/>
      <c r="C116" s="2"/>
      <c r="D116" s="2"/>
      <c r="E116" s="2"/>
      <c r="F116" s="2"/>
      <c r="G116" s="2"/>
      <c r="H116" s="2"/>
      <c r="I116" s="2"/>
      <c r="J116" s="3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1" t="s">
        <v>78</v>
      </c>
      <c r="B117" s="2"/>
      <c r="C117" s="2"/>
      <c r="D117" s="2"/>
      <c r="E117" s="2"/>
      <c r="F117" s="2"/>
      <c r="G117" s="2"/>
      <c r="H117" s="2"/>
      <c r="I117" s="2"/>
      <c r="J117" s="3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1" t="s">
        <v>47</v>
      </c>
      <c r="B118" s="2"/>
      <c r="C118" s="2"/>
      <c r="D118" s="2"/>
      <c r="E118" s="2"/>
      <c r="F118" s="2"/>
      <c r="G118" s="2"/>
      <c r="H118" s="2"/>
      <c r="I118" s="2"/>
      <c r="J118" s="3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5"/>
      <c r="B119" s="6"/>
      <c r="C119" s="49"/>
      <c r="D119" s="49"/>
      <c r="E119" s="50"/>
      <c r="F119" s="49"/>
      <c r="G119" s="49"/>
      <c r="H119" s="51"/>
      <c r="I119" s="49"/>
      <c r="J119" s="6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10"/>
      <c r="B120" s="11"/>
      <c r="C120" s="12" t="s">
        <v>4</v>
      </c>
      <c r="D120" s="12"/>
      <c r="E120" s="105"/>
      <c r="F120" s="15"/>
      <c r="G120" s="12" t="s">
        <v>4</v>
      </c>
      <c r="H120" s="16"/>
      <c r="I120" s="15"/>
      <c r="J120" s="11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17" t="s">
        <v>6</v>
      </c>
      <c r="B121" s="18" t="s">
        <v>7</v>
      </c>
      <c r="C121" s="19" t="s">
        <v>8</v>
      </c>
      <c r="D121" s="19" t="s">
        <v>9</v>
      </c>
      <c r="E121" s="20" t="s">
        <v>65</v>
      </c>
      <c r="F121" s="19" t="s">
        <v>12</v>
      </c>
      <c r="G121" s="19" t="s">
        <v>13</v>
      </c>
      <c r="H121" s="22" t="s">
        <v>14</v>
      </c>
      <c r="I121" s="19" t="s">
        <v>15</v>
      </c>
      <c r="J121" s="18" t="s">
        <v>16</v>
      </c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17"/>
      <c r="B122" s="18"/>
      <c r="C122" s="23" t="s">
        <v>79</v>
      </c>
      <c r="D122" s="19" t="s">
        <v>18</v>
      </c>
      <c r="E122" s="20" t="s">
        <v>18</v>
      </c>
      <c r="F122" s="19" t="s">
        <v>18</v>
      </c>
      <c r="G122" s="23" t="s">
        <v>79</v>
      </c>
      <c r="H122" s="22" t="s">
        <v>19</v>
      </c>
      <c r="I122" s="19" t="s">
        <v>20</v>
      </c>
      <c r="J122" s="18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24"/>
      <c r="B123" s="25"/>
      <c r="C123" s="26" t="s">
        <v>18</v>
      </c>
      <c r="D123" s="27"/>
      <c r="E123" s="28"/>
      <c r="F123" s="27"/>
      <c r="G123" s="26" t="s">
        <v>18</v>
      </c>
      <c r="H123" s="29"/>
      <c r="I123" s="27"/>
      <c r="J123" s="25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30">
        <v>1.0</v>
      </c>
      <c r="B124" s="31" t="s">
        <v>21</v>
      </c>
      <c r="C124" s="32"/>
      <c r="D124" s="74">
        <v>0.0</v>
      </c>
      <c r="E124" s="74">
        <v>0.0</v>
      </c>
      <c r="F124" s="34">
        <v>0.0</v>
      </c>
      <c r="G124" s="87"/>
      <c r="H124" s="29"/>
      <c r="I124" s="34"/>
      <c r="J124" s="62" t="s">
        <v>46</v>
      </c>
      <c r="K124" s="4"/>
      <c r="L124" s="42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30">
        <v>2.0</v>
      </c>
      <c r="B125" s="31" t="s">
        <v>23</v>
      </c>
      <c r="C125" s="32"/>
      <c r="D125" s="74">
        <v>0.0</v>
      </c>
      <c r="E125" s="74">
        <v>0.0</v>
      </c>
      <c r="F125" s="34">
        <v>0.0</v>
      </c>
      <c r="G125" s="87"/>
      <c r="H125" s="56"/>
      <c r="I125" s="34">
        <f t="shared" ref="I125:I140" si="10">H125*E125/10</f>
        <v>0</v>
      </c>
      <c r="J125" s="62"/>
      <c r="K125" s="59"/>
      <c r="L125" s="42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30">
        <v>3.0</v>
      </c>
      <c r="B126" s="31" t="s">
        <v>25</v>
      </c>
      <c r="C126" s="32"/>
      <c r="D126" s="74">
        <v>239.8</v>
      </c>
      <c r="E126" s="74">
        <v>239.7</v>
      </c>
      <c r="F126" s="34"/>
      <c r="G126" s="87">
        <f t="shared" ref="G126:G141" si="11">C126+D126-E126</f>
        <v>0.1</v>
      </c>
      <c r="H126" s="29">
        <v>10.850464697268501</v>
      </c>
      <c r="I126" s="34">
        <f t="shared" si="10"/>
        <v>260.0856388</v>
      </c>
      <c r="J126" s="62"/>
      <c r="K126" s="59"/>
      <c r="L126" s="42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30">
        <v>4.0</v>
      </c>
      <c r="B127" s="31" t="s">
        <v>27</v>
      </c>
      <c r="C127" s="32"/>
      <c r="D127" s="74">
        <v>23.5</v>
      </c>
      <c r="E127" s="74">
        <v>23.6</v>
      </c>
      <c r="F127" s="34"/>
      <c r="G127" s="87">
        <f t="shared" si="11"/>
        <v>-0.1</v>
      </c>
      <c r="H127" s="29">
        <v>10.86504528369137</v>
      </c>
      <c r="I127" s="34">
        <f t="shared" si="10"/>
        <v>25.64150687</v>
      </c>
      <c r="J127" s="62"/>
      <c r="K127" s="59"/>
      <c r="L127" s="42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30">
        <v>5.0</v>
      </c>
      <c r="B128" s="31" t="s">
        <v>28</v>
      </c>
      <c r="C128" s="32"/>
      <c r="D128" s="74">
        <v>2.8</v>
      </c>
      <c r="E128" s="74">
        <v>2.8</v>
      </c>
      <c r="F128" s="34"/>
      <c r="G128" s="87">
        <f t="shared" si="11"/>
        <v>0</v>
      </c>
      <c r="H128" s="29">
        <v>11.298389912415546</v>
      </c>
      <c r="I128" s="34">
        <f t="shared" si="10"/>
        <v>3.163549175</v>
      </c>
      <c r="J128" s="62"/>
      <c r="K128" s="59"/>
      <c r="L128" s="42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30">
        <v>6.0</v>
      </c>
      <c r="B129" s="31" t="s">
        <v>29</v>
      </c>
      <c r="C129" s="32">
        <v>1.3999999999999773</v>
      </c>
      <c r="D129" s="74">
        <v>379.40000000000003</v>
      </c>
      <c r="E129" s="74">
        <v>379.50000000000006</v>
      </c>
      <c r="F129" s="34"/>
      <c r="G129" s="87">
        <f t="shared" si="11"/>
        <v>1.3</v>
      </c>
      <c r="H129" s="29">
        <v>11.2478346719279</v>
      </c>
      <c r="I129" s="34">
        <f t="shared" si="10"/>
        <v>426.8553258</v>
      </c>
      <c r="J129" s="62"/>
      <c r="K129" s="59"/>
      <c r="L129" s="42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30">
        <v>7.0</v>
      </c>
      <c r="B130" s="31" t="s">
        <v>30</v>
      </c>
      <c r="C130" s="32">
        <v>1.6000000000000014</v>
      </c>
      <c r="D130" s="74">
        <v>74.39999999999999</v>
      </c>
      <c r="E130" s="74">
        <v>74.39999999999999</v>
      </c>
      <c r="F130" s="34">
        <v>0.0</v>
      </c>
      <c r="G130" s="87">
        <f t="shared" si="11"/>
        <v>1.6</v>
      </c>
      <c r="H130" s="29">
        <v>11.2</v>
      </c>
      <c r="I130" s="34">
        <f t="shared" si="10"/>
        <v>83.328</v>
      </c>
      <c r="J130" s="62"/>
      <c r="K130" s="59"/>
      <c r="L130" s="42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30">
        <v>8.0</v>
      </c>
      <c r="B131" s="31" t="s">
        <v>31</v>
      </c>
      <c r="C131" s="32"/>
      <c r="D131" s="74">
        <v>209.0</v>
      </c>
      <c r="E131" s="74">
        <v>209.1</v>
      </c>
      <c r="F131" s="34">
        <v>0.0</v>
      </c>
      <c r="G131" s="87">
        <f t="shared" si="11"/>
        <v>-0.1</v>
      </c>
      <c r="H131" s="29">
        <v>11.5171629219122</v>
      </c>
      <c r="I131" s="34">
        <f t="shared" si="10"/>
        <v>240.8238767</v>
      </c>
      <c r="J131" s="62"/>
      <c r="K131" s="59"/>
      <c r="L131" s="42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30">
        <v>9.0</v>
      </c>
      <c r="B132" s="31" t="s">
        <v>32</v>
      </c>
      <c r="C132" s="32">
        <v>102.89999999999998</v>
      </c>
      <c r="D132" s="74">
        <v>402.4</v>
      </c>
      <c r="E132" s="74">
        <v>395.4</v>
      </c>
      <c r="F132" s="34">
        <v>0.0</v>
      </c>
      <c r="G132" s="87">
        <f t="shared" si="11"/>
        <v>109.9</v>
      </c>
      <c r="H132" s="29">
        <v>11.527774910027517</v>
      </c>
      <c r="I132" s="34">
        <f t="shared" si="10"/>
        <v>455.8082199</v>
      </c>
      <c r="J132" s="62"/>
      <c r="K132" s="59"/>
      <c r="L132" s="42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30">
        <v>10.0</v>
      </c>
      <c r="B133" s="31" t="s">
        <v>33</v>
      </c>
      <c r="C133" s="32">
        <v>0.900000000000091</v>
      </c>
      <c r="D133" s="74">
        <v>565.1</v>
      </c>
      <c r="E133" s="74">
        <v>565.1</v>
      </c>
      <c r="F133" s="34">
        <v>0.0</v>
      </c>
      <c r="G133" s="87">
        <f t="shared" si="11"/>
        <v>0.9</v>
      </c>
      <c r="H133" s="29">
        <v>11.1433516915814</v>
      </c>
      <c r="I133" s="34">
        <f t="shared" si="10"/>
        <v>629.7108041</v>
      </c>
      <c r="J133" s="62"/>
      <c r="K133" s="59"/>
      <c r="L133" s="42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30">
        <v>11.0</v>
      </c>
      <c r="B134" s="31" t="s">
        <v>34</v>
      </c>
      <c r="C134" s="32">
        <v>0.0</v>
      </c>
      <c r="D134" s="74">
        <v>526.5</v>
      </c>
      <c r="E134" s="74">
        <v>526.5</v>
      </c>
      <c r="F134" s="34">
        <v>0.0</v>
      </c>
      <c r="G134" s="87">
        <f t="shared" si="11"/>
        <v>0</v>
      </c>
      <c r="H134" s="29">
        <v>11.170525226948666</v>
      </c>
      <c r="I134" s="34">
        <f t="shared" si="10"/>
        <v>588.1281532</v>
      </c>
      <c r="J134" s="62"/>
      <c r="K134" s="59"/>
      <c r="L134" s="42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30">
        <v>12.0</v>
      </c>
      <c r="B135" s="31" t="s">
        <v>35</v>
      </c>
      <c r="C135" s="32">
        <v>4.2999999999999545</v>
      </c>
      <c r="D135" s="74">
        <v>613.0</v>
      </c>
      <c r="E135" s="74">
        <v>614.8</v>
      </c>
      <c r="F135" s="34">
        <v>14.0</v>
      </c>
      <c r="G135" s="87">
        <f t="shared" si="11"/>
        <v>2.5</v>
      </c>
      <c r="H135" s="29">
        <v>11.61540197527139</v>
      </c>
      <c r="I135" s="34">
        <f t="shared" si="10"/>
        <v>714.1149134</v>
      </c>
      <c r="J135" s="62"/>
      <c r="K135" s="59"/>
      <c r="L135" s="42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30">
        <v>13.0</v>
      </c>
      <c r="B136" s="31" t="s">
        <v>36</v>
      </c>
      <c r="C136" s="32">
        <v>4.699999999999989</v>
      </c>
      <c r="D136" s="74">
        <v>536.7</v>
      </c>
      <c r="E136" s="74">
        <v>536.8</v>
      </c>
      <c r="F136" s="34">
        <v>0.0</v>
      </c>
      <c r="G136" s="87">
        <f t="shared" si="11"/>
        <v>4.6</v>
      </c>
      <c r="H136" s="29">
        <v>11.638635600793753</v>
      </c>
      <c r="I136" s="34">
        <f t="shared" si="10"/>
        <v>624.7619591</v>
      </c>
      <c r="J136" s="62"/>
      <c r="K136" s="59"/>
      <c r="L136" s="42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30">
        <v>14.0</v>
      </c>
      <c r="B137" s="31" t="s">
        <v>37</v>
      </c>
      <c r="C137" s="32"/>
      <c r="D137" s="74">
        <v>47.1</v>
      </c>
      <c r="E137" s="74">
        <v>47.1</v>
      </c>
      <c r="F137" s="34">
        <v>0.0</v>
      </c>
      <c r="G137" s="87">
        <f t="shared" si="11"/>
        <v>0</v>
      </c>
      <c r="H137" s="29">
        <v>11.447826973845386</v>
      </c>
      <c r="I137" s="34">
        <f t="shared" si="10"/>
        <v>53.91926505</v>
      </c>
      <c r="J137" s="62"/>
      <c r="K137" s="59"/>
      <c r="L137" s="42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30">
        <v>15.0</v>
      </c>
      <c r="B138" s="31" t="s">
        <v>38</v>
      </c>
      <c r="C138" s="32">
        <v>0.0</v>
      </c>
      <c r="D138" s="74">
        <v>8.5</v>
      </c>
      <c r="E138" s="74">
        <v>8.5</v>
      </c>
      <c r="F138" s="34">
        <v>0.0</v>
      </c>
      <c r="G138" s="87">
        <f t="shared" si="11"/>
        <v>0</v>
      </c>
      <c r="H138" s="29">
        <v>11.031870642448634</v>
      </c>
      <c r="I138" s="34">
        <f t="shared" si="10"/>
        <v>9.377090046</v>
      </c>
      <c r="J138" s="62"/>
      <c r="K138" s="59"/>
      <c r="L138" s="42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30">
        <v>16.0</v>
      </c>
      <c r="B139" s="31" t="s">
        <v>39</v>
      </c>
      <c r="C139" s="32">
        <v>0.0</v>
      </c>
      <c r="D139" s="74">
        <v>74.4</v>
      </c>
      <c r="E139" s="74">
        <v>73.4</v>
      </c>
      <c r="F139" s="34">
        <v>0.0</v>
      </c>
      <c r="G139" s="87">
        <f t="shared" si="11"/>
        <v>1</v>
      </c>
      <c r="H139" s="29">
        <v>10.716513927687094</v>
      </c>
      <c r="I139" s="34">
        <f t="shared" si="10"/>
        <v>78.65921223</v>
      </c>
      <c r="J139" s="62"/>
      <c r="K139" s="59"/>
      <c r="L139" s="42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30">
        <v>17.0</v>
      </c>
      <c r="B140" s="31" t="s">
        <v>40</v>
      </c>
      <c r="C140" s="32">
        <v>0.0</v>
      </c>
      <c r="D140" s="74">
        <v>13.2</v>
      </c>
      <c r="E140" s="74">
        <v>13.2</v>
      </c>
      <c r="F140" s="34">
        <v>0.0</v>
      </c>
      <c r="G140" s="87">
        <f t="shared" si="11"/>
        <v>0</v>
      </c>
      <c r="H140" s="29">
        <v>10.750614723301942</v>
      </c>
      <c r="I140" s="34">
        <f t="shared" si="10"/>
        <v>14.19081143</v>
      </c>
      <c r="J140" s="62"/>
      <c r="K140" s="59"/>
      <c r="L140" s="42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30"/>
      <c r="B141" s="25" t="s">
        <v>41</v>
      </c>
      <c r="C141" s="32">
        <v>115.69999999999982</v>
      </c>
      <c r="D141" s="32">
        <v>3715.8</v>
      </c>
      <c r="E141" s="32">
        <v>3709.8999999999996</v>
      </c>
      <c r="F141" s="32">
        <f>SUM(F124:F140)</f>
        <v>14</v>
      </c>
      <c r="G141" s="87">
        <f t="shared" si="11"/>
        <v>121.6</v>
      </c>
      <c r="H141" s="29">
        <f>I141/E141*10</f>
        <v>11.34415571</v>
      </c>
      <c r="I141" s="34">
        <f>SUM(I125:I140)</f>
        <v>4208.568326</v>
      </c>
      <c r="J141" s="62"/>
      <c r="K141" s="59"/>
      <c r="L141" s="42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8.0" customHeight="1">
      <c r="A142" s="41"/>
      <c r="B142" s="6"/>
      <c r="C142" s="42"/>
      <c r="D142" s="42"/>
      <c r="E142" s="43"/>
      <c r="F142" s="42"/>
      <c r="G142" s="42"/>
      <c r="H142" s="59"/>
      <c r="I142" s="42"/>
      <c r="J142" s="49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8.25" customHeight="1">
      <c r="A143" s="41"/>
      <c r="B143" s="6"/>
      <c r="C143" s="42"/>
      <c r="D143" s="42"/>
      <c r="E143" s="43"/>
      <c r="F143" s="42"/>
      <c r="G143" s="42"/>
      <c r="H143" s="59"/>
      <c r="I143" s="42"/>
      <c r="J143" s="6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8.25" customHeight="1">
      <c r="A144" s="41"/>
      <c r="B144" s="6"/>
      <c r="C144" s="42"/>
      <c r="D144" s="42"/>
      <c r="E144" s="43"/>
      <c r="F144" s="42"/>
      <c r="G144" s="42"/>
      <c r="H144" s="59"/>
      <c r="I144" s="42"/>
      <c r="J144" s="6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8.25" customHeight="1">
      <c r="A145" s="41"/>
      <c r="B145" s="6"/>
      <c r="C145" s="42"/>
      <c r="D145" s="42"/>
      <c r="E145" s="43"/>
      <c r="F145" s="42"/>
      <c r="G145" s="42"/>
      <c r="H145" s="59"/>
      <c r="I145" s="42"/>
      <c r="J145" s="6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8.25" customHeight="1">
      <c r="A146" s="41"/>
      <c r="B146" s="6"/>
      <c r="C146" s="42"/>
      <c r="D146" s="42"/>
      <c r="E146" s="43"/>
      <c r="F146" s="42"/>
      <c r="G146" s="42"/>
      <c r="H146" s="59"/>
      <c r="I146" s="42"/>
      <c r="J146" s="6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1" t="s">
        <v>0</v>
      </c>
      <c r="B147" s="2"/>
      <c r="C147" s="2"/>
      <c r="D147" s="2"/>
      <c r="E147" s="2"/>
      <c r="F147" s="2"/>
      <c r="G147" s="2"/>
      <c r="H147" s="2"/>
      <c r="I147" s="2"/>
      <c r="J147" s="3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1" t="s">
        <v>1</v>
      </c>
      <c r="B148" s="2"/>
      <c r="C148" s="2"/>
      <c r="D148" s="2"/>
      <c r="E148" s="2"/>
      <c r="F148" s="2"/>
      <c r="G148" s="2"/>
      <c r="H148" s="2"/>
      <c r="I148" s="2"/>
      <c r="J148" s="3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1" t="s">
        <v>78</v>
      </c>
      <c r="B149" s="2"/>
      <c r="C149" s="2"/>
      <c r="D149" s="2"/>
      <c r="E149" s="2"/>
      <c r="F149" s="2"/>
      <c r="G149" s="2"/>
      <c r="H149" s="2"/>
      <c r="I149" s="2"/>
      <c r="J149" s="3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1" t="s">
        <v>48</v>
      </c>
      <c r="B150" s="2"/>
      <c r="C150" s="2"/>
      <c r="D150" s="2"/>
      <c r="E150" s="2"/>
      <c r="F150" s="2"/>
      <c r="G150" s="2"/>
      <c r="H150" s="2"/>
      <c r="I150" s="2"/>
      <c r="J150" s="3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5"/>
      <c r="B151" s="6"/>
      <c r="C151" s="49"/>
      <c r="D151" s="49"/>
      <c r="E151" s="50"/>
      <c r="F151" s="49"/>
      <c r="G151" s="49"/>
      <c r="H151" s="51"/>
      <c r="I151" s="49"/>
      <c r="J151" s="6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10"/>
      <c r="B152" s="75"/>
      <c r="C152" s="76" t="s">
        <v>4</v>
      </c>
      <c r="D152" s="12"/>
      <c r="E152" s="53"/>
      <c r="F152" s="15"/>
      <c r="G152" s="12" t="s">
        <v>4</v>
      </c>
      <c r="H152" s="16"/>
      <c r="I152" s="15"/>
      <c r="J152" s="11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17" t="s">
        <v>6</v>
      </c>
      <c r="B153" s="18" t="s">
        <v>7</v>
      </c>
      <c r="C153" s="19" t="s">
        <v>8</v>
      </c>
      <c r="D153" s="19" t="s">
        <v>9</v>
      </c>
      <c r="E153" s="85" t="s">
        <v>65</v>
      </c>
      <c r="F153" s="19" t="s">
        <v>12</v>
      </c>
      <c r="G153" s="19" t="s">
        <v>13</v>
      </c>
      <c r="H153" s="22" t="s">
        <v>14</v>
      </c>
      <c r="I153" s="19" t="s">
        <v>15</v>
      </c>
      <c r="J153" s="18" t="s">
        <v>16</v>
      </c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17"/>
      <c r="B154" s="18"/>
      <c r="C154" s="23" t="s">
        <v>79</v>
      </c>
      <c r="D154" s="19" t="s">
        <v>18</v>
      </c>
      <c r="E154" s="20" t="s">
        <v>18</v>
      </c>
      <c r="F154" s="19" t="s">
        <v>18</v>
      </c>
      <c r="G154" s="23" t="s">
        <v>79</v>
      </c>
      <c r="H154" s="22" t="s">
        <v>19</v>
      </c>
      <c r="I154" s="19" t="s">
        <v>20</v>
      </c>
      <c r="J154" s="18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24"/>
      <c r="B155" s="25"/>
      <c r="C155" s="26" t="s">
        <v>18</v>
      </c>
      <c r="D155" s="27"/>
      <c r="E155" s="28"/>
      <c r="F155" s="27"/>
      <c r="G155" s="26" t="s">
        <v>18</v>
      </c>
      <c r="H155" s="29"/>
      <c r="I155" s="27"/>
      <c r="J155" s="25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30">
        <v>1.0</v>
      </c>
      <c r="B156" s="31" t="s">
        <v>21</v>
      </c>
      <c r="C156" s="32"/>
      <c r="D156" s="74"/>
      <c r="E156" s="74"/>
      <c r="F156" s="34"/>
      <c r="G156" s="34"/>
      <c r="H156" s="56"/>
      <c r="I156" s="77"/>
      <c r="J156" s="62" t="s">
        <v>46</v>
      </c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30">
        <v>2.0</v>
      </c>
      <c r="B157" s="31" t="s">
        <v>23</v>
      </c>
      <c r="C157" s="32"/>
      <c r="D157" s="74"/>
      <c r="E157" s="74"/>
      <c r="F157" s="34"/>
      <c r="G157" s="34"/>
      <c r="H157" s="56"/>
      <c r="I157" s="77"/>
      <c r="J157" s="62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30">
        <v>3.0</v>
      </c>
      <c r="B158" s="31" t="s">
        <v>25</v>
      </c>
      <c r="C158" s="32"/>
      <c r="D158" s="74"/>
      <c r="E158" s="74"/>
      <c r="F158" s="34"/>
      <c r="G158" s="34"/>
      <c r="H158" s="56"/>
      <c r="I158" s="77"/>
      <c r="J158" s="62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30">
        <v>4.0</v>
      </c>
      <c r="B159" s="31" t="s">
        <v>27</v>
      </c>
      <c r="C159" s="32"/>
      <c r="D159" s="74"/>
      <c r="E159" s="74"/>
      <c r="F159" s="34"/>
      <c r="G159" s="34"/>
      <c r="H159" s="56"/>
      <c r="I159" s="77"/>
      <c r="J159" s="62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30">
        <v>5.0</v>
      </c>
      <c r="B160" s="31" t="s">
        <v>28</v>
      </c>
      <c r="C160" s="32"/>
      <c r="D160" s="74"/>
      <c r="E160" s="74"/>
      <c r="F160" s="34"/>
      <c r="G160" s="34"/>
      <c r="H160" s="56"/>
      <c r="I160" s="77"/>
      <c r="J160" s="27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30">
        <v>6.0</v>
      </c>
      <c r="B161" s="31" t="s">
        <v>29</v>
      </c>
      <c r="C161" s="32"/>
      <c r="D161" s="74"/>
      <c r="E161" s="74"/>
      <c r="F161" s="34"/>
      <c r="G161" s="34"/>
      <c r="H161" s="56"/>
      <c r="I161" s="77"/>
      <c r="J161" s="27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30">
        <v>7.0</v>
      </c>
      <c r="B162" s="31" t="s">
        <v>30</v>
      </c>
      <c r="C162" s="32"/>
      <c r="D162" s="74"/>
      <c r="E162" s="74"/>
      <c r="F162" s="34"/>
      <c r="G162" s="34"/>
      <c r="H162" s="56"/>
      <c r="I162" s="77"/>
      <c r="J162" s="62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30">
        <v>8.0</v>
      </c>
      <c r="B163" s="31" t="s">
        <v>31</v>
      </c>
      <c r="C163" s="32"/>
      <c r="D163" s="74"/>
      <c r="E163" s="74"/>
      <c r="F163" s="34"/>
      <c r="G163" s="34"/>
      <c r="H163" s="29"/>
      <c r="I163" s="77"/>
      <c r="J163" s="62"/>
      <c r="K163" s="4"/>
      <c r="L163" s="59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30">
        <v>9.0</v>
      </c>
      <c r="B164" s="31" t="s">
        <v>32</v>
      </c>
      <c r="C164" s="32"/>
      <c r="D164" s="74"/>
      <c r="E164" s="74"/>
      <c r="F164" s="34"/>
      <c r="G164" s="34"/>
      <c r="H164" s="29"/>
      <c r="I164" s="77"/>
      <c r="J164" s="62"/>
      <c r="K164" s="4"/>
      <c r="L164" s="59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30">
        <v>10.0</v>
      </c>
      <c r="B165" s="31" t="s">
        <v>33</v>
      </c>
      <c r="C165" s="32"/>
      <c r="D165" s="74"/>
      <c r="E165" s="74"/>
      <c r="F165" s="34"/>
      <c r="G165" s="34"/>
      <c r="H165" s="56"/>
      <c r="I165" s="77"/>
      <c r="J165" s="62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30">
        <v>11.0</v>
      </c>
      <c r="B166" s="31" t="s">
        <v>34</v>
      </c>
      <c r="C166" s="32"/>
      <c r="D166" s="74"/>
      <c r="E166" s="74"/>
      <c r="F166" s="34"/>
      <c r="G166" s="34"/>
      <c r="H166" s="56"/>
      <c r="I166" s="77"/>
      <c r="J166" s="62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30">
        <v>12.0</v>
      </c>
      <c r="B167" s="31" t="s">
        <v>35</v>
      </c>
      <c r="C167" s="32"/>
      <c r="D167" s="74"/>
      <c r="E167" s="74"/>
      <c r="F167" s="34"/>
      <c r="G167" s="34"/>
      <c r="H167" s="56"/>
      <c r="I167" s="77"/>
      <c r="J167" s="62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30">
        <v>13.0</v>
      </c>
      <c r="B168" s="31" t="s">
        <v>36</v>
      </c>
      <c r="C168" s="32"/>
      <c r="D168" s="74"/>
      <c r="E168" s="74"/>
      <c r="F168" s="34"/>
      <c r="G168" s="34"/>
      <c r="H168" s="29"/>
      <c r="I168" s="77"/>
      <c r="J168" s="62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30">
        <v>14.0</v>
      </c>
      <c r="B169" s="31" t="s">
        <v>37</v>
      </c>
      <c r="C169" s="32"/>
      <c r="D169" s="74"/>
      <c r="E169" s="74"/>
      <c r="F169" s="34"/>
      <c r="G169" s="34"/>
      <c r="H169" s="56"/>
      <c r="I169" s="77"/>
      <c r="J169" s="62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30">
        <v>15.0</v>
      </c>
      <c r="B170" s="31" t="s">
        <v>38</v>
      </c>
      <c r="C170" s="32"/>
      <c r="D170" s="74"/>
      <c r="E170" s="74"/>
      <c r="F170" s="34"/>
      <c r="G170" s="34"/>
      <c r="H170" s="56"/>
      <c r="I170" s="77"/>
      <c r="J170" s="62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30">
        <v>16.0</v>
      </c>
      <c r="B171" s="31" t="s">
        <v>39</v>
      </c>
      <c r="C171" s="32"/>
      <c r="D171" s="74"/>
      <c r="E171" s="74"/>
      <c r="F171" s="34"/>
      <c r="G171" s="34"/>
      <c r="H171" s="56"/>
      <c r="I171" s="77"/>
      <c r="J171" s="62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30">
        <v>17.0</v>
      </c>
      <c r="B172" s="31" t="s">
        <v>40</v>
      </c>
      <c r="C172" s="32"/>
      <c r="D172" s="74"/>
      <c r="E172" s="74"/>
      <c r="F172" s="34"/>
      <c r="G172" s="34"/>
      <c r="H172" s="56"/>
      <c r="I172" s="77"/>
      <c r="J172" s="62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30"/>
      <c r="B173" s="25" t="s">
        <v>41</v>
      </c>
      <c r="C173" s="32"/>
      <c r="D173" s="74"/>
      <c r="E173" s="74"/>
      <c r="F173" s="34"/>
      <c r="G173" s="34"/>
      <c r="H173" s="29"/>
      <c r="I173" s="77"/>
      <c r="J173" s="62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1"/>
      <c r="B174" s="6"/>
      <c r="C174" s="44"/>
      <c r="D174" s="42"/>
      <c r="E174" s="43"/>
      <c r="F174" s="44"/>
      <c r="G174" s="44"/>
      <c r="H174" s="59"/>
      <c r="I174" s="42"/>
      <c r="J174" s="6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1"/>
      <c r="B175" s="6"/>
      <c r="C175" s="44"/>
      <c r="D175" s="42"/>
      <c r="E175" s="43"/>
      <c r="F175" s="44"/>
      <c r="G175" s="44"/>
      <c r="H175" s="59"/>
      <c r="I175" s="42"/>
      <c r="J175" s="6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1" t="s">
        <v>0</v>
      </c>
      <c r="B176" s="2"/>
      <c r="C176" s="2"/>
      <c r="D176" s="2"/>
      <c r="E176" s="2"/>
      <c r="F176" s="2"/>
      <c r="G176" s="2"/>
      <c r="H176" s="2"/>
      <c r="I176" s="2"/>
      <c r="J176" s="3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1" t="s">
        <v>1</v>
      </c>
      <c r="B177" s="2"/>
      <c r="C177" s="2"/>
      <c r="D177" s="2"/>
      <c r="E177" s="2"/>
      <c r="F177" s="2"/>
      <c r="G177" s="2"/>
      <c r="H177" s="2"/>
      <c r="I177" s="2"/>
      <c r="J177" s="3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1" t="s">
        <v>78</v>
      </c>
      <c r="B178" s="2"/>
      <c r="C178" s="2"/>
      <c r="D178" s="2"/>
      <c r="E178" s="2"/>
      <c r="F178" s="2"/>
      <c r="G178" s="2"/>
      <c r="H178" s="2"/>
      <c r="I178" s="2"/>
      <c r="J178" s="3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1" t="s">
        <v>50</v>
      </c>
      <c r="B179" s="2"/>
      <c r="C179" s="2"/>
      <c r="D179" s="2"/>
      <c r="E179" s="2"/>
      <c r="F179" s="2"/>
      <c r="G179" s="2"/>
      <c r="H179" s="2"/>
      <c r="I179" s="2"/>
      <c r="J179" s="3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5"/>
      <c r="B180" s="6"/>
      <c r="C180" s="49"/>
      <c r="D180" s="49"/>
      <c r="E180" s="50"/>
      <c r="F180" s="49"/>
      <c r="G180" s="49"/>
      <c r="H180" s="51"/>
      <c r="I180" s="49"/>
      <c r="J180" s="6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10"/>
      <c r="B181" s="11"/>
      <c r="C181" s="12" t="s">
        <v>4</v>
      </c>
      <c r="D181" s="12"/>
      <c r="E181" s="53"/>
      <c r="F181" s="15"/>
      <c r="G181" s="12" t="s">
        <v>4</v>
      </c>
      <c r="H181" s="16"/>
      <c r="I181" s="15"/>
      <c r="J181" s="11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17" t="s">
        <v>6</v>
      </c>
      <c r="B182" s="18" t="s">
        <v>7</v>
      </c>
      <c r="C182" s="19" t="s">
        <v>8</v>
      </c>
      <c r="D182" s="19" t="s">
        <v>9</v>
      </c>
      <c r="E182" s="85" t="s">
        <v>65</v>
      </c>
      <c r="F182" s="19" t="s">
        <v>12</v>
      </c>
      <c r="G182" s="19" t="s">
        <v>13</v>
      </c>
      <c r="H182" s="22" t="s">
        <v>14</v>
      </c>
      <c r="I182" s="19" t="s">
        <v>15</v>
      </c>
      <c r="J182" s="18" t="s">
        <v>16</v>
      </c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17"/>
      <c r="B183" s="18"/>
      <c r="C183" s="84">
        <v>2017.0</v>
      </c>
      <c r="D183" s="19" t="s">
        <v>18</v>
      </c>
      <c r="E183" s="20" t="s">
        <v>18</v>
      </c>
      <c r="F183" s="19" t="s">
        <v>18</v>
      </c>
      <c r="G183" s="84">
        <v>2017.0</v>
      </c>
      <c r="H183" s="22" t="s">
        <v>19</v>
      </c>
      <c r="I183" s="19" t="s">
        <v>20</v>
      </c>
      <c r="J183" s="18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24"/>
      <c r="B184" s="25"/>
      <c r="C184" s="26" t="s">
        <v>18</v>
      </c>
      <c r="D184" s="27"/>
      <c r="E184" s="28"/>
      <c r="F184" s="27"/>
      <c r="G184" s="26" t="s">
        <v>18</v>
      </c>
      <c r="H184" s="29"/>
      <c r="I184" s="27"/>
      <c r="J184" s="25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30">
        <v>1.0</v>
      </c>
      <c r="B185" s="31" t="s">
        <v>21</v>
      </c>
      <c r="C185" s="74">
        <v>9.999999999999998</v>
      </c>
      <c r="D185" s="74">
        <v>6.9</v>
      </c>
      <c r="E185" s="74">
        <v>9.9</v>
      </c>
      <c r="F185" s="34">
        <v>0.0</v>
      </c>
      <c r="G185" s="87">
        <f>C185+D185-E185</f>
        <v>7</v>
      </c>
      <c r="H185" s="29">
        <f>I185/E185*10</f>
        <v>247.4747475</v>
      </c>
      <c r="I185" s="27">
        <v>245.0</v>
      </c>
      <c r="J185" s="62" t="s">
        <v>51</v>
      </c>
      <c r="K185" s="42"/>
      <c r="L185" s="42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30">
        <v>2.0</v>
      </c>
      <c r="B186" s="31" t="s">
        <v>23</v>
      </c>
      <c r="C186" s="74"/>
      <c r="D186" s="74">
        <v>0.0</v>
      </c>
      <c r="E186" s="74">
        <v>0.0</v>
      </c>
      <c r="F186" s="34">
        <v>0.0</v>
      </c>
      <c r="G186" s="87"/>
      <c r="H186" s="29"/>
      <c r="I186" s="27"/>
      <c r="J186" s="62"/>
      <c r="K186" s="42"/>
      <c r="L186" s="42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30">
        <v>3.0</v>
      </c>
      <c r="B187" s="31" t="s">
        <v>25</v>
      </c>
      <c r="C187" s="74"/>
      <c r="D187" s="74">
        <v>1.8</v>
      </c>
      <c r="E187" s="74">
        <v>0.0</v>
      </c>
      <c r="F187" s="34">
        <v>0.0</v>
      </c>
      <c r="G187" s="87">
        <f t="shared" ref="G187:G202" si="12">C187+D187-E187</f>
        <v>1.8</v>
      </c>
      <c r="H187" s="29"/>
      <c r="I187" s="27"/>
      <c r="J187" s="62"/>
      <c r="K187" s="42"/>
      <c r="L187" s="42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30">
        <v>4.0</v>
      </c>
      <c r="B188" s="31" t="s">
        <v>27</v>
      </c>
      <c r="C188" s="74">
        <v>3.0</v>
      </c>
      <c r="D188" s="74">
        <v>2.0</v>
      </c>
      <c r="E188" s="74">
        <v>2.0</v>
      </c>
      <c r="F188" s="34">
        <v>0.0</v>
      </c>
      <c r="G188" s="87">
        <f t="shared" si="12"/>
        <v>3</v>
      </c>
      <c r="H188" s="29">
        <f t="shared" ref="H188:H191" si="13">I188/E188*10</f>
        <v>205</v>
      </c>
      <c r="I188" s="27">
        <v>41.0</v>
      </c>
      <c r="J188" s="62"/>
      <c r="K188" s="42"/>
      <c r="L188" s="42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30">
        <v>5.0</v>
      </c>
      <c r="B189" s="31" t="s">
        <v>28</v>
      </c>
      <c r="C189" s="74">
        <v>5.0</v>
      </c>
      <c r="D189" s="74">
        <v>1.0</v>
      </c>
      <c r="E189" s="74">
        <v>6.0</v>
      </c>
      <c r="F189" s="34">
        <v>0.0</v>
      </c>
      <c r="G189" s="87">
        <f t="shared" si="12"/>
        <v>0</v>
      </c>
      <c r="H189" s="29">
        <f t="shared" si="13"/>
        <v>195</v>
      </c>
      <c r="I189" s="27">
        <v>117.0</v>
      </c>
      <c r="J189" s="62"/>
      <c r="K189" s="42"/>
      <c r="L189" s="42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30">
        <v>6.0</v>
      </c>
      <c r="B190" s="31" t="s">
        <v>29</v>
      </c>
      <c r="C190" s="74">
        <v>0.0</v>
      </c>
      <c r="D190" s="74">
        <v>0.9</v>
      </c>
      <c r="E190" s="74">
        <v>0.9</v>
      </c>
      <c r="F190" s="34">
        <v>0.0</v>
      </c>
      <c r="G190" s="87">
        <f t="shared" si="12"/>
        <v>0</v>
      </c>
      <c r="H190" s="29">
        <f t="shared" si="13"/>
        <v>200</v>
      </c>
      <c r="I190" s="27">
        <v>18.0</v>
      </c>
      <c r="J190" s="62"/>
      <c r="K190" s="42"/>
      <c r="L190" s="42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30">
        <v>7.0</v>
      </c>
      <c r="B191" s="31" t="s">
        <v>30</v>
      </c>
      <c r="C191" s="74">
        <v>14.7</v>
      </c>
      <c r="D191" s="74">
        <v>19.799999999999997</v>
      </c>
      <c r="E191" s="74">
        <v>22.6</v>
      </c>
      <c r="F191" s="34">
        <v>0.0</v>
      </c>
      <c r="G191" s="87">
        <f t="shared" si="12"/>
        <v>11.9</v>
      </c>
      <c r="H191" s="29">
        <f t="shared" si="13"/>
        <v>225.6637168</v>
      </c>
      <c r="I191" s="27">
        <v>510.0</v>
      </c>
      <c r="J191" s="62"/>
      <c r="K191" s="42"/>
      <c r="L191" s="42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30">
        <v>8.0</v>
      </c>
      <c r="B192" s="31" t="s">
        <v>31</v>
      </c>
      <c r="C192" s="74">
        <v>0.0</v>
      </c>
      <c r="D192" s="74">
        <v>0.0</v>
      </c>
      <c r="E192" s="74">
        <v>0.0</v>
      </c>
      <c r="F192" s="34">
        <v>0.0</v>
      </c>
      <c r="G192" s="87">
        <f t="shared" si="12"/>
        <v>0</v>
      </c>
      <c r="H192" s="29"/>
      <c r="I192" s="27"/>
      <c r="J192" s="62"/>
      <c r="K192" s="42"/>
      <c r="L192" s="42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30">
        <v>9.0</v>
      </c>
      <c r="B193" s="31" t="s">
        <v>32</v>
      </c>
      <c r="C193" s="74">
        <v>332.0</v>
      </c>
      <c r="D193" s="74">
        <v>344.0</v>
      </c>
      <c r="E193" s="74">
        <v>339.0</v>
      </c>
      <c r="F193" s="34">
        <v>0.0</v>
      </c>
      <c r="G193" s="87">
        <f t="shared" si="12"/>
        <v>337</v>
      </c>
      <c r="H193" s="29">
        <f t="shared" ref="H193:H202" si="14">I193/E193*10</f>
        <v>206.22</v>
      </c>
      <c r="I193" s="27">
        <f>E193*20.622</f>
        <v>6990.858</v>
      </c>
      <c r="J193" s="62"/>
      <c r="K193" s="42"/>
      <c r="L193" s="42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30">
        <v>10.0</v>
      </c>
      <c r="B194" s="31" t="s">
        <v>33</v>
      </c>
      <c r="C194" s="74">
        <v>0.20000000000000284</v>
      </c>
      <c r="D194" s="74">
        <v>7.5</v>
      </c>
      <c r="E194" s="74">
        <v>5.6</v>
      </c>
      <c r="F194" s="34">
        <v>0.0</v>
      </c>
      <c r="G194" s="87">
        <f t="shared" si="12"/>
        <v>2.1</v>
      </c>
      <c r="H194" s="29">
        <f t="shared" si="14"/>
        <v>203.5714286</v>
      </c>
      <c r="I194" s="27">
        <v>114.0</v>
      </c>
      <c r="J194" s="62"/>
      <c r="K194" s="42"/>
      <c r="L194" s="42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30">
        <v>11.0</v>
      </c>
      <c r="B195" s="31" t="s">
        <v>34</v>
      </c>
      <c r="C195" s="74">
        <v>33.8</v>
      </c>
      <c r="D195" s="74">
        <v>33.199999999999996</v>
      </c>
      <c r="E195" s="74">
        <v>34.3</v>
      </c>
      <c r="F195" s="34">
        <v>0.0</v>
      </c>
      <c r="G195" s="87">
        <f t="shared" si="12"/>
        <v>32.7</v>
      </c>
      <c r="H195" s="29">
        <f t="shared" si="14"/>
        <v>210.5</v>
      </c>
      <c r="I195" s="27">
        <f>E195*21.05</f>
        <v>722.015</v>
      </c>
      <c r="J195" s="62"/>
      <c r="K195" s="42"/>
      <c r="L195" s="42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30">
        <v>12.0</v>
      </c>
      <c r="B196" s="31" t="s">
        <v>35</v>
      </c>
      <c r="C196" s="74">
        <v>7.799999999999999</v>
      </c>
      <c r="D196" s="74">
        <v>7.6</v>
      </c>
      <c r="E196" s="74">
        <v>7.6</v>
      </c>
      <c r="F196" s="34">
        <v>0.0</v>
      </c>
      <c r="G196" s="87">
        <f t="shared" si="12"/>
        <v>7.8</v>
      </c>
      <c r="H196" s="29">
        <f t="shared" si="14"/>
        <v>200.5</v>
      </c>
      <c r="I196" s="27">
        <f>E196*20.05</f>
        <v>152.38</v>
      </c>
      <c r="J196" s="62"/>
      <c r="K196" s="42"/>
      <c r="L196" s="42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30">
        <v>13.0</v>
      </c>
      <c r="B197" s="31" t="s">
        <v>36</v>
      </c>
      <c r="C197" s="74">
        <v>1.0</v>
      </c>
      <c r="D197" s="74">
        <v>14.0</v>
      </c>
      <c r="E197" s="74">
        <v>11.3</v>
      </c>
      <c r="F197" s="34">
        <v>0.0</v>
      </c>
      <c r="G197" s="87">
        <f t="shared" si="12"/>
        <v>3.7</v>
      </c>
      <c r="H197" s="29">
        <f t="shared" si="14"/>
        <v>201.2</v>
      </c>
      <c r="I197" s="27">
        <f>E197*20.12</f>
        <v>227.356</v>
      </c>
      <c r="J197" s="62"/>
      <c r="K197" s="42"/>
      <c r="L197" s="42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30">
        <v>14.0</v>
      </c>
      <c r="B198" s="31" t="s">
        <v>37</v>
      </c>
      <c r="C198" s="74">
        <v>4.599999999999998</v>
      </c>
      <c r="D198" s="74">
        <v>2.8</v>
      </c>
      <c r="E198" s="74">
        <v>6.5</v>
      </c>
      <c r="F198" s="34">
        <v>0.0</v>
      </c>
      <c r="G198" s="87">
        <f t="shared" si="12"/>
        <v>0.9</v>
      </c>
      <c r="H198" s="29">
        <f t="shared" si="14"/>
        <v>205.9</v>
      </c>
      <c r="I198" s="27">
        <f>E198*20.59</f>
        <v>133.835</v>
      </c>
      <c r="J198" s="62"/>
      <c r="K198" s="42"/>
      <c r="L198" s="42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30">
        <v>15.0</v>
      </c>
      <c r="B199" s="31" t="s">
        <v>38</v>
      </c>
      <c r="C199" s="74">
        <v>18.6</v>
      </c>
      <c r="D199" s="74">
        <v>34.8</v>
      </c>
      <c r="E199" s="74">
        <v>44.3</v>
      </c>
      <c r="F199" s="34">
        <v>0.0</v>
      </c>
      <c r="G199" s="87">
        <f t="shared" si="12"/>
        <v>9.1</v>
      </c>
      <c r="H199" s="29">
        <f t="shared" si="14"/>
        <v>205.22</v>
      </c>
      <c r="I199" s="27">
        <f>E199*20.522</f>
        <v>909.1246</v>
      </c>
      <c r="J199" s="62"/>
      <c r="K199" s="42"/>
      <c r="L199" s="42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30">
        <v>16.0</v>
      </c>
      <c r="B200" s="31" t="s">
        <v>39</v>
      </c>
      <c r="C200" s="74">
        <v>13.600000000000001</v>
      </c>
      <c r="D200" s="74">
        <v>37.6</v>
      </c>
      <c r="E200" s="74">
        <v>26.5</v>
      </c>
      <c r="F200" s="34">
        <v>0.0</v>
      </c>
      <c r="G200" s="87">
        <f t="shared" si="12"/>
        <v>24.7</v>
      </c>
      <c r="H200" s="29">
        <f t="shared" si="14"/>
        <v>203.0188679</v>
      </c>
      <c r="I200" s="27">
        <v>538.0</v>
      </c>
      <c r="J200" s="62"/>
      <c r="K200" s="42"/>
      <c r="L200" s="42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30">
        <v>17.0</v>
      </c>
      <c r="B201" s="31" t="s">
        <v>40</v>
      </c>
      <c r="C201" s="74">
        <v>46.10000000000001</v>
      </c>
      <c r="D201" s="74">
        <v>41.300000000000004</v>
      </c>
      <c r="E201" s="74">
        <v>41.300000000000004</v>
      </c>
      <c r="F201" s="34">
        <v>0.0</v>
      </c>
      <c r="G201" s="87">
        <f t="shared" si="12"/>
        <v>46.1</v>
      </c>
      <c r="H201" s="29">
        <f t="shared" si="14"/>
        <v>205.8</v>
      </c>
      <c r="I201" s="27">
        <f>E201*20.58</f>
        <v>849.954</v>
      </c>
      <c r="J201" s="62"/>
      <c r="K201" s="42"/>
      <c r="L201" s="42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30"/>
      <c r="B202" s="25" t="s">
        <v>41</v>
      </c>
      <c r="C202" s="32">
        <v>490.5</v>
      </c>
      <c r="D202" s="32">
        <v>555.1999999999999</v>
      </c>
      <c r="E202" s="32">
        <v>557.8</v>
      </c>
      <c r="F202" s="32">
        <f>SUM(F185:F201)</f>
        <v>0</v>
      </c>
      <c r="G202" s="87">
        <f t="shared" si="12"/>
        <v>487.9</v>
      </c>
      <c r="H202" s="29">
        <f t="shared" si="14"/>
        <v>207.3955289</v>
      </c>
      <c r="I202" s="27">
        <f>SUM(I185:I201)</f>
        <v>11568.5226</v>
      </c>
      <c r="J202" s="62"/>
      <c r="K202" s="42"/>
      <c r="L202" s="42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1"/>
      <c r="B203" s="6"/>
      <c r="C203" s="121"/>
      <c r="D203" s="121"/>
      <c r="E203" s="121"/>
      <c r="F203" s="121"/>
      <c r="G203" s="122"/>
      <c r="H203" s="59">
        <v>11569.0</v>
      </c>
      <c r="I203" s="42">
        <f>I202-H203</f>
        <v>-0.4774</v>
      </c>
      <c r="J203" s="6"/>
      <c r="K203" s="42"/>
      <c r="L203" s="42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1"/>
      <c r="B204" s="6"/>
      <c r="C204" s="121"/>
      <c r="D204" s="121"/>
      <c r="E204" s="121"/>
      <c r="F204" s="121"/>
      <c r="G204" s="122"/>
      <c r="H204" s="59"/>
      <c r="I204" s="42"/>
      <c r="J204" s="6"/>
      <c r="K204" s="42"/>
      <c r="L204" s="42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1" t="s">
        <v>0</v>
      </c>
      <c r="B205" s="2"/>
      <c r="C205" s="2"/>
      <c r="D205" s="2"/>
      <c r="E205" s="2"/>
      <c r="F205" s="2"/>
      <c r="G205" s="2"/>
      <c r="H205" s="2"/>
      <c r="I205" s="2"/>
      <c r="J205" s="3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1" t="s">
        <v>1</v>
      </c>
      <c r="B206" s="2"/>
      <c r="C206" s="2"/>
      <c r="D206" s="2"/>
      <c r="E206" s="2"/>
      <c r="F206" s="2"/>
      <c r="G206" s="2"/>
      <c r="H206" s="2"/>
      <c r="I206" s="2"/>
      <c r="J206" s="3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1" t="s">
        <v>78</v>
      </c>
      <c r="B207" s="2"/>
      <c r="C207" s="2"/>
      <c r="D207" s="2"/>
      <c r="E207" s="2"/>
      <c r="F207" s="2"/>
      <c r="G207" s="2"/>
      <c r="H207" s="2"/>
      <c r="I207" s="2"/>
      <c r="J207" s="3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1" t="s">
        <v>52</v>
      </c>
      <c r="B208" s="2"/>
      <c r="C208" s="2"/>
      <c r="D208" s="2"/>
      <c r="E208" s="2"/>
      <c r="F208" s="2"/>
      <c r="G208" s="2"/>
      <c r="H208" s="2"/>
      <c r="I208" s="2"/>
      <c r="J208" s="3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5"/>
      <c r="B209" s="6"/>
      <c r="C209" s="49"/>
      <c r="D209" s="49"/>
      <c r="E209" s="50"/>
      <c r="F209" s="49"/>
      <c r="G209" s="49"/>
      <c r="H209" s="51"/>
      <c r="I209" s="49"/>
      <c r="J209" s="6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10"/>
      <c r="B210" s="11"/>
      <c r="C210" s="12" t="s">
        <v>4</v>
      </c>
      <c r="D210" s="12"/>
      <c r="E210" s="53"/>
      <c r="F210" s="15"/>
      <c r="G210" s="12" t="s">
        <v>4</v>
      </c>
      <c r="H210" s="16"/>
      <c r="I210" s="15"/>
      <c r="J210" s="11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17" t="s">
        <v>6</v>
      </c>
      <c r="B211" s="18" t="s">
        <v>7</v>
      </c>
      <c r="C211" s="19" t="s">
        <v>8</v>
      </c>
      <c r="D211" s="19" t="s">
        <v>9</v>
      </c>
      <c r="E211" s="85" t="s">
        <v>65</v>
      </c>
      <c r="F211" s="19" t="s">
        <v>12</v>
      </c>
      <c r="G211" s="19" t="s">
        <v>13</v>
      </c>
      <c r="H211" s="22" t="s">
        <v>14</v>
      </c>
      <c r="I211" s="19" t="s">
        <v>15</v>
      </c>
      <c r="J211" s="18" t="s">
        <v>16</v>
      </c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17"/>
      <c r="B212" s="18"/>
      <c r="C212" s="84">
        <v>2017.0</v>
      </c>
      <c r="D212" s="19" t="s">
        <v>18</v>
      </c>
      <c r="E212" s="20" t="s">
        <v>18</v>
      </c>
      <c r="F212" s="19" t="s">
        <v>18</v>
      </c>
      <c r="G212" s="84">
        <v>2017.0</v>
      </c>
      <c r="H212" s="22" t="s">
        <v>19</v>
      </c>
      <c r="I212" s="19" t="s">
        <v>20</v>
      </c>
      <c r="J212" s="18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24"/>
      <c r="B213" s="25"/>
      <c r="C213" s="26" t="s">
        <v>18</v>
      </c>
      <c r="D213" s="27"/>
      <c r="E213" s="28"/>
      <c r="F213" s="27"/>
      <c r="G213" s="26" t="s">
        <v>18</v>
      </c>
      <c r="H213" s="29"/>
      <c r="I213" s="27"/>
      <c r="J213" s="25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30">
        <v>1.0</v>
      </c>
      <c r="B214" s="31" t="s">
        <v>21</v>
      </c>
      <c r="C214" s="74"/>
      <c r="D214" s="74">
        <v>0.0</v>
      </c>
      <c r="E214" s="74">
        <v>0.0</v>
      </c>
      <c r="F214" s="34">
        <v>0.0</v>
      </c>
      <c r="G214" s="87"/>
      <c r="H214" s="29">
        <v>0.0</v>
      </c>
      <c r="I214" s="27">
        <f>(H214*E214)/10</f>
        <v>0</v>
      </c>
      <c r="J214" s="62" t="s">
        <v>53</v>
      </c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30">
        <v>2.0</v>
      </c>
      <c r="B215" s="31" t="s">
        <v>23</v>
      </c>
      <c r="C215" s="74"/>
      <c r="D215" s="74">
        <v>0.0</v>
      </c>
      <c r="E215" s="74">
        <v>0.0</v>
      </c>
      <c r="F215" s="34">
        <v>0.0</v>
      </c>
      <c r="G215" s="87"/>
      <c r="H215" s="29"/>
      <c r="I215" s="27"/>
      <c r="J215" s="62"/>
      <c r="K215" s="42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30">
        <v>3.0</v>
      </c>
      <c r="B216" s="31" t="s">
        <v>25</v>
      </c>
      <c r="C216" s="74">
        <v>0.0</v>
      </c>
      <c r="D216" s="74">
        <v>0.9</v>
      </c>
      <c r="E216" s="74">
        <v>0.9</v>
      </c>
      <c r="F216" s="34">
        <v>0.0</v>
      </c>
      <c r="G216" s="87">
        <f>C216+D216-E216</f>
        <v>0</v>
      </c>
      <c r="H216" s="29">
        <f>I216/E216*10</f>
        <v>133.3333333</v>
      </c>
      <c r="I216" s="27">
        <v>12.0</v>
      </c>
      <c r="J216" s="62"/>
      <c r="K216" s="42"/>
      <c r="L216" s="42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30">
        <v>4.0</v>
      </c>
      <c r="B217" s="31" t="s">
        <v>27</v>
      </c>
      <c r="C217" s="74">
        <v>0.0</v>
      </c>
      <c r="D217" s="74">
        <v>0.0</v>
      </c>
      <c r="E217" s="74">
        <v>0.0</v>
      </c>
      <c r="F217" s="34">
        <v>0.0</v>
      </c>
      <c r="G217" s="87"/>
      <c r="H217" s="29"/>
      <c r="I217" s="27"/>
      <c r="J217" s="62"/>
      <c r="K217" s="42"/>
      <c r="L217" s="42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30">
        <v>5.0</v>
      </c>
      <c r="B218" s="31" t="s">
        <v>28</v>
      </c>
      <c r="C218" s="74"/>
      <c r="D218" s="74">
        <v>0.0</v>
      </c>
      <c r="E218" s="74">
        <v>0.0</v>
      </c>
      <c r="F218" s="34">
        <v>0.0</v>
      </c>
      <c r="G218" s="87"/>
      <c r="H218" s="29"/>
      <c r="I218" s="27">
        <v>0.0</v>
      </c>
      <c r="J218" s="62"/>
      <c r="K218" s="42"/>
      <c r="L218" s="42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30">
        <v>6.0</v>
      </c>
      <c r="B219" s="31" t="s">
        <v>29</v>
      </c>
      <c r="C219" s="74">
        <v>0.0</v>
      </c>
      <c r="D219" s="74">
        <v>7.6</v>
      </c>
      <c r="E219" s="74">
        <v>7.6</v>
      </c>
      <c r="F219" s="34">
        <v>0.0</v>
      </c>
      <c r="G219" s="87">
        <f t="shared" ref="G219:G220" si="15">C219+D219-E219</f>
        <v>0</v>
      </c>
      <c r="H219" s="29">
        <f t="shared" ref="H219:H220" si="16">I219/E219*10</f>
        <v>134.2105263</v>
      </c>
      <c r="I219" s="27">
        <v>102.0</v>
      </c>
      <c r="J219" s="62"/>
      <c r="K219" s="42"/>
      <c r="L219" s="42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30">
        <v>7.0</v>
      </c>
      <c r="B220" s="31" t="s">
        <v>30</v>
      </c>
      <c r="C220" s="74">
        <v>7.9999999999999964</v>
      </c>
      <c r="D220" s="74">
        <v>16.9</v>
      </c>
      <c r="E220" s="74">
        <v>18.799999999999997</v>
      </c>
      <c r="F220" s="34">
        <v>0.0</v>
      </c>
      <c r="G220" s="87">
        <f t="shared" si="15"/>
        <v>6.1</v>
      </c>
      <c r="H220" s="29">
        <f t="shared" si="16"/>
        <v>134.5744681</v>
      </c>
      <c r="I220" s="27">
        <v>253.0</v>
      </c>
      <c r="J220" s="62"/>
      <c r="K220" s="42"/>
      <c r="L220" s="42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30">
        <v>8.0</v>
      </c>
      <c r="B221" s="31" t="s">
        <v>31</v>
      </c>
      <c r="C221" s="74"/>
      <c r="D221" s="74">
        <v>0.0</v>
      </c>
      <c r="E221" s="74">
        <v>0.0</v>
      </c>
      <c r="F221" s="34">
        <v>0.0</v>
      </c>
      <c r="G221" s="87"/>
      <c r="H221" s="29"/>
      <c r="I221" s="27"/>
      <c r="J221" s="62"/>
      <c r="K221" s="42"/>
      <c r="L221" s="42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30">
        <v>9.0</v>
      </c>
      <c r="B222" s="31" t="s">
        <v>32</v>
      </c>
      <c r="C222" s="74">
        <v>0.0</v>
      </c>
      <c r="D222" s="74">
        <v>8.5</v>
      </c>
      <c r="E222" s="74">
        <v>8.5</v>
      </c>
      <c r="F222" s="34">
        <v>0.0</v>
      </c>
      <c r="G222" s="87">
        <f t="shared" ref="G222:G231" si="17">C222+D222-E222</f>
        <v>0</v>
      </c>
      <c r="H222" s="29">
        <f t="shared" ref="H222:H231" si="18">I222/E222*10</f>
        <v>140</v>
      </c>
      <c r="I222" s="27">
        <v>119.0</v>
      </c>
      <c r="J222" s="62"/>
      <c r="K222" s="42"/>
      <c r="L222" s="42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30">
        <v>10.0</v>
      </c>
      <c r="B223" s="31" t="s">
        <v>33</v>
      </c>
      <c r="C223" s="74">
        <v>0.10000000000000142</v>
      </c>
      <c r="D223" s="74">
        <v>0.9</v>
      </c>
      <c r="E223" s="74">
        <v>0.9</v>
      </c>
      <c r="F223" s="34">
        <v>0.0</v>
      </c>
      <c r="G223" s="87">
        <f t="shared" si="17"/>
        <v>0.1</v>
      </c>
      <c r="H223" s="29">
        <f t="shared" si="18"/>
        <v>133.3333333</v>
      </c>
      <c r="I223" s="27">
        <v>12.0</v>
      </c>
      <c r="J223" s="62"/>
      <c r="K223" s="42"/>
      <c r="L223" s="42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30">
        <v>11.0</v>
      </c>
      <c r="B224" s="31" t="s">
        <v>34</v>
      </c>
      <c r="C224" s="74">
        <v>3.799999999999999</v>
      </c>
      <c r="D224" s="74">
        <v>13.799999999999999</v>
      </c>
      <c r="E224" s="74">
        <v>12.899999999999999</v>
      </c>
      <c r="F224" s="34">
        <v>0.0</v>
      </c>
      <c r="G224" s="87">
        <f t="shared" si="17"/>
        <v>4.7</v>
      </c>
      <c r="H224" s="29">
        <f t="shared" si="18"/>
        <v>127.9069767</v>
      </c>
      <c r="I224" s="27">
        <v>165.0</v>
      </c>
      <c r="J224" s="62"/>
      <c r="K224" s="42"/>
      <c r="L224" s="42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30">
        <v>12.0</v>
      </c>
      <c r="B225" s="31" t="s">
        <v>35</v>
      </c>
      <c r="C225" s="74">
        <v>2.9</v>
      </c>
      <c r="D225" s="74">
        <v>4.6</v>
      </c>
      <c r="E225" s="74">
        <v>7.3999999999999995</v>
      </c>
      <c r="F225" s="34">
        <v>0.0</v>
      </c>
      <c r="G225" s="87">
        <f t="shared" si="17"/>
        <v>0.1</v>
      </c>
      <c r="H225" s="29">
        <f t="shared" si="18"/>
        <v>128.3783784</v>
      </c>
      <c r="I225" s="27">
        <v>95.0</v>
      </c>
      <c r="J225" s="62"/>
      <c r="K225" s="42"/>
      <c r="L225" s="42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30">
        <v>13.0</v>
      </c>
      <c r="B226" s="31" t="s">
        <v>36</v>
      </c>
      <c r="C226" s="74">
        <v>0.09999999999999987</v>
      </c>
      <c r="D226" s="74">
        <v>13.1</v>
      </c>
      <c r="E226" s="74">
        <v>7.5</v>
      </c>
      <c r="F226" s="34">
        <v>0.0</v>
      </c>
      <c r="G226" s="87">
        <f t="shared" si="17"/>
        <v>5.7</v>
      </c>
      <c r="H226" s="29">
        <f t="shared" si="18"/>
        <v>130.6666667</v>
      </c>
      <c r="I226" s="27">
        <v>98.0</v>
      </c>
      <c r="J226" s="62"/>
      <c r="K226" s="42"/>
      <c r="L226" s="42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30">
        <v>14.0</v>
      </c>
      <c r="B227" s="31" t="s">
        <v>37</v>
      </c>
      <c r="C227" s="74">
        <v>2.8999999999999986</v>
      </c>
      <c r="D227" s="74">
        <v>1.8</v>
      </c>
      <c r="E227" s="74">
        <v>4.6</v>
      </c>
      <c r="F227" s="34">
        <v>0.0</v>
      </c>
      <c r="G227" s="87">
        <f t="shared" si="17"/>
        <v>0.1</v>
      </c>
      <c r="H227" s="29">
        <f t="shared" si="18"/>
        <v>117.3913043</v>
      </c>
      <c r="I227" s="27">
        <v>54.0</v>
      </c>
      <c r="J227" s="62"/>
      <c r="K227" s="42"/>
      <c r="L227" s="42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30">
        <v>15.0</v>
      </c>
      <c r="B228" s="31" t="s">
        <v>38</v>
      </c>
      <c r="C228" s="74">
        <v>0.0</v>
      </c>
      <c r="D228" s="74">
        <v>12.2</v>
      </c>
      <c r="E228" s="74">
        <v>7.6</v>
      </c>
      <c r="F228" s="34">
        <v>0.0</v>
      </c>
      <c r="G228" s="87">
        <f t="shared" si="17"/>
        <v>4.6</v>
      </c>
      <c r="H228" s="29">
        <f t="shared" si="18"/>
        <v>119.7368421</v>
      </c>
      <c r="I228" s="27">
        <v>91.0</v>
      </c>
      <c r="J228" s="62"/>
      <c r="K228" s="42"/>
      <c r="L228" s="42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30">
        <v>16.0</v>
      </c>
      <c r="B229" s="31" t="s">
        <v>39</v>
      </c>
      <c r="C229" s="74">
        <v>1.9000000000000004</v>
      </c>
      <c r="D229" s="74">
        <v>25.4</v>
      </c>
      <c r="E229" s="74">
        <v>25.3</v>
      </c>
      <c r="F229" s="34">
        <v>0.0</v>
      </c>
      <c r="G229" s="87">
        <f t="shared" si="17"/>
        <v>2</v>
      </c>
      <c r="H229" s="29">
        <f t="shared" si="18"/>
        <v>123.3201581</v>
      </c>
      <c r="I229" s="27">
        <v>312.0</v>
      </c>
      <c r="J229" s="62"/>
      <c r="K229" s="42"/>
      <c r="L229" s="42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30">
        <v>17.0</v>
      </c>
      <c r="B230" s="31" t="s">
        <v>40</v>
      </c>
      <c r="C230" s="74">
        <v>7.899999999999999</v>
      </c>
      <c r="D230" s="74">
        <v>22.799999999999997</v>
      </c>
      <c r="E230" s="74">
        <v>22.799999999999997</v>
      </c>
      <c r="F230" s="34">
        <v>0.0</v>
      </c>
      <c r="G230" s="87">
        <f t="shared" si="17"/>
        <v>7.9</v>
      </c>
      <c r="H230" s="29">
        <f t="shared" si="18"/>
        <v>112.2807018</v>
      </c>
      <c r="I230" s="27">
        <v>256.0</v>
      </c>
      <c r="J230" s="62"/>
      <c r="K230" s="42"/>
      <c r="L230" s="42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30"/>
      <c r="B231" s="25" t="s">
        <v>41</v>
      </c>
      <c r="C231" s="32">
        <v>27.600000000000023</v>
      </c>
      <c r="D231" s="32">
        <v>128.5</v>
      </c>
      <c r="E231" s="32">
        <v>124.79999999999998</v>
      </c>
      <c r="F231" s="32">
        <f>SUM(F214:F230)</f>
        <v>0</v>
      </c>
      <c r="G231" s="87">
        <f t="shared" si="17"/>
        <v>31.3</v>
      </c>
      <c r="H231" s="29">
        <f t="shared" si="18"/>
        <v>125.7211538</v>
      </c>
      <c r="I231" s="27">
        <f>SUM(I214:I230)</f>
        <v>1569</v>
      </c>
      <c r="J231" s="62"/>
      <c r="K231" s="113"/>
      <c r="L231" s="42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1"/>
      <c r="B232" s="6"/>
      <c r="C232" s="44"/>
      <c r="D232" s="44"/>
      <c r="E232" s="58"/>
      <c r="F232" s="44"/>
      <c r="G232" s="44"/>
      <c r="H232" s="59"/>
      <c r="I232" s="42">
        <v>1569.0</v>
      </c>
      <c r="J232" s="49">
        <f>I231-I232</f>
        <v>0</v>
      </c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1"/>
      <c r="B233" s="6"/>
      <c r="C233" s="42"/>
      <c r="D233" s="42"/>
      <c r="E233" s="43"/>
      <c r="F233" s="42"/>
      <c r="G233" s="42"/>
      <c r="H233" s="59"/>
      <c r="I233" s="42"/>
      <c r="J233" s="6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1" t="s">
        <v>0</v>
      </c>
      <c r="B234" s="2"/>
      <c r="C234" s="2"/>
      <c r="D234" s="2"/>
      <c r="E234" s="2"/>
      <c r="F234" s="2"/>
      <c r="G234" s="2"/>
      <c r="H234" s="2"/>
      <c r="I234" s="3"/>
      <c r="J234" s="6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1" t="s">
        <v>1</v>
      </c>
      <c r="B235" s="2"/>
      <c r="C235" s="2"/>
      <c r="D235" s="2"/>
      <c r="E235" s="2"/>
      <c r="F235" s="2"/>
      <c r="G235" s="2"/>
      <c r="H235" s="2"/>
      <c r="I235" s="3"/>
      <c r="J235" s="6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1" t="s">
        <v>78</v>
      </c>
      <c r="B236" s="2"/>
      <c r="C236" s="2"/>
      <c r="D236" s="2"/>
      <c r="E236" s="2"/>
      <c r="F236" s="2"/>
      <c r="G236" s="2"/>
      <c r="H236" s="2"/>
      <c r="I236" s="3"/>
      <c r="J236" s="6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1" t="s">
        <v>56</v>
      </c>
      <c r="B237" s="2"/>
      <c r="C237" s="2"/>
      <c r="D237" s="2"/>
      <c r="E237" s="2"/>
      <c r="F237" s="2"/>
      <c r="G237" s="2"/>
      <c r="H237" s="2"/>
      <c r="I237" s="3"/>
      <c r="J237" s="6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5"/>
      <c r="B238" s="6"/>
      <c r="C238" s="49"/>
      <c r="D238" s="49"/>
      <c r="E238" s="50"/>
      <c r="F238" s="49"/>
      <c r="G238" s="49"/>
      <c r="H238" s="51"/>
      <c r="I238" s="49"/>
      <c r="J238" s="6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10"/>
      <c r="B239" s="11"/>
      <c r="C239" s="12" t="s">
        <v>4</v>
      </c>
      <c r="D239" s="12"/>
      <c r="E239" s="53"/>
      <c r="F239" s="15"/>
      <c r="G239" s="12" t="s">
        <v>4</v>
      </c>
      <c r="H239" s="16"/>
      <c r="I239" s="15"/>
      <c r="J239" s="11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17" t="s">
        <v>6</v>
      </c>
      <c r="B240" s="18" t="s">
        <v>7</v>
      </c>
      <c r="C240" s="19" t="s">
        <v>8</v>
      </c>
      <c r="D240" s="19" t="s">
        <v>9</v>
      </c>
      <c r="E240" s="85" t="s">
        <v>65</v>
      </c>
      <c r="F240" s="19" t="s">
        <v>12</v>
      </c>
      <c r="G240" s="19" t="s">
        <v>13</v>
      </c>
      <c r="H240" s="22" t="s">
        <v>14</v>
      </c>
      <c r="I240" s="19" t="s">
        <v>15</v>
      </c>
      <c r="J240" s="18" t="s">
        <v>16</v>
      </c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17"/>
      <c r="B241" s="18"/>
      <c r="C241" s="23" t="s">
        <v>79</v>
      </c>
      <c r="D241" s="19" t="s">
        <v>18</v>
      </c>
      <c r="E241" s="20" t="s">
        <v>18</v>
      </c>
      <c r="F241" s="19" t="s">
        <v>18</v>
      </c>
      <c r="G241" s="23" t="s">
        <v>79</v>
      </c>
      <c r="H241" s="22" t="s">
        <v>19</v>
      </c>
      <c r="I241" s="19" t="s">
        <v>20</v>
      </c>
      <c r="J241" s="18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24"/>
      <c r="B242" s="25"/>
      <c r="C242" s="26" t="s">
        <v>18</v>
      </c>
      <c r="D242" s="86"/>
      <c r="E242" s="20"/>
      <c r="F242" s="27"/>
      <c r="G242" s="26" t="s">
        <v>18</v>
      </c>
      <c r="H242" s="29"/>
      <c r="I242" s="27"/>
      <c r="J242" s="25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30">
        <v>1.0</v>
      </c>
      <c r="B243" s="31" t="s">
        <v>21</v>
      </c>
      <c r="C243" s="100"/>
      <c r="D243" s="117"/>
      <c r="E243" s="117"/>
      <c r="F243" s="26"/>
      <c r="G243" s="87"/>
      <c r="H243" s="55" t="s">
        <v>49</v>
      </c>
      <c r="I243" s="34" t="s">
        <v>49</v>
      </c>
      <c r="J243" s="62" t="s">
        <v>53</v>
      </c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30">
        <v>2.0</v>
      </c>
      <c r="B244" s="31" t="s">
        <v>23</v>
      </c>
      <c r="C244" s="100"/>
      <c r="D244" s="117"/>
      <c r="E244" s="117"/>
      <c r="F244" s="26"/>
      <c r="G244" s="87"/>
      <c r="H244" s="55"/>
      <c r="I244" s="67">
        <f t="shared" ref="I244:I248" si="19">H244*E244/10</f>
        <v>0</v>
      </c>
      <c r="J244" s="62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30">
        <v>3.0</v>
      </c>
      <c r="B245" s="31" t="s">
        <v>25</v>
      </c>
      <c r="C245" s="100">
        <v>0.9999999999999999</v>
      </c>
      <c r="D245" s="117">
        <v>1.0</v>
      </c>
      <c r="E245" s="117">
        <v>1.0</v>
      </c>
      <c r="F245" s="26" t="s">
        <v>49</v>
      </c>
      <c r="G245" s="87">
        <f t="shared" ref="G245:G248" si="20">C245+D245-E245</f>
        <v>1</v>
      </c>
      <c r="H245" s="55">
        <v>119.05</v>
      </c>
      <c r="I245" s="67">
        <f t="shared" si="19"/>
        <v>11.905</v>
      </c>
      <c r="J245" s="62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30">
        <v>4.0</v>
      </c>
      <c r="B246" s="31" t="s">
        <v>27</v>
      </c>
      <c r="C246" s="100">
        <v>1.8999999999999997</v>
      </c>
      <c r="D246" s="117">
        <v>2.0</v>
      </c>
      <c r="E246" s="117">
        <v>3.0</v>
      </c>
      <c r="F246" s="26" t="s">
        <v>49</v>
      </c>
      <c r="G246" s="87">
        <f t="shared" si="20"/>
        <v>0.9</v>
      </c>
      <c r="H246" s="55">
        <v>118.32</v>
      </c>
      <c r="I246" s="67">
        <f t="shared" si="19"/>
        <v>35.496</v>
      </c>
      <c r="J246" s="62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30">
        <v>5.0</v>
      </c>
      <c r="B247" s="31" t="s">
        <v>28</v>
      </c>
      <c r="C247" s="100">
        <v>5.0</v>
      </c>
      <c r="D247" s="117">
        <v>8.0</v>
      </c>
      <c r="E247" s="117">
        <v>13.0</v>
      </c>
      <c r="F247" s="26" t="s">
        <v>49</v>
      </c>
      <c r="G247" s="87">
        <f t="shared" si="20"/>
        <v>0</v>
      </c>
      <c r="H247" s="55">
        <v>122.36</v>
      </c>
      <c r="I247" s="67">
        <f t="shared" si="19"/>
        <v>159.068</v>
      </c>
      <c r="J247" s="62"/>
      <c r="K247" s="4"/>
      <c r="L247" s="4"/>
      <c r="M247" s="42">
        <f>635000*36</f>
        <v>22860000</v>
      </c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30">
        <v>6.0</v>
      </c>
      <c r="B248" s="31" t="s">
        <v>29</v>
      </c>
      <c r="C248" s="100">
        <v>0.0</v>
      </c>
      <c r="D248" s="117">
        <v>1.0</v>
      </c>
      <c r="E248" s="117">
        <v>1.0</v>
      </c>
      <c r="F248" s="26" t="s">
        <v>49</v>
      </c>
      <c r="G248" s="87">
        <f t="shared" si="20"/>
        <v>0</v>
      </c>
      <c r="H248" s="55">
        <v>118.0</v>
      </c>
      <c r="I248" s="67">
        <f t="shared" si="19"/>
        <v>11.8</v>
      </c>
      <c r="J248" s="62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30">
        <v>7.0</v>
      </c>
      <c r="B249" s="31" t="s">
        <v>30</v>
      </c>
      <c r="C249" s="100"/>
      <c r="D249" s="117"/>
      <c r="E249" s="117"/>
      <c r="F249" s="26"/>
      <c r="G249" s="87"/>
      <c r="H249" s="55" t="s">
        <v>49</v>
      </c>
      <c r="I249" s="34" t="s">
        <v>49</v>
      </c>
      <c r="J249" s="62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30">
        <v>8.0</v>
      </c>
      <c r="B250" s="31" t="s">
        <v>31</v>
      </c>
      <c r="C250" s="100"/>
      <c r="D250" s="117"/>
      <c r="E250" s="117"/>
      <c r="F250" s="26"/>
      <c r="G250" s="87"/>
      <c r="H250" s="55" t="s">
        <v>49</v>
      </c>
      <c r="I250" s="34" t="s">
        <v>49</v>
      </c>
      <c r="J250" s="62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30">
        <v>9.0</v>
      </c>
      <c r="B251" s="31" t="s">
        <v>32</v>
      </c>
      <c r="C251" s="100"/>
      <c r="D251" s="117"/>
      <c r="E251" s="117"/>
      <c r="F251" s="26"/>
      <c r="G251" s="87"/>
      <c r="H251" s="55"/>
      <c r="I251" s="67">
        <f>H251*E251/10</f>
        <v>0</v>
      </c>
      <c r="J251" s="62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30">
        <v>10.0</v>
      </c>
      <c r="B252" s="31" t="s">
        <v>33</v>
      </c>
      <c r="C252" s="100"/>
      <c r="D252" s="117"/>
      <c r="E252" s="117"/>
      <c r="F252" s="26"/>
      <c r="G252" s="87"/>
      <c r="H252" s="55" t="s">
        <v>49</v>
      </c>
      <c r="I252" s="67">
        <v>0.0</v>
      </c>
      <c r="J252" s="62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30">
        <v>11.0</v>
      </c>
      <c r="B253" s="31" t="s">
        <v>34</v>
      </c>
      <c r="C253" s="100">
        <v>10.8</v>
      </c>
      <c r="D253" s="117">
        <v>19.0</v>
      </c>
      <c r="E253" s="117">
        <v>19.0</v>
      </c>
      <c r="F253" s="26" t="s">
        <v>49</v>
      </c>
      <c r="G253" s="87">
        <f>C253+D253-E253</f>
        <v>10.8</v>
      </c>
      <c r="H253" s="55">
        <v>121.41</v>
      </c>
      <c r="I253" s="67">
        <f t="shared" ref="I253:I259" si="21">H253*E253/10</f>
        <v>230.679</v>
      </c>
      <c r="J253" s="62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30">
        <v>12.0</v>
      </c>
      <c r="B254" s="31" t="s">
        <v>35</v>
      </c>
      <c r="C254" s="100"/>
      <c r="D254" s="117"/>
      <c r="E254" s="117"/>
      <c r="F254" s="26"/>
      <c r="G254" s="87"/>
      <c r="H254" s="55"/>
      <c r="I254" s="67">
        <f t="shared" si="21"/>
        <v>0</v>
      </c>
      <c r="J254" s="62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30">
        <v>13.0</v>
      </c>
      <c r="B255" s="31" t="s">
        <v>36</v>
      </c>
      <c r="C255" s="100"/>
      <c r="D255" s="117"/>
      <c r="E255" s="117"/>
      <c r="F255" s="26"/>
      <c r="G255" s="87"/>
      <c r="H255" s="55"/>
      <c r="I255" s="67">
        <f t="shared" si="21"/>
        <v>0</v>
      </c>
      <c r="J255" s="62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30">
        <v>14.0</v>
      </c>
      <c r="B256" s="31" t="s">
        <v>37</v>
      </c>
      <c r="C256" s="100"/>
      <c r="D256" s="117"/>
      <c r="E256" s="117"/>
      <c r="F256" s="26"/>
      <c r="G256" s="87"/>
      <c r="H256" s="55"/>
      <c r="I256" s="67">
        <f t="shared" si="21"/>
        <v>0</v>
      </c>
      <c r="J256" s="62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30">
        <v>15.0</v>
      </c>
      <c r="B257" s="31" t="s">
        <v>38</v>
      </c>
      <c r="C257" s="100">
        <v>6.100000000000001</v>
      </c>
      <c r="D257" s="117">
        <v>6.0</v>
      </c>
      <c r="E257" s="117">
        <v>5.0</v>
      </c>
      <c r="F257" s="26" t="s">
        <v>49</v>
      </c>
      <c r="G257" s="87">
        <f t="shared" ref="G257:G260" si="22">C257+D257-E257</f>
        <v>7.1</v>
      </c>
      <c r="H257" s="55">
        <v>118.32</v>
      </c>
      <c r="I257" s="67">
        <f t="shared" si="21"/>
        <v>59.16</v>
      </c>
      <c r="J257" s="62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30">
        <v>16.0</v>
      </c>
      <c r="B258" s="31" t="s">
        <v>39</v>
      </c>
      <c r="C258" s="100">
        <v>14.0</v>
      </c>
      <c r="D258" s="117">
        <v>9.0</v>
      </c>
      <c r="E258" s="117">
        <v>17.0</v>
      </c>
      <c r="F258" s="26" t="s">
        <v>49</v>
      </c>
      <c r="G258" s="87">
        <f t="shared" si="22"/>
        <v>6</v>
      </c>
      <c r="H258" s="55">
        <v>120.65</v>
      </c>
      <c r="I258" s="67">
        <f t="shared" si="21"/>
        <v>205.105</v>
      </c>
      <c r="J258" s="62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30">
        <v>17.0</v>
      </c>
      <c r="B259" s="31" t="s">
        <v>40</v>
      </c>
      <c r="C259" s="100">
        <v>25.0</v>
      </c>
      <c r="D259" s="117">
        <v>38.0</v>
      </c>
      <c r="E259" s="117">
        <v>40.0</v>
      </c>
      <c r="F259" s="26" t="s">
        <v>49</v>
      </c>
      <c r="G259" s="87">
        <f t="shared" si="22"/>
        <v>23</v>
      </c>
      <c r="H259" s="55">
        <v>122.63</v>
      </c>
      <c r="I259" s="67">
        <f t="shared" si="21"/>
        <v>490.52</v>
      </c>
      <c r="J259" s="62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63"/>
      <c r="B260" s="25" t="s">
        <v>41</v>
      </c>
      <c r="C260" s="118">
        <v>63.900000000000006</v>
      </c>
      <c r="D260" s="119">
        <f t="shared" ref="D260:F260" si="23">SUM(D243:D259)</f>
        <v>84</v>
      </c>
      <c r="E260" s="119">
        <f t="shared" si="23"/>
        <v>99</v>
      </c>
      <c r="F260" s="36">
        <f t="shared" si="23"/>
        <v>0</v>
      </c>
      <c r="G260" s="87">
        <f t="shared" si="22"/>
        <v>48.9</v>
      </c>
      <c r="H260" s="65">
        <f>I260*10/E260</f>
        <v>121.5891919</v>
      </c>
      <c r="I260" s="67">
        <f>SUM(I243:I259)</f>
        <v>1203.733</v>
      </c>
      <c r="J260" s="62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1"/>
      <c r="B261" s="6"/>
      <c r="C261" s="42"/>
      <c r="D261" s="42"/>
      <c r="E261" s="42"/>
      <c r="F261" s="42"/>
      <c r="G261" s="42"/>
      <c r="H261" s="59"/>
      <c r="I261" s="44"/>
      <c r="J261" s="6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1"/>
      <c r="B262" s="6"/>
      <c r="C262" s="42"/>
      <c r="D262" s="42"/>
      <c r="E262" s="42"/>
      <c r="F262" s="42"/>
      <c r="G262" s="42"/>
      <c r="H262" s="59"/>
      <c r="I262" s="44"/>
      <c r="J262" s="6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1" t="s">
        <v>0</v>
      </c>
      <c r="B263" s="2"/>
      <c r="C263" s="2"/>
      <c r="D263" s="2"/>
      <c r="E263" s="2"/>
      <c r="F263" s="2"/>
      <c r="G263" s="2"/>
      <c r="H263" s="2"/>
      <c r="I263" s="3"/>
      <c r="J263" s="41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1" t="s">
        <v>1</v>
      </c>
      <c r="B264" s="2"/>
      <c r="C264" s="2"/>
      <c r="D264" s="2"/>
      <c r="E264" s="2"/>
      <c r="F264" s="2"/>
      <c r="G264" s="2"/>
      <c r="H264" s="2"/>
      <c r="I264" s="3"/>
      <c r="J264" s="6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1" t="s">
        <v>78</v>
      </c>
      <c r="B265" s="2"/>
      <c r="C265" s="2"/>
      <c r="D265" s="2"/>
      <c r="E265" s="2"/>
      <c r="F265" s="2"/>
      <c r="G265" s="2"/>
      <c r="H265" s="2"/>
      <c r="I265" s="3"/>
      <c r="J265" s="6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1" t="s">
        <v>57</v>
      </c>
      <c r="B266" s="2"/>
      <c r="C266" s="2"/>
      <c r="D266" s="2"/>
      <c r="E266" s="2"/>
      <c r="F266" s="2"/>
      <c r="G266" s="2"/>
      <c r="H266" s="2"/>
      <c r="I266" s="3"/>
      <c r="J266" s="6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5"/>
      <c r="B267" s="6"/>
      <c r="C267" s="49"/>
      <c r="D267" s="49"/>
      <c r="E267" s="50"/>
      <c r="F267" s="49"/>
      <c r="G267" s="49"/>
      <c r="H267" s="51"/>
      <c r="I267" s="49"/>
      <c r="J267" s="6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10"/>
      <c r="B268" s="11"/>
      <c r="C268" s="12" t="s">
        <v>4</v>
      </c>
      <c r="D268" s="12"/>
      <c r="E268" s="53"/>
      <c r="F268" s="15"/>
      <c r="G268" s="12" t="s">
        <v>4</v>
      </c>
      <c r="H268" s="16"/>
      <c r="I268" s="15"/>
      <c r="J268" s="11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17" t="s">
        <v>6</v>
      </c>
      <c r="B269" s="18" t="s">
        <v>7</v>
      </c>
      <c r="C269" s="19" t="s">
        <v>8</v>
      </c>
      <c r="D269" s="19" t="s">
        <v>9</v>
      </c>
      <c r="E269" s="85" t="s">
        <v>65</v>
      </c>
      <c r="F269" s="19" t="s">
        <v>12</v>
      </c>
      <c r="G269" s="19" t="s">
        <v>13</v>
      </c>
      <c r="H269" s="22" t="s">
        <v>14</v>
      </c>
      <c r="I269" s="19" t="s">
        <v>15</v>
      </c>
      <c r="J269" s="18" t="s">
        <v>16</v>
      </c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17"/>
      <c r="B270" s="18"/>
      <c r="C270" s="23" t="s">
        <v>79</v>
      </c>
      <c r="D270" s="19" t="s">
        <v>18</v>
      </c>
      <c r="E270" s="20" t="s">
        <v>18</v>
      </c>
      <c r="F270" s="19" t="s">
        <v>18</v>
      </c>
      <c r="G270" s="23" t="s">
        <v>79</v>
      </c>
      <c r="H270" s="22" t="s">
        <v>19</v>
      </c>
      <c r="I270" s="19" t="s">
        <v>20</v>
      </c>
      <c r="J270" s="18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24"/>
      <c r="B271" s="25"/>
      <c r="C271" s="26" t="s">
        <v>18</v>
      </c>
      <c r="D271" s="86"/>
      <c r="E271" s="20"/>
      <c r="F271" s="27"/>
      <c r="G271" s="26" t="s">
        <v>18</v>
      </c>
      <c r="H271" s="29"/>
      <c r="I271" s="27"/>
      <c r="J271" s="25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30">
        <v>1.0</v>
      </c>
      <c r="B272" s="31" t="s">
        <v>21</v>
      </c>
      <c r="C272" s="100"/>
      <c r="D272" s="117"/>
      <c r="E272" s="117"/>
      <c r="F272" s="26"/>
      <c r="G272" s="87"/>
      <c r="H272" s="55"/>
      <c r="I272" s="26"/>
      <c r="J272" s="62" t="s">
        <v>53</v>
      </c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30">
        <v>2.0</v>
      </c>
      <c r="B273" s="31" t="s">
        <v>23</v>
      </c>
      <c r="C273" s="100"/>
      <c r="D273" s="117"/>
      <c r="E273" s="117"/>
      <c r="F273" s="26"/>
      <c r="G273" s="87"/>
      <c r="H273" s="55"/>
      <c r="I273" s="26"/>
      <c r="J273" s="62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30">
        <v>3.0</v>
      </c>
      <c r="B274" s="31" t="s">
        <v>25</v>
      </c>
      <c r="C274" s="100"/>
      <c r="D274" s="117"/>
      <c r="E274" s="117"/>
      <c r="F274" s="26"/>
      <c r="G274" s="87"/>
      <c r="H274" s="29"/>
      <c r="I274" s="67"/>
      <c r="J274" s="62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30">
        <v>4.0</v>
      </c>
      <c r="B275" s="31" t="s">
        <v>27</v>
      </c>
      <c r="C275" s="100"/>
      <c r="D275" s="117"/>
      <c r="E275" s="117"/>
      <c r="F275" s="26"/>
      <c r="G275" s="87"/>
      <c r="H275" s="55"/>
      <c r="I275" s="26"/>
      <c r="J275" s="62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30">
        <v>5.0</v>
      </c>
      <c r="B276" s="31" t="s">
        <v>28</v>
      </c>
      <c r="C276" s="100">
        <v>2.0</v>
      </c>
      <c r="D276" s="117">
        <v>2.0</v>
      </c>
      <c r="E276" s="117">
        <v>3.0</v>
      </c>
      <c r="F276" s="26" t="s">
        <v>49</v>
      </c>
      <c r="G276" s="87">
        <f>C276+D276-E276</f>
        <v>1</v>
      </c>
      <c r="H276" s="29">
        <v>146.47</v>
      </c>
      <c r="I276" s="67">
        <f>H276*E276/10</f>
        <v>43.941</v>
      </c>
      <c r="J276" s="62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30">
        <v>6.0</v>
      </c>
      <c r="B277" s="31" t="s">
        <v>29</v>
      </c>
      <c r="C277" s="100"/>
      <c r="D277" s="117"/>
      <c r="E277" s="117"/>
      <c r="F277" s="26"/>
      <c r="G277" s="87"/>
      <c r="H277" s="55"/>
      <c r="I277" s="26"/>
      <c r="J277" s="62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30">
        <v>7.0</v>
      </c>
      <c r="B278" s="31" t="s">
        <v>30</v>
      </c>
      <c r="C278" s="100"/>
      <c r="D278" s="117"/>
      <c r="E278" s="117"/>
      <c r="F278" s="26"/>
      <c r="G278" s="87"/>
      <c r="H278" s="55"/>
      <c r="I278" s="26"/>
      <c r="J278" s="62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30">
        <v>8.0</v>
      </c>
      <c r="B279" s="31" t="s">
        <v>31</v>
      </c>
      <c r="C279" s="100"/>
      <c r="D279" s="117"/>
      <c r="E279" s="117"/>
      <c r="F279" s="26"/>
      <c r="G279" s="87"/>
      <c r="H279" s="29"/>
      <c r="I279" s="67"/>
      <c r="J279" s="62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30">
        <v>9.0</v>
      </c>
      <c r="B280" s="31" t="s">
        <v>32</v>
      </c>
      <c r="C280" s="100"/>
      <c r="D280" s="117"/>
      <c r="E280" s="117"/>
      <c r="F280" s="26"/>
      <c r="G280" s="87"/>
      <c r="H280" s="55"/>
      <c r="I280" s="26"/>
      <c r="J280" s="62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30">
        <v>10.0</v>
      </c>
      <c r="B281" s="31" t="s">
        <v>33</v>
      </c>
      <c r="C281" s="100"/>
      <c r="D281" s="117"/>
      <c r="E281" s="117"/>
      <c r="F281" s="26"/>
      <c r="G281" s="87"/>
      <c r="H281" s="55"/>
      <c r="I281" s="26"/>
      <c r="J281" s="62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30">
        <v>11.0</v>
      </c>
      <c r="B282" s="31" t="s">
        <v>34</v>
      </c>
      <c r="C282" s="100"/>
      <c r="D282" s="117">
        <v>1.0</v>
      </c>
      <c r="E282" s="117">
        <v>1.0</v>
      </c>
      <c r="F282" s="26" t="s">
        <v>49</v>
      </c>
      <c r="G282" s="87">
        <f>C282+D282-E282</f>
        <v>0</v>
      </c>
      <c r="H282" s="29">
        <v>141.32</v>
      </c>
      <c r="I282" s="67">
        <f>H282*E282/10</f>
        <v>14.132</v>
      </c>
      <c r="J282" s="62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30">
        <v>12.0</v>
      </c>
      <c r="B283" s="31" t="s">
        <v>35</v>
      </c>
      <c r="C283" s="100"/>
      <c r="D283" s="117"/>
      <c r="E283" s="117"/>
      <c r="F283" s="26"/>
      <c r="G283" s="87"/>
      <c r="H283" s="29"/>
      <c r="I283" s="67"/>
      <c r="J283" s="62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30">
        <v>13.0</v>
      </c>
      <c r="B284" s="31" t="s">
        <v>36</v>
      </c>
      <c r="C284" s="100"/>
      <c r="D284" s="117"/>
      <c r="E284" s="117"/>
      <c r="F284" s="26"/>
      <c r="G284" s="87"/>
      <c r="H284" s="55"/>
      <c r="I284" s="26"/>
      <c r="J284" s="62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30">
        <v>14.0</v>
      </c>
      <c r="B285" s="31" t="s">
        <v>37</v>
      </c>
      <c r="C285" s="100"/>
      <c r="D285" s="117"/>
      <c r="E285" s="117"/>
      <c r="F285" s="26"/>
      <c r="G285" s="87"/>
      <c r="H285" s="55"/>
      <c r="I285" s="26"/>
      <c r="J285" s="62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30">
        <v>15.0</v>
      </c>
      <c r="B286" s="31" t="s">
        <v>38</v>
      </c>
      <c r="C286" s="100"/>
      <c r="D286" s="117">
        <v>4.0</v>
      </c>
      <c r="E286" s="117">
        <v>4.0</v>
      </c>
      <c r="F286" s="26" t="s">
        <v>49</v>
      </c>
      <c r="G286" s="87">
        <f>C286+D286-E286</f>
        <v>0</v>
      </c>
      <c r="H286" s="29">
        <v>141.32</v>
      </c>
      <c r="I286" s="67">
        <f>H286*E286/10</f>
        <v>56.528</v>
      </c>
      <c r="J286" s="62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30">
        <v>16.0</v>
      </c>
      <c r="B287" s="31" t="s">
        <v>39</v>
      </c>
      <c r="C287" s="100"/>
      <c r="D287" s="117"/>
      <c r="E287" s="117"/>
      <c r="F287" s="26"/>
      <c r="G287" s="87"/>
      <c r="H287" s="29"/>
      <c r="I287" s="67"/>
      <c r="J287" s="62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30">
        <v>17.0</v>
      </c>
      <c r="B288" s="31" t="s">
        <v>40</v>
      </c>
      <c r="C288" s="100"/>
      <c r="D288" s="117"/>
      <c r="E288" s="117"/>
      <c r="F288" s="26"/>
      <c r="G288" s="87"/>
      <c r="H288" s="29"/>
      <c r="I288" s="67"/>
      <c r="J288" s="62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63"/>
      <c r="B289" s="25" t="s">
        <v>41</v>
      </c>
      <c r="C289" s="118">
        <v>2.0</v>
      </c>
      <c r="D289" s="88">
        <f t="shared" ref="D289:G289" si="24">SUM(D273:D288)</f>
        <v>7</v>
      </c>
      <c r="E289" s="67">
        <f t="shared" si="24"/>
        <v>8</v>
      </c>
      <c r="F289" s="67">
        <f t="shared" si="24"/>
        <v>0</v>
      </c>
      <c r="G289" s="67">
        <f t="shared" si="24"/>
        <v>1</v>
      </c>
      <c r="H289" s="65">
        <f>I289/E289*10</f>
        <v>143.25125</v>
      </c>
      <c r="I289" s="67">
        <f>SUM(I273:I288)</f>
        <v>114.601</v>
      </c>
      <c r="J289" s="62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1"/>
      <c r="B290" s="6"/>
      <c r="C290" s="42"/>
      <c r="D290" s="42"/>
      <c r="E290" s="43"/>
      <c r="F290" s="42"/>
      <c r="G290" s="42"/>
      <c r="H290" s="59"/>
      <c r="I290" s="44"/>
      <c r="J290" s="6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1"/>
      <c r="B291" s="6"/>
      <c r="C291" s="42"/>
      <c r="D291" s="42"/>
      <c r="E291" s="43"/>
      <c r="F291" s="42"/>
      <c r="G291" s="42"/>
      <c r="H291" s="59"/>
      <c r="I291" s="44"/>
      <c r="J291" s="6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1"/>
      <c r="B292" s="6"/>
      <c r="C292" s="42"/>
      <c r="D292" s="42"/>
      <c r="E292" s="43"/>
      <c r="F292" s="42"/>
      <c r="G292" s="42"/>
      <c r="H292" s="59"/>
      <c r="I292" s="44"/>
      <c r="J292" s="6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1"/>
      <c r="B293" s="6"/>
      <c r="C293" s="42"/>
      <c r="D293" s="42"/>
      <c r="E293" s="43"/>
      <c r="F293" s="42"/>
      <c r="G293" s="42"/>
      <c r="H293" s="59"/>
      <c r="I293" s="44"/>
      <c r="J293" s="6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1"/>
      <c r="B294" s="6"/>
      <c r="C294" s="42"/>
      <c r="D294" s="42"/>
      <c r="E294" s="43"/>
      <c r="F294" s="42"/>
      <c r="G294" s="42"/>
      <c r="H294" s="59"/>
      <c r="I294" s="44"/>
      <c r="J294" s="6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1" t="s">
        <v>0</v>
      </c>
      <c r="B295" s="2"/>
      <c r="C295" s="2"/>
      <c r="D295" s="2"/>
      <c r="E295" s="2"/>
      <c r="F295" s="2"/>
      <c r="G295" s="2"/>
      <c r="H295" s="2"/>
      <c r="I295" s="3"/>
      <c r="J295" s="6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1" t="s">
        <v>1</v>
      </c>
      <c r="B296" s="2"/>
      <c r="C296" s="2"/>
      <c r="D296" s="2"/>
      <c r="E296" s="2"/>
      <c r="F296" s="2"/>
      <c r="G296" s="2"/>
      <c r="H296" s="2"/>
      <c r="I296" s="3"/>
      <c r="J296" s="6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1" t="s">
        <v>78</v>
      </c>
      <c r="B297" s="2"/>
      <c r="C297" s="2"/>
      <c r="D297" s="2"/>
      <c r="E297" s="2"/>
      <c r="F297" s="2"/>
      <c r="G297" s="2"/>
      <c r="H297" s="2"/>
      <c r="I297" s="3"/>
      <c r="J297" s="6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1" t="s">
        <v>58</v>
      </c>
      <c r="B298" s="2"/>
      <c r="C298" s="2"/>
      <c r="D298" s="2"/>
      <c r="E298" s="2"/>
      <c r="F298" s="2"/>
      <c r="G298" s="2"/>
      <c r="H298" s="2"/>
      <c r="I298" s="3"/>
      <c r="J298" s="6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5"/>
      <c r="B299" s="6"/>
      <c r="C299" s="49"/>
      <c r="D299" s="49"/>
      <c r="E299" s="50"/>
      <c r="F299" s="49"/>
      <c r="G299" s="49"/>
      <c r="H299" s="51"/>
      <c r="I299" s="49"/>
      <c r="J299" s="6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10"/>
      <c r="B300" s="11"/>
      <c r="C300" s="12" t="s">
        <v>4</v>
      </c>
      <c r="D300" s="12"/>
      <c r="E300" s="53"/>
      <c r="F300" s="15"/>
      <c r="G300" s="12" t="s">
        <v>4</v>
      </c>
      <c r="H300" s="16"/>
      <c r="I300" s="15"/>
      <c r="J300" s="11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17" t="s">
        <v>6</v>
      </c>
      <c r="B301" s="18" t="s">
        <v>7</v>
      </c>
      <c r="C301" s="19" t="s">
        <v>8</v>
      </c>
      <c r="D301" s="19" t="s">
        <v>9</v>
      </c>
      <c r="E301" s="85" t="s">
        <v>65</v>
      </c>
      <c r="F301" s="19" t="s">
        <v>12</v>
      </c>
      <c r="G301" s="19" t="s">
        <v>13</v>
      </c>
      <c r="H301" s="22" t="s">
        <v>14</v>
      </c>
      <c r="I301" s="19" t="s">
        <v>15</v>
      </c>
      <c r="J301" s="18" t="s">
        <v>16</v>
      </c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17"/>
      <c r="B302" s="18"/>
      <c r="C302" s="23" t="s">
        <v>79</v>
      </c>
      <c r="D302" s="19" t="s">
        <v>18</v>
      </c>
      <c r="E302" s="20" t="s">
        <v>18</v>
      </c>
      <c r="F302" s="19" t="s">
        <v>18</v>
      </c>
      <c r="G302" s="23" t="s">
        <v>79</v>
      </c>
      <c r="H302" s="22" t="s">
        <v>19</v>
      </c>
      <c r="I302" s="19" t="s">
        <v>20</v>
      </c>
      <c r="J302" s="18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24"/>
      <c r="B303" s="25"/>
      <c r="C303" s="26" t="s">
        <v>18</v>
      </c>
      <c r="D303" s="86"/>
      <c r="E303" s="20"/>
      <c r="F303" s="27"/>
      <c r="G303" s="26" t="s">
        <v>18</v>
      </c>
      <c r="H303" s="29"/>
      <c r="I303" s="27"/>
      <c r="J303" s="25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30">
        <v>1.0</v>
      </c>
      <c r="B304" s="31" t="s">
        <v>21</v>
      </c>
      <c r="C304" s="100">
        <v>0.0</v>
      </c>
      <c r="D304" s="123"/>
      <c r="E304" s="123"/>
      <c r="F304" s="26"/>
      <c r="G304" s="87"/>
      <c r="H304" s="55" t="s">
        <v>49</v>
      </c>
      <c r="I304" s="26" t="s">
        <v>49</v>
      </c>
      <c r="J304" s="62" t="s">
        <v>53</v>
      </c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30">
        <v>2.0</v>
      </c>
      <c r="B305" s="31" t="s">
        <v>23</v>
      </c>
      <c r="C305" s="100">
        <v>0.0</v>
      </c>
      <c r="D305" s="123"/>
      <c r="E305" s="123"/>
      <c r="F305" s="26"/>
      <c r="G305" s="87"/>
      <c r="H305" s="55"/>
      <c r="I305" s="26">
        <f t="shared" ref="I305:I306" si="25">E305*H305/10</f>
        <v>0</v>
      </c>
      <c r="J305" s="62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30">
        <v>3.0</v>
      </c>
      <c r="B306" s="31" t="s">
        <v>25</v>
      </c>
      <c r="C306" s="100">
        <v>0.0</v>
      </c>
      <c r="D306" s="123"/>
      <c r="E306" s="123"/>
      <c r="F306" s="26"/>
      <c r="G306" s="87"/>
      <c r="H306" s="55"/>
      <c r="I306" s="26">
        <f t="shared" si="25"/>
        <v>0</v>
      </c>
      <c r="J306" s="62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30">
        <v>4.0</v>
      </c>
      <c r="B307" s="31" t="s">
        <v>27</v>
      </c>
      <c r="C307" s="100">
        <v>0.0</v>
      </c>
      <c r="D307" s="123"/>
      <c r="E307" s="123"/>
      <c r="F307" s="26"/>
      <c r="G307" s="87"/>
      <c r="H307" s="55" t="s">
        <v>49</v>
      </c>
      <c r="I307" s="26"/>
      <c r="J307" s="62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30">
        <v>5.0</v>
      </c>
      <c r="B308" s="31" t="s">
        <v>28</v>
      </c>
      <c r="C308" s="100">
        <v>8.0</v>
      </c>
      <c r="D308" s="123">
        <v>12.0</v>
      </c>
      <c r="E308" s="123">
        <v>20.0</v>
      </c>
      <c r="F308" s="26" t="s">
        <v>49</v>
      </c>
      <c r="G308" s="87">
        <f>C308+D308-E308</f>
        <v>0</v>
      </c>
      <c r="H308" s="55">
        <v>113.98</v>
      </c>
      <c r="I308" s="26">
        <f>E308*H308/10</f>
        <v>227.96</v>
      </c>
      <c r="J308" s="62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30">
        <v>6.0</v>
      </c>
      <c r="B309" s="31" t="s">
        <v>29</v>
      </c>
      <c r="C309" s="100">
        <v>0.0</v>
      </c>
      <c r="D309" s="123"/>
      <c r="E309" s="123"/>
      <c r="F309" s="26"/>
      <c r="G309" s="87"/>
      <c r="H309" s="55" t="s">
        <v>49</v>
      </c>
      <c r="I309" s="26"/>
      <c r="J309" s="62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30">
        <v>7.0</v>
      </c>
      <c r="B310" s="31" t="s">
        <v>30</v>
      </c>
      <c r="C310" s="100">
        <v>0.0</v>
      </c>
      <c r="D310" s="123"/>
      <c r="E310" s="123"/>
      <c r="F310" s="26"/>
      <c r="G310" s="87"/>
      <c r="H310" s="55" t="s">
        <v>49</v>
      </c>
      <c r="I310" s="26"/>
      <c r="J310" s="62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30">
        <v>8.0</v>
      </c>
      <c r="B311" s="31" t="s">
        <v>31</v>
      </c>
      <c r="C311" s="100">
        <v>0.0</v>
      </c>
      <c r="D311" s="123"/>
      <c r="E311" s="123"/>
      <c r="F311" s="26"/>
      <c r="G311" s="87"/>
      <c r="H311" s="55" t="s">
        <v>49</v>
      </c>
      <c r="I311" s="26"/>
      <c r="J311" s="62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30">
        <v>9.0</v>
      </c>
      <c r="B312" s="31" t="s">
        <v>32</v>
      </c>
      <c r="C312" s="100">
        <v>35.0</v>
      </c>
      <c r="D312" s="123">
        <v>39.0</v>
      </c>
      <c r="E312" s="123">
        <v>39.0</v>
      </c>
      <c r="F312" s="26" t="s">
        <v>49</v>
      </c>
      <c r="G312" s="87">
        <f>C312+D312-E312</f>
        <v>35</v>
      </c>
      <c r="H312" s="55">
        <v>110.55</v>
      </c>
      <c r="I312" s="26">
        <f>E312*H312/10</f>
        <v>431.145</v>
      </c>
      <c r="J312" s="62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30">
        <v>10.0</v>
      </c>
      <c r="B313" s="31" t="s">
        <v>33</v>
      </c>
      <c r="C313" s="100">
        <v>0.0</v>
      </c>
      <c r="D313" s="123"/>
      <c r="E313" s="123"/>
      <c r="F313" s="26"/>
      <c r="G313" s="87"/>
      <c r="H313" s="55"/>
      <c r="I313" s="26"/>
      <c r="J313" s="62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30">
        <v>11.0</v>
      </c>
      <c r="B314" s="31" t="s">
        <v>34</v>
      </c>
      <c r="C314" s="100"/>
      <c r="D314" s="123"/>
      <c r="E314" s="123"/>
      <c r="F314" s="26"/>
      <c r="G314" s="87"/>
      <c r="H314" s="55"/>
      <c r="I314" s="26">
        <f>E314*H314/10</f>
        <v>0</v>
      </c>
      <c r="J314" s="62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30">
        <v>12.0</v>
      </c>
      <c r="B315" s="31" t="s">
        <v>35</v>
      </c>
      <c r="C315" s="100">
        <v>0.0</v>
      </c>
      <c r="D315" s="123"/>
      <c r="E315" s="123"/>
      <c r="F315" s="26"/>
      <c r="G315" s="87"/>
      <c r="H315" s="55"/>
      <c r="I315" s="26"/>
      <c r="J315" s="62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30">
        <v>13.0</v>
      </c>
      <c r="B316" s="31" t="s">
        <v>36</v>
      </c>
      <c r="C316" s="100">
        <v>0.0</v>
      </c>
      <c r="D316" s="123"/>
      <c r="E316" s="123"/>
      <c r="F316" s="26"/>
      <c r="G316" s="87"/>
      <c r="H316" s="55"/>
      <c r="I316" s="26"/>
      <c r="J316" s="62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30">
        <v>14.0</v>
      </c>
      <c r="B317" s="31" t="s">
        <v>37</v>
      </c>
      <c r="C317" s="100">
        <v>0.0</v>
      </c>
      <c r="D317" s="123"/>
      <c r="E317" s="123"/>
      <c r="F317" s="26"/>
      <c r="G317" s="87"/>
      <c r="H317" s="55"/>
      <c r="I317" s="26"/>
      <c r="J317" s="62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30">
        <v>15.0</v>
      </c>
      <c r="B318" s="31" t="s">
        <v>38</v>
      </c>
      <c r="C318" s="100">
        <v>1.0</v>
      </c>
      <c r="D318" s="123"/>
      <c r="E318" s="123"/>
      <c r="F318" s="26" t="s">
        <v>49</v>
      </c>
      <c r="G318" s="87">
        <f>C318+D318-E318</f>
        <v>1</v>
      </c>
      <c r="H318" s="55"/>
      <c r="I318" s="26">
        <f>E318*H318/10</f>
        <v>0</v>
      </c>
      <c r="J318" s="62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30">
        <v>16.0</v>
      </c>
      <c r="B319" s="31" t="s">
        <v>39</v>
      </c>
      <c r="C319" s="100">
        <v>0.0</v>
      </c>
      <c r="D319" s="123"/>
      <c r="E319" s="123"/>
      <c r="F319" s="26"/>
      <c r="G319" s="87"/>
      <c r="H319" s="55"/>
      <c r="I319" s="26"/>
      <c r="J319" s="62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30">
        <v>17.0</v>
      </c>
      <c r="B320" s="31" t="s">
        <v>40</v>
      </c>
      <c r="C320" s="100">
        <v>0.0</v>
      </c>
      <c r="D320" s="123"/>
      <c r="E320" s="123"/>
      <c r="F320" s="26" t="s">
        <v>49</v>
      </c>
      <c r="G320" s="87"/>
      <c r="H320" s="55"/>
      <c r="I320" s="26">
        <f>E320*H320/10</f>
        <v>0</v>
      </c>
      <c r="J320" s="62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63"/>
      <c r="B321" s="25" t="s">
        <v>41</v>
      </c>
      <c r="C321" s="26">
        <f>SUM(C305:C320)</f>
        <v>44</v>
      </c>
      <c r="D321" s="123">
        <v>51.0</v>
      </c>
      <c r="E321" s="26">
        <f t="shared" ref="E321:G321" si="26">SUM(E305:E320)</f>
        <v>59</v>
      </c>
      <c r="F321" s="26">
        <f t="shared" si="26"/>
        <v>0</v>
      </c>
      <c r="G321" s="26">
        <f t="shared" si="26"/>
        <v>36</v>
      </c>
      <c r="H321" s="65">
        <f>I321/E321*10</f>
        <v>111.7127119</v>
      </c>
      <c r="I321" s="26">
        <f>SUM(I305:I320)</f>
        <v>659.105</v>
      </c>
      <c r="J321" s="62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2"/>
      <c r="D322" s="42"/>
      <c r="E322" s="43"/>
      <c r="F322" s="42"/>
      <c r="G322" s="42"/>
      <c r="H322" s="59"/>
      <c r="I322" s="42"/>
      <c r="J322" s="6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2"/>
      <c r="D323" s="42"/>
      <c r="E323" s="43"/>
      <c r="F323" s="42"/>
      <c r="G323" s="42"/>
      <c r="H323" s="59"/>
      <c r="I323" s="42"/>
      <c r="J323" s="6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2"/>
      <c r="D324" s="42"/>
      <c r="E324" s="43"/>
      <c r="F324" s="42"/>
      <c r="G324" s="42"/>
      <c r="H324" s="59"/>
      <c r="I324" s="42"/>
      <c r="J324" s="6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2"/>
      <c r="D325" s="42"/>
      <c r="E325" s="43"/>
      <c r="F325" s="42"/>
      <c r="G325" s="42"/>
      <c r="H325" s="59"/>
      <c r="I325" s="42"/>
      <c r="J325" s="6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2"/>
      <c r="D326" s="42"/>
      <c r="E326" s="43"/>
      <c r="F326" s="42"/>
      <c r="G326" s="42"/>
      <c r="H326" s="59"/>
      <c r="I326" s="42"/>
      <c r="J326" s="6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2"/>
      <c r="D327" s="42"/>
      <c r="E327" s="43"/>
      <c r="F327" s="42"/>
      <c r="G327" s="42"/>
      <c r="H327" s="59"/>
      <c r="I327" s="42"/>
      <c r="J327" s="6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2"/>
      <c r="D328" s="42"/>
      <c r="E328" s="43"/>
      <c r="F328" s="42"/>
      <c r="G328" s="42"/>
      <c r="H328" s="59"/>
      <c r="I328" s="42"/>
      <c r="J328" s="6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2"/>
      <c r="D329" s="42"/>
      <c r="E329" s="43"/>
      <c r="F329" s="42"/>
      <c r="G329" s="42"/>
      <c r="H329" s="59"/>
      <c r="I329" s="42"/>
      <c r="J329" s="6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2"/>
      <c r="D330" s="42"/>
      <c r="E330" s="43"/>
      <c r="F330" s="42"/>
      <c r="G330" s="42"/>
      <c r="H330" s="59"/>
      <c r="I330" s="42"/>
      <c r="J330" s="6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2"/>
      <c r="D331" s="42"/>
      <c r="E331" s="43"/>
      <c r="F331" s="42"/>
      <c r="G331" s="42"/>
      <c r="H331" s="59"/>
      <c r="I331" s="42"/>
      <c r="J331" s="6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2"/>
      <c r="D332" s="42"/>
      <c r="E332" s="43"/>
      <c r="F332" s="42"/>
      <c r="G332" s="42"/>
      <c r="H332" s="59"/>
      <c r="I332" s="42"/>
      <c r="J332" s="6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2"/>
      <c r="D333" s="42"/>
      <c r="E333" s="43"/>
      <c r="F333" s="42"/>
      <c r="G333" s="42"/>
      <c r="H333" s="59"/>
      <c r="I333" s="42"/>
      <c r="J333" s="6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2"/>
      <c r="D334" s="42"/>
      <c r="E334" s="43"/>
      <c r="F334" s="42"/>
      <c r="G334" s="42"/>
      <c r="H334" s="59"/>
      <c r="I334" s="42"/>
      <c r="J334" s="6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2"/>
      <c r="D335" s="42"/>
      <c r="E335" s="43"/>
      <c r="F335" s="42"/>
      <c r="G335" s="42"/>
      <c r="H335" s="59"/>
      <c r="I335" s="42"/>
      <c r="J335" s="6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2"/>
      <c r="D336" s="42"/>
      <c r="E336" s="43"/>
      <c r="F336" s="42"/>
      <c r="G336" s="42"/>
      <c r="H336" s="59"/>
      <c r="I336" s="42"/>
      <c r="J336" s="6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2"/>
      <c r="D337" s="42"/>
      <c r="E337" s="43"/>
      <c r="F337" s="42"/>
      <c r="G337" s="42"/>
      <c r="H337" s="59"/>
      <c r="I337" s="42"/>
      <c r="J337" s="6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2"/>
      <c r="D338" s="42"/>
      <c r="E338" s="43"/>
      <c r="F338" s="42"/>
      <c r="G338" s="42"/>
      <c r="H338" s="59"/>
      <c r="I338" s="42"/>
      <c r="J338" s="6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2"/>
      <c r="D339" s="42"/>
      <c r="E339" s="43"/>
      <c r="F339" s="42"/>
      <c r="G339" s="42"/>
      <c r="H339" s="59"/>
      <c r="I339" s="42"/>
      <c r="J339" s="6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2"/>
      <c r="D340" s="42"/>
      <c r="E340" s="43"/>
      <c r="F340" s="42"/>
      <c r="G340" s="42"/>
      <c r="H340" s="59"/>
      <c r="I340" s="42"/>
      <c r="J340" s="6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2"/>
      <c r="D341" s="42"/>
      <c r="E341" s="43"/>
      <c r="F341" s="42"/>
      <c r="G341" s="42"/>
      <c r="H341" s="59"/>
      <c r="I341" s="42"/>
      <c r="J341" s="6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2"/>
      <c r="D342" s="42"/>
      <c r="E342" s="43"/>
      <c r="F342" s="42"/>
      <c r="G342" s="42"/>
      <c r="H342" s="59"/>
      <c r="I342" s="42"/>
      <c r="J342" s="6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2"/>
      <c r="D343" s="42"/>
      <c r="E343" s="43"/>
      <c r="F343" s="42"/>
      <c r="G343" s="42"/>
      <c r="H343" s="59"/>
      <c r="I343" s="42"/>
      <c r="J343" s="6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2"/>
      <c r="D344" s="42"/>
      <c r="E344" s="43"/>
      <c r="F344" s="42"/>
      <c r="G344" s="42"/>
      <c r="H344" s="59"/>
      <c r="I344" s="42"/>
      <c r="J344" s="6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2"/>
      <c r="D345" s="42"/>
      <c r="E345" s="43"/>
      <c r="F345" s="42"/>
      <c r="G345" s="42"/>
      <c r="H345" s="59"/>
      <c r="I345" s="42"/>
      <c r="J345" s="6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2"/>
      <c r="D346" s="42"/>
      <c r="E346" s="43"/>
      <c r="F346" s="42"/>
      <c r="G346" s="42"/>
      <c r="H346" s="59"/>
      <c r="I346" s="42"/>
      <c r="J346" s="6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2"/>
      <c r="D347" s="42"/>
      <c r="E347" s="43"/>
      <c r="F347" s="42"/>
      <c r="G347" s="42"/>
      <c r="H347" s="59"/>
      <c r="I347" s="42"/>
      <c r="J347" s="6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2"/>
      <c r="D348" s="42"/>
      <c r="E348" s="43"/>
      <c r="F348" s="42"/>
      <c r="G348" s="42"/>
      <c r="H348" s="59"/>
      <c r="I348" s="42"/>
      <c r="J348" s="6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2"/>
      <c r="D349" s="42"/>
      <c r="E349" s="43"/>
      <c r="F349" s="42"/>
      <c r="G349" s="42"/>
      <c r="H349" s="59"/>
      <c r="I349" s="42"/>
      <c r="J349" s="6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2"/>
      <c r="D350" s="42"/>
      <c r="E350" s="43"/>
      <c r="F350" s="42"/>
      <c r="G350" s="42"/>
      <c r="H350" s="59"/>
      <c r="I350" s="42"/>
      <c r="J350" s="6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2"/>
      <c r="D351" s="42"/>
      <c r="E351" s="43"/>
      <c r="F351" s="42"/>
      <c r="G351" s="42"/>
      <c r="H351" s="59"/>
      <c r="I351" s="42"/>
      <c r="J351" s="6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2"/>
      <c r="D352" s="42"/>
      <c r="E352" s="43"/>
      <c r="F352" s="42"/>
      <c r="G352" s="42"/>
      <c r="H352" s="59"/>
      <c r="I352" s="42"/>
      <c r="J352" s="6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2"/>
      <c r="D353" s="42"/>
      <c r="E353" s="43"/>
      <c r="F353" s="42"/>
      <c r="G353" s="42"/>
      <c r="H353" s="59"/>
      <c r="I353" s="42"/>
      <c r="J353" s="6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2"/>
      <c r="D354" s="42"/>
      <c r="E354" s="43"/>
      <c r="F354" s="42"/>
      <c r="G354" s="42"/>
      <c r="H354" s="59"/>
      <c r="I354" s="42"/>
      <c r="J354" s="6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2"/>
      <c r="D355" s="42"/>
      <c r="E355" s="43"/>
      <c r="F355" s="42"/>
      <c r="G355" s="42"/>
      <c r="H355" s="59"/>
      <c r="I355" s="42"/>
      <c r="J355" s="6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2"/>
      <c r="D356" s="42"/>
      <c r="E356" s="43"/>
      <c r="F356" s="42"/>
      <c r="G356" s="42"/>
      <c r="H356" s="59"/>
      <c r="I356" s="42"/>
      <c r="J356" s="6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2"/>
      <c r="D357" s="42"/>
      <c r="E357" s="43"/>
      <c r="F357" s="42"/>
      <c r="G357" s="42"/>
      <c r="H357" s="59"/>
      <c r="I357" s="42"/>
      <c r="J357" s="6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2"/>
      <c r="D358" s="42"/>
      <c r="E358" s="43"/>
      <c r="F358" s="42"/>
      <c r="G358" s="42"/>
      <c r="H358" s="59"/>
      <c r="I358" s="42"/>
      <c r="J358" s="6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2"/>
      <c r="D359" s="42"/>
      <c r="E359" s="43"/>
      <c r="F359" s="42"/>
      <c r="G359" s="42"/>
      <c r="H359" s="59"/>
      <c r="I359" s="42"/>
      <c r="J359" s="6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2"/>
      <c r="D360" s="42"/>
      <c r="E360" s="43"/>
      <c r="F360" s="42"/>
      <c r="G360" s="42"/>
      <c r="H360" s="59"/>
      <c r="I360" s="42"/>
      <c r="J360" s="6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2"/>
      <c r="D361" s="42"/>
      <c r="E361" s="43"/>
      <c r="F361" s="42"/>
      <c r="G361" s="42"/>
      <c r="H361" s="59"/>
      <c r="I361" s="42"/>
      <c r="J361" s="6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2"/>
      <c r="D362" s="42"/>
      <c r="E362" s="43"/>
      <c r="F362" s="42"/>
      <c r="G362" s="42"/>
      <c r="H362" s="59"/>
      <c r="I362" s="42"/>
      <c r="J362" s="6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2"/>
      <c r="D363" s="42"/>
      <c r="E363" s="43"/>
      <c r="F363" s="42"/>
      <c r="G363" s="42"/>
      <c r="H363" s="59"/>
      <c r="I363" s="42"/>
      <c r="J363" s="6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2"/>
      <c r="D364" s="42"/>
      <c r="E364" s="43"/>
      <c r="F364" s="42"/>
      <c r="G364" s="42"/>
      <c r="H364" s="59"/>
      <c r="I364" s="42"/>
      <c r="J364" s="6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2"/>
      <c r="D365" s="42"/>
      <c r="E365" s="43"/>
      <c r="F365" s="42"/>
      <c r="G365" s="42"/>
      <c r="H365" s="59"/>
      <c r="I365" s="42"/>
      <c r="J365" s="6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2"/>
      <c r="D366" s="42"/>
      <c r="E366" s="43"/>
      <c r="F366" s="42"/>
      <c r="G366" s="42"/>
      <c r="H366" s="59"/>
      <c r="I366" s="42"/>
      <c r="J366" s="6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2"/>
      <c r="D367" s="42"/>
      <c r="E367" s="43"/>
      <c r="F367" s="42"/>
      <c r="G367" s="42"/>
      <c r="H367" s="59"/>
      <c r="I367" s="42"/>
      <c r="J367" s="6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2"/>
      <c r="D368" s="42"/>
      <c r="E368" s="43"/>
      <c r="F368" s="42"/>
      <c r="G368" s="42"/>
      <c r="H368" s="59"/>
      <c r="I368" s="42"/>
      <c r="J368" s="6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2"/>
      <c r="D369" s="42"/>
      <c r="E369" s="43"/>
      <c r="F369" s="42"/>
      <c r="G369" s="42"/>
      <c r="H369" s="59"/>
      <c r="I369" s="42"/>
      <c r="J369" s="6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2"/>
      <c r="D370" s="42"/>
      <c r="E370" s="43"/>
      <c r="F370" s="42"/>
      <c r="G370" s="42"/>
      <c r="H370" s="59"/>
      <c r="I370" s="42"/>
      <c r="J370" s="6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2"/>
      <c r="D371" s="42"/>
      <c r="E371" s="43"/>
      <c r="F371" s="42"/>
      <c r="G371" s="42"/>
      <c r="H371" s="59"/>
      <c r="I371" s="42"/>
      <c r="J371" s="6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2"/>
      <c r="D372" s="42"/>
      <c r="E372" s="43"/>
      <c r="F372" s="42"/>
      <c r="G372" s="42"/>
      <c r="H372" s="59"/>
      <c r="I372" s="42"/>
      <c r="J372" s="6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2"/>
      <c r="D373" s="42"/>
      <c r="E373" s="43"/>
      <c r="F373" s="42"/>
      <c r="G373" s="42"/>
      <c r="H373" s="59"/>
      <c r="I373" s="42"/>
      <c r="J373" s="6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2"/>
      <c r="D374" s="42"/>
      <c r="E374" s="43"/>
      <c r="F374" s="42"/>
      <c r="G374" s="42"/>
      <c r="H374" s="59"/>
      <c r="I374" s="42"/>
      <c r="J374" s="6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2"/>
      <c r="D375" s="42"/>
      <c r="E375" s="43"/>
      <c r="F375" s="42"/>
      <c r="G375" s="42"/>
      <c r="H375" s="59"/>
      <c r="I375" s="42"/>
      <c r="J375" s="6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2"/>
      <c r="D376" s="42"/>
      <c r="E376" s="43"/>
      <c r="F376" s="42"/>
      <c r="G376" s="42"/>
      <c r="H376" s="59"/>
      <c r="I376" s="42"/>
      <c r="J376" s="6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2"/>
      <c r="D377" s="42"/>
      <c r="E377" s="43"/>
      <c r="F377" s="42"/>
      <c r="G377" s="42"/>
      <c r="H377" s="59"/>
      <c r="I377" s="42"/>
      <c r="J377" s="6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2"/>
      <c r="D378" s="42"/>
      <c r="E378" s="43"/>
      <c r="F378" s="42"/>
      <c r="G378" s="42"/>
      <c r="H378" s="59"/>
      <c r="I378" s="42"/>
      <c r="J378" s="6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2"/>
      <c r="D379" s="42"/>
      <c r="E379" s="43"/>
      <c r="F379" s="42"/>
      <c r="G379" s="42"/>
      <c r="H379" s="59"/>
      <c r="I379" s="42"/>
      <c r="J379" s="6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2"/>
      <c r="D380" s="42"/>
      <c r="E380" s="43"/>
      <c r="F380" s="42"/>
      <c r="G380" s="42"/>
      <c r="H380" s="59"/>
      <c r="I380" s="42"/>
      <c r="J380" s="6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2"/>
      <c r="D381" s="42"/>
      <c r="E381" s="43"/>
      <c r="F381" s="42"/>
      <c r="G381" s="42"/>
      <c r="H381" s="59"/>
      <c r="I381" s="42"/>
      <c r="J381" s="6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2"/>
      <c r="D382" s="42"/>
      <c r="E382" s="43"/>
      <c r="F382" s="42"/>
      <c r="G382" s="42"/>
      <c r="H382" s="59"/>
      <c r="I382" s="42"/>
      <c r="J382" s="6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2"/>
      <c r="D383" s="42"/>
      <c r="E383" s="43"/>
      <c r="F383" s="42"/>
      <c r="G383" s="42"/>
      <c r="H383" s="59"/>
      <c r="I383" s="42"/>
      <c r="J383" s="6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2"/>
      <c r="D384" s="42"/>
      <c r="E384" s="43"/>
      <c r="F384" s="42"/>
      <c r="G384" s="42"/>
      <c r="H384" s="59"/>
      <c r="I384" s="42"/>
      <c r="J384" s="6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2"/>
      <c r="D385" s="42"/>
      <c r="E385" s="43"/>
      <c r="F385" s="42"/>
      <c r="G385" s="42"/>
      <c r="H385" s="59"/>
      <c r="I385" s="42"/>
      <c r="J385" s="6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2"/>
      <c r="D386" s="42"/>
      <c r="E386" s="43"/>
      <c r="F386" s="42"/>
      <c r="G386" s="42"/>
      <c r="H386" s="59"/>
      <c r="I386" s="42"/>
      <c r="J386" s="6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2"/>
      <c r="D387" s="42"/>
      <c r="E387" s="43"/>
      <c r="F387" s="42"/>
      <c r="G387" s="42"/>
      <c r="H387" s="59"/>
      <c r="I387" s="42"/>
      <c r="J387" s="6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2"/>
      <c r="D388" s="42"/>
      <c r="E388" s="43"/>
      <c r="F388" s="42"/>
      <c r="G388" s="42"/>
      <c r="H388" s="59"/>
      <c r="I388" s="42"/>
      <c r="J388" s="6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2"/>
      <c r="D389" s="42"/>
      <c r="E389" s="43"/>
      <c r="F389" s="42"/>
      <c r="G389" s="42"/>
      <c r="H389" s="59"/>
      <c r="I389" s="42"/>
      <c r="J389" s="6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2"/>
      <c r="D390" s="42"/>
      <c r="E390" s="43"/>
      <c r="F390" s="42"/>
      <c r="G390" s="42"/>
      <c r="H390" s="59"/>
      <c r="I390" s="42"/>
      <c r="J390" s="6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2"/>
      <c r="D391" s="42"/>
      <c r="E391" s="43"/>
      <c r="F391" s="42"/>
      <c r="G391" s="42"/>
      <c r="H391" s="59"/>
      <c r="I391" s="42"/>
      <c r="J391" s="6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2"/>
      <c r="D392" s="42"/>
      <c r="E392" s="43"/>
      <c r="F392" s="42"/>
      <c r="G392" s="42"/>
      <c r="H392" s="59"/>
      <c r="I392" s="42"/>
      <c r="J392" s="6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2"/>
      <c r="D393" s="42"/>
      <c r="E393" s="43"/>
      <c r="F393" s="42"/>
      <c r="G393" s="42"/>
      <c r="H393" s="59"/>
      <c r="I393" s="42"/>
      <c r="J393" s="6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2"/>
      <c r="D394" s="42"/>
      <c r="E394" s="43"/>
      <c r="F394" s="42"/>
      <c r="G394" s="42"/>
      <c r="H394" s="59"/>
      <c r="I394" s="42"/>
      <c r="J394" s="6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2"/>
      <c r="D395" s="42"/>
      <c r="E395" s="43"/>
      <c r="F395" s="42"/>
      <c r="G395" s="42"/>
      <c r="H395" s="59"/>
      <c r="I395" s="42"/>
      <c r="J395" s="6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2"/>
      <c r="D396" s="42"/>
      <c r="E396" s="43"/>
      <c r="F396" s="42"/>
      <c r="G396" s="42"/>
      <c r="H396" s="59"/>
      <c r="I396" s="42"/>
      <c r="J396" s="6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2"/>
      <c r="D397" s="42"/>
      <c r="E397" s="43"/>
      <c r="F397" s="42"/>
      <c r="G397" s="42"/>
      <c r="H397" s="59"/>
      <c r="I397" s="42"/>
      <c r="J397" s="6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2"/>
      <c r="D398" s="42"/>
      <c r="E398" s="43"/>
      <c r="F398" s="42"/>
      <c r="G398" s="42"/>
      <c r="H398" s="59"/>
      <c r="I398" s="42"/>
      <c r="J398" s="6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2"/>
      <c r="D399" s="42"/>
      <c r="E399" s="43"/>
      <c r="F399" s="42"/>
      <c r="G399" s="42"/>
      <c r="H399" s="59"/>
      <c r="I399" s="42"/>
      <c r="J399" s="6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2"/>
      <c r="D400" s="42"/>
      <c r="E400" s="43"/>
      <c r="F400" s="42"/>
      <c r="G400" s="42"/>
      <c r="H400" s="59"/>
      <c r="I400" s="42"/>
      <c r="J400" s="6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2"/>
      <c r="D401" s="42"/>
      <c r="E401" s="43"/>
      <c r="F401" s="42"/>
      <c r="G401" s="42"/>
      <c r="H401" s="59"/>
      <c r="I401" s="42"/>
      <c r="J401" s="6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2"/>
      <c r="D402" s="42"/>
      <c r="E402" s="43"/>
      <c r="F402" s="42"/>
      <c r="G402" s="42"/>
      <c r="H402" s="59"/>
      <c r="I402" s="42"/>
      <c r="J402" s="6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2"/>
      <c r="D403" s="42"/>
      <c r="E403" s="43"/>
      <c r="F403" s="42"/>
      <c r="G403" s="42"/>
      <c r="H403" s="59"/>
      <c r="I403" s="42"/>
      <c r="J403" s="6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2"/>
      <c r="D404" s="42"/>
      <c r="E404" s="43"/>
      <c r="F404" s="42"/>
      <c r="G404" s="42"/>
      <c r="H404" s="59"/>
      <c r="I404" s="42"/>
      <c r="J404" s="6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2"/>
      <c r="D405" s="42"/>
      <c r="E405" s="43"/>
      <c r="F405" s="42"/>
      <c r="G405" s="42"/>
      <c r="H405" s="59"/>
      <c r="I405" s="42"/>
      <c r="J405" s="6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2"/>
      <c r="D406" s="42"/>
      <c r="E406" s="43"/>
      <c r="F406" s="42"/>
      <c r="G406" s="42"/>
      <c r="H406" s="59"/>
      <c r="I406" s="42"/>
      <c r="J406" s="6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2"/>
      <c r="D407" s="42"/>
      <c r="E407" s="43"/>
      <c r="F407" s="42"/>
      <c r="G407" s="42"/>
      <c r="H407" s="59"/>
      <c r="I407" s="42"/>
      <c r="J407" s="6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2"/>
      <c r="D408" s="42"/>
      <c r="E408" s="43"/>
      <c r="F408" s="42"/>
      <c r="G408" s="42"/>
      <c r="H408" s="59"/>
      <c r="I408" s="42"/>
      <c r="J408" s="6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2"/>
      <c r="D409" s="42"/>
      <c r="E409" s="43"/>
      <c r="F409" s="42"/>
      <c r="G409" s="42"/>
      <c r="H409" s="59"/>
      <c r="I409" s="42"/>
      <c r="J409" s="6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2"/>
      <c r="D410" s="42"/>
      <c r="E410" s="43"/>
      <c r="F410" s="42"/>
      <c r="G410" s="42"/>
      <c r="H410" s="59"/>
      <c r="I410" s="42"/>
      <c r="J410" s="6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2"/>
      <c r="D411" s="42"/>
      <c r="E411" s="43"/>
      <c r="F411" s="42"/>
      <c r="G411" s="42"/>
      <c r="H411" s="59"/>
      <c r="I411" s="42"/>
      <c r="J411" s="6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2"/>
      <c r="D412" s="42"/>
      <c r="E412" s="43"/>
      <c r="F412" s="42"/>
      <c r="G412" s="42"/>
      <c r="H412" s="59"/>
      <c r="I412" s="42"/>
      <c r="J412" s="6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2"/>
      <c r="D413" s="42"/>
      <c r="E413" s="43"/>
      <c r="F413" s="42"/>
      <c r="G413" s="42"/>
      <c r="H413" s="59"/>
      <c r="I413" s="42"/>
      <c r="J413" s="6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2"/>
      <c r="D414" s="42"/>
      <c r="E414" s="43"/>
      <c r="F414" s="42"/>
      <c r="G414" s="42"/>
      <c r="H414" s="59"/>
      <c r="I414" s="42"/>
      <c r="J414" s="6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2"/>
      <c r="D415" s="42"/>
      <c r="E415" s="43"/>
      <c r="F415" s="42"/>
      <c r="G415" s="42"/>
      <c r="H415" s="59"/>
      <c r="I415" s="42"/>
      <c r="J415" s="6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2"/>
      <c r="D416" s="42"/>
      <c r="E416" s="43"/>
      <c r="F416" s="42"/>
      <c r="G416" s="42"/>
      <c r="H416" s="59"/>
      <c r="I416" s="42"/>
      <c r="J416" s="6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2"/>
      <c r="D417" s="42"/>
      <c r="E417" s="43"/>
      <c r="F417" s="42"/>
      <c r="G417" s="42"/>
      <c r="H417" s="59"/>
      <c r="I417" s="42"/>
      <c r="J417" s="6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2"/>
      <c r="D418" s="42"/>
      <c r="E418" s="43"/>
      <c r="F418" s="42"/>
      <c r="G418" s="42"/>
      <c r="H418" s="59"/>
      <c r="I418" s="42"/>
      <c r="J418" s="6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2"/>
      <c r="D419" s="42"/>
      <c r="E419" s="43"/>
      <c r="F419" s="42"/>
      <c r="G419" s="42"/>
      <c r="H419" s="59"/>
      <c r="I419" s="42"/>
      <c r="J419" s="6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2"/>
      <c r="D420" s="42"/>
      <c r="E420" s="43"/>
      <c r="F420" s="42"/>
      <c r="G420" s="42"/>
      <c r="H420" s="59"/>
      <c r="I420" s="42"/>
      <c r="J420" s="6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2"/>
      <c r="D421" s="42"/>
      <c r="E421" s="43"/>
      <c r="F421" s="42"/>
      <c r="G421" s="42"/>
      <c r="H421" s="59"/>
      <c r="I421" s="42"/>
      <c r="J421" s="6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2"/>
      <c r="D422" s="42"/>
      <c r="E422" s="43"/>
      <c r="F422" s="42"/>
      <c r="G422" s="42"/>
      <c r="H422" s="59"/>
      <c r="I422" s="42"/>
      <c r="J422" s="6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2"/>
      <c r="D423" s="42"/>
      <c r="E423" s="43"/>
      <c r="F423" s="42"/>
      <c r="G423" s="42"/>
      <c r="H423" s="59"/>
      <c r="I423" s="42"/>
      <c r="J423" s="6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2"/>
      <c r="D424" s="42"/>
      <c r="E424" s="43"/>
      <c r="F424" s="42"/>
      <c r="G424" s="42"/>
      <c r="H424" s="59"/>
      <c r="I424" s="42"/>
      <c r="J424" s="6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2"/>
      <c r="D425" s="42"/>
      <c r="E425" s="43"/>
      <c r="F425" s="42"/>
      <c r="G425" s="42"/>
      <c r="H425" s="59"/>
      <c r="I425" s="42"/>
      <c r="J425" s="6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2"/>
      <c r="D426" s="42"/>
      <c r="E426" s="43"/>
      <c r="F426" s="42"/>
      <c r="G426" s="42"/>
      <c r="H426" s="59"/>
      <c r="I426" s="42"/>
      <c r="J426" s="6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2"/>
      <c r="D427" s="42"/>
      <c r="E427" s="43"/>
      <c r="F427" s="42"/>
      <c r="G427" s="42"/>
      <c r="H427" s="59"/>
      <c r="I427" s="42"/>
      <c r="J427" s="6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2"/>
      <c r="D428" s="42"/>
      <c r="E428" s="43"/>
      <c r="F428" s="42"/>
      <c r="G428" s="42"/>
      <c r="H428" s="59"/>
      <c r="I428" s="42"/>
      <c r="J428" s="6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2"/>
      <c r="D429" s="42"/>
      <c r="E429" s="43"/>
      <c r="F429" s="42"/>
      <c r="G429" s="42"/>
      <c r="H429" s="59"/>
      <c r="I429" s="42"/>
      <c r="J429" s="6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2"/>
      <c r="D430" s="42"/>
      <c r="E430" s="43"/>
      <c r="F430" s="42"/>
      <c r="G430" s="42"/>
      <c r="H430" s="59"/>
      <c r="I430" s="42"/>
      <c r="J430" s="6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2"/>
      <c r="D431" s="42"/>
      <c r="E431" s="43"/>
      <c r="F431" s="42"/>
      <c r="G431" s="42"/>
      <c r="H431" s="59"/>
      <c r="I431" s="42"/>
      <c r="J431" s="6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2"/>
      <c r="D432" s="42"/>
      <c r="E432" s="43"/>
      <c r="F432" s="42"/>
      <c r="G432" s="42"/>
      <c r="H432" s="59"/>
      <c r="I432" s="42"/>
      <c r="J432" s="6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2"/>
      <c r="D433" s="42"/>
      <c r="E433" s="43"/>
      <c r="F433" s="42"/>
      <c r="G433" s="42"/>
      <c r="H433" s="59"/>
      <c r="I433" s="42"/>
      <c r="J433" s="6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2"/>
      <c r="D434" s="42"/>
      <c r="E434" s="43"/>
      <c r="F434" s="42"/>
      <c r="G434" s="42"/>
      <c r="H434" s="59"/>
      <c r="I434" s="42"/>
      <c r="J434" s="6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2"/>
      <c r="D435" s="42"/>
      <c r="E435" s="43"/>
      <c r="F435" s="42"/>
      <c r="G435" s="42"/>
      <c r="H435" s="59"/>
      <c r="I435" s="42"/>
      <c r="J435" s="6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2"/>
      <c r="D436" s="42"/>
      <c r="E436" s="43"/>
      <c r="F436" s="42"/>
      <c r="G436" s="42"/>
      <c r="H436" s="59"/>
      <c r="I436" s="42"/>
      <c r="J436" s="6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2"/>
      <c r="D437" s="42"/>
      <c r="E437" s="43"/>
      <c r="F437" s="42"/>
      <c r="G437" s="42"/>
      <c r="H437" s="59"/>
      <c r="I437" s="42"/>
      <c r="J437" s="6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2"/>
      <c r="D438" s="42"/>
      <c r="E438" s="43"/>
      <c r="F438" s="42"/>
      <c r="G438" s="42"/>
      <c r="H438" s="59"/>
      <c r="I438" s="42"/>
      <c r="J438" s="6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2"/>
      <c r="D439" s="42"/>
      <c r="E439" s="43"/>
      <c r="F439" s="42"/>
      <c r="G439" s="42"/>
      <c r="H439" s="59"/>
      <c r="I439" s="42"/>
      <c r="J439" s="6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2"/>
      <c r="D440" s="42"/>
      <c r="E440" s="43"/>
      <c r="F440" s="42"/>
      <c r="G440" s="42"/>
      <c r="H440" s="59"/>
      <c r="I440" s="42"/>
      <c r="J440" s="6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2"/>
      <c r="D441" s="42"/>
      <c r="E441" s="43"/>
      <c r="F441" s="42"/>
      <c r="G441" s="42"/>
      <c r="H441" s="59"/>
      <c r="I441" s="42"/>
      <c r="J441" s="6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2"/>
      <c r="D442" s="42"/>
      <c r="E442" s="43"/>
      <c r="F442" s="42"/>
      <c r="G442" s="42"/>
      <c r="H442" s="59"/>
      <c r="I442" s="42"/>
      <c r="J442" s="6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2"/>
      <c r="D443" s="42"/>
      <c r="E443" s="43"/>
      <c r="F443" s="42"/>
      <c r="G443" s="42"/>
      <c r="H443" s="59"/>
      <c r="I443" s="42"/>
      <c r="J443" s="6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2"/>
      <c r="D444" s="42"/>
      <c r="E444" s="43"/>
      <c r="F444" s="42"/>
      <c r="G444" s="42"/>
      <c r="H444" s="59"/>
      <c r="I444" s="42"/>
      <c r="J444" s="6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2"/>
      <c r="D445" s="42"/>
      <c r="E445" s="43"/>
      <c r="F445" s="42"/>
      <c r="G445" s="42"/>
      <c r="H445" s="59"/>
      <c r="I445" s="42"/>
      <c r="J445" s="6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2"/>
      <c r="D446" s="42"/>
      <c r="E446" s="43"/>
      <c r="F446" s="42"/>
      <c r="G446" s="42"/>
      <c r="H446" s="59"/>
      <c r="I446" s="42"/>
      <c r="J446" s="6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2"/>
      <c r="D447" s="42"/>
      <c r="E447" s="43"/>
      <c r="F447" s="42"/>
      <c r="G447" s="42"/>
      <c r="H447" s="59"/>
      <c r="I447" s="42"/>
      <c r="J447" s="6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2"/>
      <c r="D448" s="42"/>
      <c r="E448" s="43"/>
      <c r="F448" s="42"/>
      <c r="G448" s="42"/>
      <c r="H448" s="59"/>
      <c r="I448" s="42"/>
      <c r="J448" s="6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2"/>
      <c r="D449" s="42"/>
      <c r="E449" s="43"/>
      <c r="F449" s="42"/>
      <c r="G449" s="42"/>
      <c r="H449" s="59"/>
      <c r="I449" s="42"/>
      <c r="J449" s="6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2"/>
      <c r="D450" s="42"/>
      <c r="E450" s="43"/>
      <c r="F450" s="42"/>
      <c r="G450" s="42"/>
      <c r="H450" s="59"/>
      <c r="I450" s="42"/>
      <c r="J450" s="6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2"/>
      <c r="D451" s="42"/>
      <c r="E451" s="43"/>
      <c r="F451" s="42"/>
      <c r="G451" s="42"/>
      <c r="H451" s="59"/>
      <c r="I451" s="42"/>
      <c r="J451" s="6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2"/>
      <c r="D452" s="42"/>
      <c r="E452" s="43"/>
      <c r="F452" s="42"/>
      <c r="G452" s="42"/>
      <c r="H452" s="59"/>
      <c r="I452" s="42"/>
      <c r="J452" s="6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2"/>
      <c r="D453" s="42"/>
      <c r="E453" s="43"/>
      <c r="F453" s="42"/>
      <c r="G453" s="42"/>
      <c r="H453" s="59"/>
      <c r="I453" s="42"/>
      <c r="J453" s="6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2"/>
      <c r="D454" s="42"/>
      <c r="E454" s="43"/>
      <c r="F454" s="42"/>
      <c r="G454" s="42"/>
      <c r="H454" s="59"/>
      <c r="I454" s="42"/>
      <c r="J454" s="6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2"/>
      <c r="D455" s="42"/>
      <c r="E455" s="43"/>
      <c r="F455" s="42"/>
      <c r="G455" s="42"/>
      <c r="H455" s="59"/>
      <c r="I455" s="42"/>
      <c r="J455" s="6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2"/>
      <c r="D456" s="42"/>
      <c r="E456" s="43"/>
      <c r="F456" s="42"/>
      <c r="G456" s="42"/>
      <c r="H456" s="59"/>
      <c r="I456" s="42"/>
      <c r="J456" s="6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2"/>
      <c r="D457" s="42"/>
      <c r="E457" s="43"/>
      <c r="F457" s="42"/>
      <c r="G457" s="42"/>
      <c r="H457" s="59"/>
      <c r="I457" s="42"/>
      <c r="J457" s="6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2"/>
      <c r="D458" s="42"/>
      <c r="E458" s="43"/>
      <c r="F458" s="42"/>
      <c r="G458" s="42"/>
      <c r="H458" s="59"/>
      <c r="I458" s="42"/>
      <c r="J458" s="6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2"/>
      <c r="D459" s="42"/>
      <c r="E459" s="43"/>
      <c r="F459" s="42"/>
      <c r="G459" s="42"/>
      <c r="H459" s="59"/>
      <c r="I459" s="42"/>
      <c r="J459" s="6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2"/>
      <c r="D460" s="42"/>
      <c r="E460" s="43"/>
      <c r="F460" s="42"/>
      <c r="G460" s="42"/>
      <c r="H460" s="59"/>
      <c r="I460" s="42"/>
      <c r="J460" s="6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2"/>
      <c r="D461" s="42"/>
      <c r="E461" s="43"/>
      <c r="F461" s="42"/>
      <c r="G461" s="42"/>
      <c r="H461" s="59"/>
      <c r="I461" s="42"/>
      <c r="J461" s="6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2"/>
      <c r="D462" s="42"/>
      <c r="E462" s="43"/>
      <c r="F462" s="42"/>
      <c r="G462" s="42"/>
      <c r="H462" s="59"/>
      <c r="I462" s="42"/>
      <c r="J462" s="6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2"/>
      <c r="D463" s="42"/>
      <c r="E463" s="43"/>
      <c r="F463" s="42"/>
      <c r="G463" s="42"/>
      <c r="H463" s="59"/>
      <c r="I463" s="42"/>
      <c r="J463" s="6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2"/>
      <c r="D464" s="42"/>
      <c r="E464" s="43"/>
      <c r="F464" s="42"/>
      <c r="G464" s="42"/>
      <c r="H464" s="59"/>
      <c r="I464" s="42"/>
      <c r="J464" s="6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2"/>
      <c r="D465" s="42"/>
      <c r="E465" s="43"/>
      <c r="F465" s="42"/>
      <c r="G465" s="42"/>
      <c r="H465" s="59"/>
      <c r="I465" s="42"/>
      <c r="J465" s="6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2"/>
      <c r="D466" s="42"/>
      <c r="E466" s="43"/>
      <c r="F466" s="42"/>
      <c r="G466" s="42"/>
      <c r="H466" s="59"/>
      <c r="I466" s="42"/>
      <c r="J466" s="6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2"/>
      <c r="D467" s="42"/>
      <c r="E467" s="43"/>
      <c r="F467" s="42"/>
      <c r="G467" s="42"/>
      <c r="H467" s="59"/>
      <c r="I467" s="42"/>
      <c r="J467" s="6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2"/>
      <c r="D468" s="42"/>
      <c r="E468" s="43"/>
      <c r="F468" s="42"/>
      <c r="G468" s="42"/>
      <c r="H468" s="59"/>
      <c r="I468" s="42"/>
      <c r="J468" s="6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2"/>
      <c r="D469" s="42"/>
      <c r="E469" s="43"/>
      <c r="F469" s="42"/>
      <c r="G469" s="42"/>
      <c r="H469" s="59"/>
      <c r="I469" s="42"/>
      <c r="J469" s="6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2"/>
      <c r="D470" s="42"/>
      <c r="E470" s="43"/>
      <c r="F470" s="42"/>
      <c r="G470" s="42"/>
      <c r="H470" s="59"/>
      <c r="I470" s="42"/>
      <c r="J470" s="6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2"/>
      <c r="D471" s="42"/>
      <c r="E471" s="43"/>
      <c r="F471" s="42"/>
      <c r="G471" s="42"/>
      <c r="H471" s="59"/>
      <c r="I471" s="42"/>
      <c r="J471" s="6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2"/>
      <c r="D472" s="42"/>
      <c r="E472" s="43"/>
      <c r="F472" s="42"/>
      <c r="G472" s="42"/>
      <c r="H472" s="59"/>
      <c r="I472" s="42"/>
      <c r="J472" s="6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2"/>
      <c r="D473" s="42"/>
      <c r="E473" s="43"/>
      <c r="F473" s="42"/>
      <c r="G473" s="42"/>
      <c r="H473" s="59"/>
      <c r="I473" s="42"/>
      <c r="J473" s="6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2"/>
      <c r="D474" s="42"/>
      <c r="E474" s="43"/>
      <c r="F474" s="42"/>
      <c r="G474" s="42"/>
      <c r="H474" s="59"/>
      <c r="I474" s="42"/>
      <c r="J474" s="6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2"/>
      <c r="D475" s="42"/>
      <c r="E475" s="43"/>
      <c r="F475" s="42"/>
      <c r="G475" s="42"/>
      <c r="H475" s="59"/>
      <c r="I475" s="42"/>
      <c r="J475" s="6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2"/>
      <c r="D476" s="42"/>
      <c r="E476" s="43"/>
      <c r="F476" s="42"/>
      <c r="G476" s="42"/>
      <c r="H476" s="59"/>
      <c r="I476" s="42"/>
      <c r="J476" s="6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2"/>
      <c r="D477" s="42"/>
      <c r="E477" s="43"/>
      <c r="F477" s="42"/>
      <c r="G477" s="42"/>
      <c r="H477" s="59"/>
      <c r="I477" s="42"/>
      <c r="J477" s="6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2"/>
      <c r="D478" s="42"/>
      <c r="E478" s="43"/>
      <c r="F478" s="42"/>
      <c r="G478" s="42"/>
      <c r="H478" s="59"/>
      <c r="I478" s="42"/>
      <c r="J478" s="6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2"/>
      <c r="D479" s="42"/>
      <c r="E479" s="43"/>
      <c r="F479" s="42"/>
      <c r="G479" s="42"/>
      <c r="H479" s="59"/>
      <c r="I479" s="42"/>
      <c r="J479" s="6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2"/>
      <c r="D480" s="42"/>
      <c r="E480" s="43"/>
      <c r="F480" s="42"/>
      <c r="G480" s="42"/>
      <c r="H480" s="59"/>
      <c r="I480" s="42"/>
      <c r="J480" s="6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2"/>
      <c r="D481" s="42"/>
      <c r="E481" s="43"/>
      <c r="F481" s="42"/>
      <c r="G481" s="42"/>
      <c r="H481" s="59"/>
      <c r="I481" s="42"/>
      <c r="J481" s="6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2"/>
      <c r="D482" s="42"/>
      <c r="E482" s="43"/>
      <c r="F482" s="42"/>
      <c r="G482" s="42"/>
      <c r="H482" s="59"/>
      <c r="I482" s="42"/>
      <c r="J482" s="6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2"/>
      <c r="D483" s="42"/>
      <c r="E483" s="43"/>
      <c r="F483" s="42"/>
      <c r="G483" s="42"/>
      <c r="H483" s="59"/>
      <c r="I483" s="42"/>
      <c r="J483" s="6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2"/>
      <c r="D484" s="42"/>
      <c r="E484" s="43"/>
      <c r="F484" s="42"/>
      <c r="G484" s="42"/>
      <c r="H484" s="59"/>
      <c r="I484" s="42"/>
      <c r="J484" s="6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2"/>
      <c r="D485" s="42"/>
      <c r="E485" s="43"/>
      <c r="F485" s="42"/>
      <c r="G485" s="42"/>
      <c r="H485" s="59"/>
      <c r="I485" s="42"/>
      <c r="J485" s="6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2"/>
      <c r="D486" s="42"/>
      <c r="E486" s="43"/>
      <c r="F486" s="42"/>
      <c r="G486" s="42"/>
      <c r="H486" s="59"/>
      <c r="I486" s="42"/>
      <c r="J486" s="6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2"/>
      <c r="D487" s="42"/>
      <c r="E487" s="43"/>
      <c r="F487" s="42"/>
      <c r="G487" s="42"/>
      <c r="H487" s="59"/>
      <c r="I487" s="42"/>
      <c r="J487" s="6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2"/>
      <c r="D488" s="42"/>
      <c r="E488" s="43"/>
      <c r="F488" s="42"/>
      <c r="G488" s="42"/>
      <c r="H488" s="59"/>
      <c r="I488" s="42"/>
      <c r="J488" s="6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2"/>
      <c r="D489" s="42"/>
      <c r="E489" s="43"/>
      <c r="F489" s="42"/>
      <c r="G489" s="42"/>
      <c r="H489" s="59"/>
      <c r="I489" s="42"/>
      <c r="J489" s="6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2"/>
      <c r="D490" s="42"/>
      <c r="E490" s="43"/>
      <c r="F490" s="42"/>
      <c r="G490" s="42"/>
      <c r="H490" s="59"/>
      <c r="I490" s="42"/>
      <c r="J490" s="6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2"/>
      <c r="D491" s="42"/>
      <c r="E491" s="43"/>
      <c r="F491" s="42"/>
      <c r="G491" s="42"/>
      <c r="H491" s="59"/>
      <c r="I491" s="42"/>
      <c r="J491" s="6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2"/>
      <c r="D492" s="42"/>
      <c r="E492" s="43"/>
      <c r="F492" s="42"/>
      <c r="G492" s="42"/>
      <c r="H492" s="59"/>
      <c r="I492" s="42"/>
      <c r="J492" s="6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2"/>
      <c r="D493" s="42"/>
      <c r="E493" s="43"/>
      <c r="F493" s="42"/>
      <c r="G493" s="42"/>
      <c r="H493" s="59"/>
      <c r="I493" s="42"/>
      <c r="J493" s="6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2"/>
      <c r="D494" s="42"/>
      <c r="E494" s="43"/>
      <c r="F494" s="42"/>
      <c r="G494" s="42"/>
      <c r="H494" s="59"/>
      <c r="I494" s="42"/>
      <c r="J494" s="6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2"/>
      <c r="D495" s="42"/>
      <c r="E495" s="43"/>
      <c r="F495" s="42"/>
      <c r="G495" s="42"/>
      <c r="H495" s="59"/>
      <c r="I495" s="42"/>
      <c r="J495" s="6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2"/>
      <c r="D496" s="42"/>
      <c r="E496" s="43"/>
      <c r="F496" s="42"/>
      <c r="G496" s="42"/>
      <c r="H496" s="59"/>
      <c r="I496" s="42"/>
      <c r="J496" s="6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2"/>
      <c r="D497" s="42"/>
      <c r="E497" s="43"/>
      <c r="F497" s="42"/>
      <c r="G497" s="42"/>
      <c r="H497" s="59"/>
      <c r="I497" s="42"/>
      <c r="J497" s="6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2"/>
      <c r="D498" s="42"/>
      <c r="E498" s="43"/>
      <c r="F498" s="42"/>
      <c r="G498" s="42"/>
      <c r="H498" s="59"/>
      <c r="I498" s="42"/>
      <c r="J498" s="6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2"/>
      <c r="D499" s="42"/>
      <c r="E499" s="43"/>
      <c r="F499" s="42"/>
      <c r="G499" s="42"/>
      <c r="H499" s="59"/>
      <c r="I499" s="42"/>
      <c r="J499" s="6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2"/>
      <c r="D500" s="42"/>
      <c r="E500" s="43"/>
      <c r="F500" s="42"/>
      <c r="G500" s="42"/>
      <c r="H500" s="59"/>
      <c r="I500" s="42"/>
      <c r="J500" s="6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2"/>
      <c r="D501" s="42"/>
      <c r="E501" s="43"/>
      <c r="F501" s="42"/>
      <c r="G501" s="42"/>
      <c r="H501" s="59"/>
      <c r="I501" s="42"/>
      <c r="J501" s="6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2"/>
      <c r="D502" s="42"/>
      <c r="E502" s="43"/>
      <c r="F502" s="42"/>
      <c r="G502" s="42"/>
      <c r="H502" s="59"/>
      <c r="I502" s="42"/>
      <c r="J502" s="6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2"/>
      <c r="D503" s="42"/>
      <c r="E503" s="43"/>
      <c r="F503" s="42"/>
      <c r="G503" s="42"/>
      <c r="H503" s="59"/>
      <c r="I503" s="42"/>
      <c r="J503" s="6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2"/>
      <c r="D504" s="42"/>
      <c r="E504" s="43"/>
      <c r="F504" s="42"/>
      <c r="G504" s="42"/>
      <c r="H504" s="59"/>
      <c r="I504" s="42"/>
      <c r="J504" s="6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2"/>
      <c r="D505" s="42"/>
      <c r="E505" s="43"/>
      <c r="F505" s="42"/>
      <c r="G505" s="42"/>
      <c r="H505" s="59"/>
      <c r="I505" s="42"/>
      <c r="J505" s="6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2"/>
      <c r="D506" s="42"/>
      <c r="E506" s="43"/>
      <c r="F506" s="42"/>
      <c r="G506" s="42"/>
      <c r="H506" s="59"/>
      <c r="I506" s="42"/>
      <c r="J506" s="6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2"/>
      <c r="D507" s="42"/>
      <c r="E507" s="43"/>
      <c r="F507" s="42"/>
      <c r="G507" s="42"/>
      <c r="H507" s="59"/>
      <c r="I507" s="42"/>
      <c r="J507" s="6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2"/>
      <c r="D508" s="42"/>
      <c r="E508" s="43"/>
      <c r="F508" s="42"/>
      <c r="G508" s="42"/>
      <c r="H508" s="59"/>
      <c r="I508" s="42"/>
      <c r="J508" s="6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2"/>
      <c r="D509" s="42"/>
      <c r="E509" s="43"/>
      <c r="F509" s="42"/>
      <c r="G509" s="42"/>
      <c r="H509" s="59"/>
      <c r="I509" s="42"/>
      <c r="J509" s="6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2"/>
      <c r="D510" s="42"/>
      <c r="E510" s="43"/>
      <c r="F510" s="42"/>
      <c r="G510" s="42"/>
      <c r="H510" s="59"/>
      <c r="I510" s="42"/>
      <c r="J510" s="6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2"/>
      <c r="D511" s="42"/>
      <c r="E511" s="43"/>
      <c r="F511" s="42"/>
      <c r="G511" s="42"/>
      <c r="H511" s="59"/>
      <c r="I511" s="42"/>
      <c r="J511" s="6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2"/>
      <c r="D512" s="42"/>
      <c r="E512" s="43"/>
      <c r="F512" s="42"/>
      <c r="G512" s="42"/>
      <c r="H512" s="59"/>
      <c r="I512" s="42"/>
      <c r="J512" s="6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2"/>
      <c r="D513" s="42"/>
      <c r="E513" s="43"/>
      <c r="F513" s="42"/>
      <c r="G513" s="42"/>
      <c r="H513" s="59"/>
      <c r="I513" s="42"/>
      <c r="J513" s="6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2"/>
      <c r="D514" s="42"/>
      <c r="E514" s="43"/>
      <c r="F514" s="42"/>
      <c r="G514" s="42"/>
      <c r="H514" s="59"/>
      <c r="I514" s="42"/>
      <c r="J514" s="6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2"/>
      <c r="D515" s="42"/>
      <c r="E515" s="43"/>
      <c r="F515" s="42"/>
      <c r="G515" s="42"/>
      <c r="H515" s="59"/>
      <c r="I515" s="42"/>
      <c r="J515" s="6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2"/>
      <c r="D516" s="42"/>
      <c r="E516" s="43"/>
      <c r="F516" s="42"/>
      <c r="G516" s="42"/>
      <c r="H516" s="59"/>
      <c r="I516" s="42"/>
      <c r="J516" s="6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2"/>
      <c r="D517" s="42"/>
      <c r="E517" s="43"/>
      <c r="F517" s="42"/>
      <c r="G517" s="42"/>
      <c r="H517" s="59"/>
      <c r="I517" s="42"/>
      <c r="J517" s="6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2"/>
      <c r="D518" s="42"/>
      <c r="E518" s="43"/>
      <c r="F518" s="42"/>
      <c r="G518" s="42"/>
      <c r="H518" s="59"/>
      <c r="I518" s="42"/>
      <c r="J518" s="6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2"/>
      <c r="D519" s="42"/>
      <c r="E519" s="43"/>
      <c r="F519" s="42"/>
      <c r="G519" s="42"/>
      <c r="H519" s="59"/>
      <c r="I519" s="42"/>
      <c r="J519" s="6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2"/>
      <c r="D520" s="42"/>
      <c r="E520" s="43"/>
      <c r="F520" s="42"/>
      <c r="G520" s="42"/>
      <c r="H520" s="59"/>
      <c r="I520" s="42"/>
      <c r="J520" s="6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2"/>
      <c r="D521" s="42"/>
      <c r="E521" s="43"/>
      <c r="F521" s="42"/>
      <c r="G521" s="42"/>
      <c r="H521" s="59"/>
      <c r="I521" s="42"/>
      <c r="J521" s="6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2"/>
      <c r="D522" s="42"/>
      <c r="E522" s="43"/>
      <c r="F522" s="42"/>
      <c r="G522" s="42"/>
      <c r="H522" s="59"/>
      <c r="I522" s="42"/>
      <c r="J522" s="6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2"/>
      <c r="D523" s="42"/>
      <c r="E523" s="43"/>
      <c r="F523" s="42"/>
      <c r="G523" s="42"/>
      <c r="H523" s="59"/>
      <c r="I523" s="42"/>
      <c r="J523" s="6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2"/>
      <c r="D524" s="42"/>
      <c r="E524" s="43"/>
      <c r="F524" s="42"/>
      <c r="G524" s="42"/>
      <c r="H524" s="59"/>
      <c r="I524" s="42"/>
      <c r="J524" s="6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2"/>
      <c r="D525" s="42"/>
      <c r="E525" s="43"/>
      <c r="F525" s="42"/>
      <c r="G525" s="42"/>
      <c r="H525" s="59"/>
      <c r="I525" s="42"/>
      <c r="J525" s="6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2"/>
      <c r="D526" s="42"/>
      <c r="E526" s="43"/>
      <c r="F526" s="42"/>
      <c r="G526" s="42"/>
      <c r="H526" s="59"/>
      <c r="I526" s="42"/>
      <c r="J526" s="6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2"/>
      <c r="D527" s="42"/>
      <c r="E527" s="43"/>
      <c r="F527" s="42"/>
      <c r="G527" s="42"/>
      <c r="H527" s="59"/>
      <c r="I527" s="42"/>
      <c r="J527" s="6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2"/>
      <c r="D528" s="42"/>
      <c r="E528" s="43"/>
      <c r="F528" s="42"/>
      <c r="G528" s="42"/>
      <c r="H528" s="59"/>
      <c r="I528" s="42"/>
      <c r="J528" s="6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2"/>
      <c r="D529" s="42"/>
      <c r="E529" s="43"/>
      <c r="F529" s="42"/>
      <c r="G529" s="42"/>
      <c r="H529" s="59"/>
      <c r="I529" s="42"/>
      <c r="J529" s="6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2"/>
      <c r="D530" s="42"/>
      <c r="E530" s="43"/>
      <c r="F530" s="42"/>
      <c r="G530" s="42"/>
      <c r="H530" s="59"/>
      <c r="I530" s="42"/>
      <c r="J530" s="6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2"/>
      <c r="D531" s="42"/>
      <c r="E531" s="43"/>
      <c r="F531" s="42"/>
      <c r="G531" s="42"/>
      <c r="H531" s="59"/>
      <c r="I531" s="42"/>
      <c r="J531" s="6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2"/>
      <c r="D532" s="42"/>
      <c r="E532" s="43"/>
      <c r="F532" s="42"/>
      <c r="G532" s="42"/>
      <c r="H532" s="59"/>
      <c r="I532" s="42"/>
      <c r="J532" s="6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2"/>
      <c r="D533" s="42"/>
      <c r="E533" s="43"/>
      <c r="F533" s="42"/>
      <c r="G533" s="42"/>
      <c r="H533" s="59"/>
      <c r="I533" s="42"/>
      <c r="J533" s="6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2"/>
      <c r="D534" s="42"/>
      <c r="E534" s="43"/>
      <c r="F534" s="42"/>
      <c r="G534" s="42"/>
      <c r="H534" s="59"/>
      <c r="I534" s="42"/>
      <c r="J534" s="6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2"/>
      <c r="D535" s="42"/>
      <c r="E535" s="43"/>
      <c r="F535" s="42"/>
      <c r="G535" s="42"/>
      <c r="H535" s="59"/>
      <c r="I535" s="42"/>
      <c r="J535" s="6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2"/>
      <c r="D536" s="42"/>
      <c r="E536" s="43"/>
      <c r="F536" s="42"/>
      <c r="G536" s="42"/>
      <c r="H536" s="59"/>
      <c r="I536" s="42"/>
      <c r="J536" s="6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2"/>
      <c r="D537" s="42"/>
      <c r="E537" s="43"/>
      <c r="F537" s="42"/>
      <c r="G537" s="42"/>
      <c r="H537" s="59"/>
      <c r="I537" s="42"/>
      <c r="J537" s="6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2"/>
      <c r="D538" s="42"/>
      <c r="E538" s="43"/>
      <c r="F538" s="42"/>
      <c r="G538" s="42"/>
      <c r="H538" s="59"/>
      <c r="I538" s="42"/>
      <c r="J538" s="6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2"/>
      <c r="D539" s="42"/>
      <c r="E539" s="43"/>
      <c r="F539" s="42"/>
      <c r="G539" s="42"/>
      <c r="H539" s="59"/>
      <c r="I539" s="42"/>
      <c r="J539" s="6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2"/>
      <c r="D540" s="42"/>
      <c r="E540" s="43"/>
      <c r="F540" s="42"/>
      <c r="G540" s="42"/>
      <c r="H540" s="59"/>
      <c r="I540" s="42"/>
      <c r="J540" s="6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2"/>
      <c r="D541" s="42"/>
      <c r="E541" s="43"/>
      <c r="F541" s="42"/>
      <c r="G541" s="42"/>
      <c r="H541" s="59"/>
      <c r="I541" s="42"/>
      <c r="J541" s="6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2"/>
      <c r="D542" s="42"/>
      <c r="E542" s="43"/>
      <c r="F542" s="42"/>
      <c r="G542" s="42"/>
      <c r="H542" s="59"/>
      <c r="I542" s="42"/>
      <c r="J542" s="6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2"/>
      <c r="D543" s="42"/>
      <c r="E543" s="43"/>
      <c r="F543" s="42"/>
      <c r="G543" s="42"/>
      <c r="H543" s="59"/>
      <c r="I543" s="42"/>
      <c r="J543" s="6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2"/>
      <c r="D544" s="42"/>
      <c r="E544" s="43"/>
      <c r="F544" s="42"/>
      <c r="G544" s="42"/>
      <c r="H544" s="59"/>
      <c r="I544" s="42"/>
      <c r="J544" s="6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2"/>
      <c r="D545" s="42"/>
      <c r="E545" s="43"/>
      <c r="F545" s="42"/>
      <c r="G545" s="42"/>
      <c r="H545" s="59"/>
      <c r="I545" s="42"/>
      <c r="J545" s="6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2"/>
      <c r="D546" s="42"/>
      <c r="E546" s="43"/>
      <c r="F546" s="42"/>
      <c r="G546" s="42"/>
      <c r="H546" s="59"/>
      <c r="I546" s="42"/>
      <c r="J546" s="6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2"/>
      <c r="D547" s="42"/>
      <c r="E547" s="43"/>
      <c r="F547" s="42"/>
      <c r="G547" s="42"/>
      <c r="H547" s="59"/>
      <c r="I547" s="42"/>
      <c r="J547" s="6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2"/>
      <c r="D548" s="42"/>
      <c r="E548" s="43"/>
      <c r="F548" s="42"/>
      <c r="G548" s="42"/>
      <c r="H548" s="59"/>
      <c r="I548" s="42"/>
      <c r="J548" s="6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2"/>
      <c r="D549" s="42"/>
      <c r="E549" s="43"/>
      <c r="F549" s="42"/>
      <c r="G549" s="42"/>
      <c r="H549" s="59"/>
      <c r="I549" s="42"/>
      <c r="J549" s="6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2"/>
      <c r="D550" s="42"/>
      <c r="E550" s="43"/>
      <c r="F550" s="42"/>
      <c r="G550" s="42"/>
      <c r="H550" s="59"/>
      <c r="I550" s="42"/>
      <c r="J550" s="6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2"/>
      <c r="D551" s="42"/>
      <c r="E551" s="43"/>
      <c r="F551" s="42"/>
      <c r="G551" s="42"/>
      <c r="H551" s="59"/>
      <c r="I551" s="42"/>
      <c r="J551" s="6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2"/>
      <c r="D552" s="42"/>
      <c r="E552" s="43"/>
      <c r="F552" s="42"/>
      <c r="G552" s="42"/>
      <c r="H552" s="59"/>
      <c r="I552" s="42"/>
      <c r="J552" s="6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2"/>
      <c r="D553" s="42"/>
      <c r="E553" s="43"/>
      <c r="F553" s="42"/>
      <c r="G553" s="42"/>
      <c r="H553" s="59"/>
      <c r="I553" s="42"/>
      <c r="J553" s="6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2"/>
      <c r="D554" s="42"/>
      <c r="E554" s="43"/>
      <c r="F554" s="42"/>
      <c r="G554" s="42"/>
      <c r="H554" s="59"/>
      <c r="I554" s="42"/>
      <c r="J554" s="6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2"/>
      <c r="D555" s="42"/>
      <c r="E555" s="43"/>
      <c r="F555" s="42"/>
      <c r="G555" s="42"/>
      <c r="H555" s="59"/>
      <c r="I555" s="42"/>
      <c r="J555" s="6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2"/>
      <c r="D556" s="42"/>
      <c r="E556" s="43"/>
      <c r="F556" s="42"/>
      <c r="G556" s="42"/>
      <c r="H556" s="59"/>
      <c r="I556" s="42"/>
      <c r="J556" s="6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2"/>
      <c r="D557" s="42"/>
      <c r="E557" s="43"/>
      <c r="F557" s="42"/>
      <c r="G557" s="42"/>
      <c r="H557" s="59"/>
      <c r="I557" s="42"/>
      <c r="J557" s="6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2"/>
      <c r="D558" s="42"/>
      <c r="E558" s="43"/>
      <c r="F558" s="42"/>
      <c r="G558" s="42"/>
      <c r="H558" s="59"/>
      <c r="I558" s="42"/>
      <c r="J558" s="6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2"/>
      <c r="D559" s="42"/>
      <c r="E559" s="43"/>
      <c r="F559" s="42"/>
      <c r="G559" s="42"/>
      <c r="H559" s="59"/>
      <c r="I559" s="42"/>
      <c r="J559" s="6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2"/>
      <c r="D560" s="42"/>
      <c r="E560" s="43"/>
      <c r="F560" s="42"/>
      <c r="G560" s="42"/>
      <c r="H560" s="59"/>
      <c r="I560" s="42"/>
      <c r="J560" s="6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2"/>
      <c r="D561" s="42"/>
      <c r="E561" s="43"/>
      <c r="F561" s="42"/>
      <c r="G561" s="42"/>
      <c r="H561" s="59"/>
      <c r="I561" s="42"/>
      <c r="J561" s="6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2"/>
      <c r="D562" s="42"/>
      <c r="E562" s="43"/>
      <c r="F562" s="42"/>
      <c r="G562" s="42"/>
      <c r="H562" s="59"/>
      <c r="I562" s="42"/>
      <c r="J562" s="6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2"/>
      <c r="D563" s="42"/>
      <c r="E563" s="43"/>
      <c r="F563" s="42"/>
      <c r="G563" s="42"/>
      <c r="H563" s="59"/>
      <c r="I563" s="42"/>
      <c r="J563" s="6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2"/>
      <c r="D564" s="42"/>
      <c r="E564" s="43"/>
      <c r="F564" s="42"/>
      <c r="G564" s="42"/>
      <c r="H564" s="59"/>
      <c r="I564" s="42"/>
      <c r="J564" s="6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2"/>
      <c r="D565" s="42"/>
      <c r="E565" s="43"/>
      <c r="F565" s="42"/>
      <c r="G565" s="42"/>
      <c r="H565" s="59"/>
      <c r="I565" s="42"/>
      <c r="J565" s="6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2"/>
      <c r="D566" s="42"/>
      <c r="E566" s="43"/>
      <c r="F566" s="42"/>
      <c r="G566" s="42"/>
      <c r="H566" s="59"/>
      <c r="I566" s="42"/>
      <c r="J566" s="6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2"/>
      <c r="D567" s="42"/>
      <c r="E567" s="43"/>
      <c r="F567" s="42"/>
      <c r="G567" s="42"/>
      <c r="H567" s="59"/>
      <c r="I567" s="42"/>
      <c r="J567" s="6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2"/>
      <c r="D568" s="42"/>
      <c r="E568" s="43"/>
      <c r="F568" s="42"/>
      <c r="G568" s="42"/>
      <c r="H568" s="59"/>
      <c r="I568" s="42"/>
      <c r="J568" s="6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2"/>
      <c r="D569" s="42"/>
      <c r="E569" s="43"/>
      <c r="F569" s="42"/>
      <c r="G569" s="42"/>
      <c r="H569" s="59"/>
      <c r="I569" s="42"/>
      <c r="J569" s="6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2"/>
      <c r="D570" s="42"/>
      <c r="E570" s="43"/>
      <c r="F570" s="42"/>
      <c r="G570" s="42"/>
      <c r="H570" s="59"/>
      <c r="I570" s="42"/>
      <c r="J570" s="6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2"/>
      <c r="D571" s="42"/>
      <c r="E571" s="43"/>
      <c r="F571" s="42"/>
      <c r="G571" s="42"/>
      <c r="H571" s="59"/>
      <c r="I571" s="42"/>
      <c r="J571" s="6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2"/>
      <c r="D572" s="42"/>
      <c r="E572" s="43"/>
      <c r="F572" s="42"/>
      <c r="G572" s="42"/>
      <c r="H572" s="59"/>
      <c r="I572" s="42"/>
      <c r="J572" s="6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2"/>
      <c r="D573" s="42"/>
      <c r="E573" s="43"/>
      <c r="F573" s="42"/>
      <c r="G573" s="42"/>
      <c r="H573" s="59"/>
      <c r="I573" s="42"/>
      <c r="J573" s="6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2"/>
      <c r="D574" s="42"/>
      <c r="E574" s="43"/>
      <c r="F574" s="42"/>
      <c r="G574" s="42"/>
      <c r="H574" s="59"/>
      <c r="I574" s="42"/>
      <c r="J574" s="6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2"/>
      <c r="D575" s="42"/>
      <c r="E575" s="43"/>
      <c r="F575" s="42"/>
      <c r="G575" s="42"/>
      <c r="H575" s="59"/>
      <c r="I575" s="42"/>
      <c r="J575" s="6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2"/>
      <c r="D576" s="42"/>
      <c r="E576" s="43"/>
      <c r="F576" s="42"/>
      <c r="G576" s="42"/>
      <c r="H576" s="59"/>
      <c r="I576" s="42"/>
      <c r="J576" s="6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2"/>
      <c r="D577" s="42"/>
      <c r="E577" s="43"/>
      <c r="F577" s="42"/>
      <c r="G577" s="42"/>
      <c r="H577" s="59"/>
      <c r="I577" s="42"/>
      <c r="J577" s="6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2"/>
      <c r="D578" s="42"/>
      <c r="E578" s="43"/>
      <c r="F578" s="42"/>
      <c r="G578" s="42"/>
      <c r="H578" s="59"/>
      <c r="I578" s="42"/>
      <c r="J578" s="6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2"/>
      <c r="D579" s="42"/>
      <c r="E579" s="43"/>
      <c r="F579" s="42"/>
      <c r="G579" s="42"/>
      <c r="H579" s="59"/>
      <c r="I579" s="42"/>
      <c r="J579" s="6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2"/>
      <c r="D580" s="42"/>
      <c r="E580" s="43"/>
      <c r="F580" s="42"/>
      <c r="G580" s="42"/>
      <c r="H580" s="59"/>
      <c r="I580" s="42"/>
      <c r="J580" s="6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2"/>
      <c r="D581" s="42"/>
      <c r="E581" s="43"/>
      <c r="F581" s="42"/>
      <c r="G581" s="42"/>
      <c r="H581" s="59"/>
      <c r="I581" s="42"/>
      <c r="J581" s="6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2"/>
      <c r="D582" s="42"/>
      <c r="E582" s="43"/>
      <c r="F582" s="42"/>
      <c r="G582" s="42"/>
      <c r="H582" s="59"/>
      <c r="I582" s="42"/>
      <c r="J582" s="6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2"/>
      <c r="D583" s="42"/>
      <c r="E583" s="43"/>
      <c r="F583" s="42"/>
      <c r="G583" s="42"/>
      <c r="H583" s="59"/>
      <c r="I583" s="42"/>
      <c r="J583" s="6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2"/>
      <c r="D584" s="42"/>
      <c r="E584" s="43"/>
      <c r="F584" s="42"/>
      <c r="G584" s="42"/>
      <c r="H584" s="59"/>
      <c r="I584" s="42"/>
      <c r="J584" s="6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2"/>
      <c r="D585" s="42"/>
      <c r="E585" s="43"/>
      <c r="F585" s="42"/>
      <c r="G585" s="42"/>
      <c r="H585" s="59"/>
      <c r="I585" s="42"/>
      <c r="J585" s="6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2"/>
      <c r="D586" s="42"/>
      <c r="E586" s="43"/>
      <c r="F586" s="42"/>
      <c r="G586" s="42"/>
      <c r="H586" s="59"/>
      <c r="I586" s="42"/>
      <c r="J586" s="6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2"/>
      <c r="D587" s="42"/>
      <c r="E587" s="43"/>
      <c r="F587" s="42"/>
      <c r="G587" s="42"/>
      <c r="H587" s="59"/>
      <c r="I587" s="42"/>
      <c r="J587" s="6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2"/>
      <c r="D588" s="42"/>
      <c r="E588" s="43"/>
      <c r="F588" s="42"/>
      <c r="G588" s="42"/>
      <c r="H588" s="59"/>
      <c r="I588" s="42"/>
      <c r="J588" s="6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2"/>
      <c r="D589" s="42"/>
      <c r="E589" s="43"/>
      <c r="F589" s="42"/>
      <c r="G589" s="42"/>
      <c r="H589" s="59"/>
      <c r="I589" s="42"/>
      <c r="J589" s="6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2"/>
      <c r="D590" s="42"/>
      <c r="E590" s="43"/>
      <c r="F590" s="42"/>
      <c r="G590" s="42"/>
      <c r="H590" s="59"/>
      <c r="I590" s="42"/>
      <c r="J590" s="6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2"/>
      <c r="D591" s="42"/>
      <c r="E591" s="43"/>
      <c r="F591" s="42"/>
      <c r="G591" s="42"/>
      <c r="H591" s="59"/>
      <c r="I591" s="42"/>
      <c r="J591" s="6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2"/>
      <c r="D592" s="42"/>
      <c r="E592" s="43"/>
      <c r="F592" s="42"/>
      <c r="G592" s="42"/>
      <c r="H592" s="59"/>
      <c r="I592" s="42"/>
      <c r="J592" s="6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2"/>
      <c r="D593" s="42"/>
      <c r="E593" s="43"/>
      <c r="F593" s="42"/>
      <c r="G593" s="42"/>
      <c r="H593" s="59"/>
      <c r="I593" s="42"/>
      <c r="J593" s="6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2"/>
      <c r="D594" s="42"/>
      <c r="E594" s="43"/>
      <c r="F594" s="42"/>
      <c r="G594" s="42"/>
      <c r="H594" s="59"/>
      <c r="I594" s="42"/>
      <c r="J594" s="6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2"/>
      <c r="D595" s="42"/>
      <c r="E595" s="43"/>
      <c r="F595" s="42"/>
      <c r="G595" s="42"/>
      <c r="H595" s="59"/>
      <c r="I595" s="42"/>
      <c r="J595" s="6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2"/>
      <c r="D596" s="42"/>
      <c r="E596" s="43"/>
      <c r="F596" s="42"/>
      <c r="G596" s="42"/>
      <c r="H596" s="59"/>
      <c r="I596" s="42"/>
      <c r="J596" s="6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2"/>
      <c r="D597" s="42"/>
      <c r="E597" s="43"/>
      <c r="F597" s="42"/>
      <c r="G597" s="42"/>
      <c r="H597" s="59"/>
      <c r="I597" s="42"/>
      <c r="J597" s="6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2"/>
      <c r="D598" s="42"/>
      <c r="E598" s="43"/>
      <c r="F598" s="42"/>
      <c r="G598" s="42"/>
      <c r="H598" s="59"/>
      <c r="I598" s="42"/>
      <c r="J598" s="6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2"/>
      <c r="D599" s="42"/>
      <c r="E599" s="43"/>
      <c r="F599" s="42"/>
      <c r="G599" s="42"/>
      <c r="H599" s="59"/>
      <c r="I599" s="42"/>
      <c r="J599" s="6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2"/>
      <c r="D600" s="42"/>
      <c r="E600" s="43"/>
      <c r="F600" s="42"/>
      <c r="G600" s="42"/>
      <c r="H600" s="59"/>
      <c r="I600" s="42"/>
      <c r="J600" s="6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2"/>
      <c r="D601" s="42"/>
      <c r="E601" s="43"/>
      <c r="F601" s="42"/>
      <c r="G601" s="42"/>
      <c r="H601" s="59"/>
      <c r="I601" s="42"/>
      <c r="J601" s="6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2"/>
      <c r="D602" s="42"/>
      <c r="E602" s="43"/>
      <c r="F602" s="42"/>
      <c r="G602" s="42"/>
      <c r="H602" s="59"/>
      <c r="I602" s="42"/>
      <c r="J602" s="6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2"/>
      <c r="D603" s="42"/>
      <c r="E603" s="43"/>
      <c r="F603" s="42"/>
      <c r="G603" s="42"/>
      <c r="H603" s="59"/>
      <c r="I603" s="42"/>
      <c r="J603" s="6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2"/>
      <c r="D604" s="42"/>
      <c r="E604" s="43"/>
      <c r="F604" s="42"/>
      <c r="G604" s="42"/>
      <c r="H604" s="59"/>
      <c r="I604" s="42"/>
      <c r="J604" s="6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2"/>
      <c r="D605" s="42"/>
      <c r="E605" s="43"/>
      <c r="F605" s="42"/>
      <c r="G605" s="42"/>
      <c r="H605" s="59"/>
      <c r="I605" s="42"/>
      <c r="J605" s="6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2"/>
      <c r="D606" s="42"/>
      <c r="E606" s="43"/>
      <c r="F606" s="42"/>
      <c r="G606" s="42"/>
      <c r="H606" s="59"/>
      <c r="I606" s="42"/>
      <c r="J606" s="6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2"/>
      <c r="D607" s="42"/>
      <c r="E607" s="43"/>
      <c r="F607" s="42"/>
      <c r="G607" s="42"/>
      <c r="H607" s="59"/>
      <c r="I607" s="42"/>
      <c r="J607" s="6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2"/>
      <c r="D608" s="42"/>
      <c r="E608" s="43"/>
      <c r="F608" s="42"/>
      <c r="G608" s="42"/>
      <c r="H608" s="59"/>
      <c r="I608" s="42"/>
      <c r="J608" s="6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2"/>
      <c r="D609" s="42"/>
      <c r="E609" s="43"/>
      <c r="F609" s="42"/>
      <c r="G609" s="42"/>
      <c r="H609" s="59"/>
      <c r="I609" s="42"/>
      <c r="J609" s="6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2"/>
      <c r="D610" s="42"/>
      <c r="E610" s="43"/>
      <c r="F610" s="42"/>
      <c r="G610" s="42"/>
      <c r="H610" s="59"/>
      <c r="I610" s="42"/>
      <c r="J610" s="6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2"/>
      <c r="D611" s="42"/>
      <c r="E611" s="43"/>
      <c r="F611" s="42"/>
      <c r="G611" s="42"/>
      <c r="H611" s="59"/>
      <c r="I611" s="42"/>
      <c r="J611" s="6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2"/>
      <c r="D612" s="42"/>
      <c r="E612" s="43"/>
      <c r="F612" s="42"/>
      <c r="G612" s="42"/>
      <c r="H612" s="59"/>
      <c r="I612" s="42"/>
      <c r="J612" s="6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2"/>
      <c r="D613" s="42"/>
      <c r="E613" s="43"/>
      <c r="F613" s="42"/>
      <c r="G613" s="42"/>
      <c r="H613" s="59"/>
      <c r="I613" s="42"/>
      <c r="J613" s="6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2"/>
      <c r="D614" s="42"/>
      <c r="E614" s="43"/>
      <c r="F614" s="42"/>
      <c r="G614" s="42"/>
      <c r="H614" s="59"/>
      <c r="I614" s="42"/>
      <c r="J614" s="6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2"/>
      <c r="D615" s="42"/>
      <c r="E615" s="43"/>
      <c r="F615" s="42"/>
      <c r="G615" s="42"/>
      <c r="H615" s="59"/>
      <c r="I615" s="42"/>
      <c r="J615" s="6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2"/>
      <c r="D616" s="42"/>
      <c r="E616" s="43"/>
      <c r="F616" s="42"/>
      <c r="G616" s="42"/>
      <c r="H616" s="59"/>
      <c r="I616" s="42"/>
      <c r="J616" s="6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2"/>
      <c r="D617" s="42"/>
      <c r="E617" s="43"/>
      <c r="F617" s="42"/>
      <c r="G617" s="42"/>
      <c r="H617" s="59"/>
      <c r="I617" s="42"/>
      <c r="J617" s="6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2"/>
      <c r="D618" s="42"/>
      <c r="E618" s="43"/>
      <c r="F618" s="42"/>
      <c r="G618" s="42"/>
      <c r="H618" s="59"/>
      <c r="I618" s="42"/>
      <c r="J618" s="6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2"/>
      <c r="D619" s="42"/>
      <c r="E619" s="43"/>
      <c r="F619" s="42"/>
      <c r="G619" s="42"/>
      <c r="H619" s="59"/>
      <c r="I619" s="42"/>
      <c r="J619" s="6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2"/>
      <c r="D620" s="42"/>
      <c r="E620" s="43"/>
      <c r="F620" s="42"/>
      <c r="G620" s="42"/>
      <c r="H620" s="59"/>
      <c r="I620" s="42"/>
      <c r="J620" s="6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2"/>
      <c r="D621" s="42"/>
      <c r="E621" s="43"/>
      <c r="F621" s="42"/>
      <c r="G621" s="42"/>
      <c r="H621" s="59"/>
      <c r="I621" s="42"/>
      <c r="J621" s="6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2"/>
      <c r="D622" s="42"/>
      <c r="E622" s="43"/>
      <c r="F622" s="42"/>
      <c r="G622" s="42"/>
      <c r="H622" s="59"/>
      <c r="I622" s="42"/>
      <c r="J622" s="6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2"/>
      <c r="D623" s="42"/>
      <c r="E623" s="43"/>
      <c r="F623" s="42"/>
      <c r="G623" s="42"/>
      <c r="H623" s="59"/>
      <c r="I623" s="42"/>
      <c r="J623" s="6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2"/>
      <c r="D624" s="42"/>
      <c r="E624" s="43"/>
      <c r="F624" s="42"/>
      <c r="G624" s="42"/>
      <c r="H624" s="59"/>
      <c r="I624" s="42"/>
      <c r="J624" s="6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2"/>
      <c r="D625" s="42"/>
      <c r="E625" s="43"/>
      <c r="F625" s="42"/>
      <c r="G625" s="42"/>
      <c r="H625" s="59"/>
      <c r="I625" s="42"/>
      <c r="J625" s="6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2"/>
      <c r="D626" s="42"/>
      <c r="E626" s="43"/>
      <c r="F626" s="42"/>
      <c r="G626" s="42"/>
      <c r="H626" s="59"/>
      <c r="I626" s="42"/>
      <c r="J626" s="6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2"/>
      <c r="D627" s="42"/>
      <c r="E627" s="43"/>
      <c r="F627" s="42"/>
      <c r="G627" s="42"/>
      <c r="H627" s="59"/>
      <c r="I627" s="42"/>
      <c r="J627" s="6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2"/>
      <c r="D628" s="42"/>
      <c r="E628" s="43"/>
      <c r="F628" s="42"/>
      <c r="G628" s="42"/>
      <c r="H628" s="59"/>
      <c r="I628" s="42"/>
      <c r="J628" s="6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2"/>
      <c r="D629" s="42"/>
      <c r="E629" s="43"/>
      <c r="F629" s="42"/>
      <c r="G629" s="42"/>
      <c r="H629" s="59"/>
      <c r="I629" s="42"/>
      <c r="J629" s="6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2"/>
      <c r="D630" s="42"/>
      <c r="E630" s="43"/>
      <c r="F630" s="42"/>
      <c r="G630" s="42"/>
      <c r="H630" s="59"/>
      <c r="I630" s="42"/>
      <c r="J630" s="6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2"/>
      <c r="D631" s="42"/>
      <c r="E631" s="43"/>
      <c r="F631" s="42"/>
      <c r="G631" s="42"/>
      <c r="H631" s="59"/>
      <c r="I631" s="42"/>
      <c r="J631" s="6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2"/>
      <c r="D632" s="42"/>
      <c r="E632" s="43"/>
      <c r="F632" s="42"/>
      <c r="G632" s="42"/>
      <c r="H632" s="59"/>
      <c r="I632" s="42"/>
      <c r="J632" s="6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2"/>
      <c r="D633" s="42"/>
      <c r="E633" s="43"/>
      <c r="F633" s="42"/>
      <c r="G633" s="42"/>
      <c r="H633" s="59"/>
      <c r="I633" s="42"/>
      <c r="J633" s="6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2"/>
      <c r="D634" s="42"/>
      <c r="E634" s="43"/>
      <c r="F634" s="42"/>
      <c r="G634" s="42"/>
      <c r="H634" s="59"/>
      <c r="I634" s="42"/>
      <c r="J634" s="6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2"/>
      <c r="D635" s="42"/>
      <c r="E635" s="43"/>
      <c r="F635" s="42"/>
      <c r="G635" s="42"/>
      <c r="H635" s="59"/>
      <c r="I635" s="42"/>
      <c r="J635" s="6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2"/>
      <c r="D636" s="42"/>
      <c r="E636" s="43"/>
      <c r="F636" s="42"/>
      <c r="G636" s="42"/>
      <c r="H636" s="59"/>
      <c r="I636" s="42"/>
      <c r="J636" s="6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2"/>
      <c r="D637" s="42"/>
      <c r="E637" s="43"/>
      <c r="F637" s="42"/>
      <c r="G637" s="42"/>
      <c r="H637" s="59"/>
      <c r="I637" s="42"/>
      <c r="J637" s="6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2"/>
      <c r="D638" s="42"/>
      <c r="E638" s="43"/>
      <c r="F638" s="42"/>
      <c r="G638" s="42"/>
      <c r="H638" s="59"/>
      <c r="I638" s="42"/>
      <c r="J638" s="6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2"/>
      <c r="D639" s="42"/>
      <c r="E639" s="43"/>
      <c r="F639" s="42"/>
      <c r="G639" s="42"/>
      <c r="H639" s="59"/>
      <c r="I639" s="42"/>
      <c r="J639" s="6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2"/>
      <c r="D640" s="42"/>
      <c r="E640" s="43"/>
      <c r="F640" s="42"/>
      <c r="G640" s="42"/>
      <c r="H640" s="59"/>
      <c r="I640" s="42"/>
      <c r="J640" s="6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2"/>
      <c r="D641" s="42"/>
      <c r="E641" s="43"/>
      <c r="F641" s="42"/>
      <c r="G641" s="42"/>
      <c r="H641" s="59"/>
      <c r="I641" s="42"/>
      <c r="J641" s="6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2"/>
      <c r="D642" s="42"/>
      <c r="E642" s="43"/>
      <c r="F642" s="42"/>
      <c r="G642" s="42"/>
      <c r="H642" s="59"/>
      <c r="I642" s="42"/>
      <c r="J642" s="6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2"/>
      <c r="D643" s="42"/>
      <c r="E643" s="43"/>
      <c r="F643" s="42"/>
      <c r="G643" s="42"/>
      <c r="H643" s="59"/>
      <c r="I643" s="42"/>
      <c r="J643" s="6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2"/>
      <c r="D644" s="42"/>
      <c r="E644" s="43"/>
      <c r="F644" s="42"/>
      <c r="G644" s="42"/>
      <c r="H644" s="59"/>
      <c r="I644" s="42"/>
      <c r="J644" s="6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2"/>
      <c r="D645" s="42"/>
      <c r="E645" s="43"/>
      <c r="F645" s="42"/>
      <c r="G645" s="42"/>
      <c r="H645" s="59"/>
      <c r="I645" s="42"/>
      <c r="J645" s="6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2"/>
      <c r="D646" s="42"/>
      <c r="E646" s="43"/>
      <c r="F646" s="42"/>
      <c r="G646" s="42"/>
      <c r="H646" s="59"/>
      <c r="I646" s="42"/>
      <c r="J646" s="6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2"/>
      <c r="D647" s="42"/>
      <c r="E647" s="43"/>
      <c r="F647" s="42"/>
      <c r="G647" s="42"/>
      <c r="H647" s="59"/>
      <c r="I647" s="42"/>
      <c r="J647" s="6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2"/>
      <c r="D648" s="42"/>
      <c r="E648" s="43"/>
      <c r="F648" s="42"/>
      <c r="G648" s="42"/>
      <c r="H648" s="59"/>
      <c r="I648" s="42"/>
      <c r="J648" s="6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2"/>
      <c r="D649" s="42"/>
      <c r="E649" s="43"/>
      <c r="F649" s="42"/>
      <c r="G649" s="42"/>
      <c r="H649" s="59"/>
      <c r="I649" s="42"/>
      <c r="J649" s="6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2"/>
      <c r="D650" s="42"/>
      <c r="E650" s="43"/>
      <c r="F650" s="42"/>
      <c r="G650" s="42"/>
      <c r="H650" s="59"/>
      <c r="I650" s="42"/>
      <c r="J650" s="6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2"/>
      <c r="D651" s="42"/>
      <c r="E651" s="43"/>
      <c r="F651" s="42"/>
      <c r="G651" s="42"/>
      <c r="H651" s="59"/>
      <c r="I651" s="42"/>
      <c r="J651" s="6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2"/>
      <c r="D652" s="42"/>
      <c r="E652" s="43"/>
      <c r="F652" s="42"/>
      <c r="G652" s="42"/>
      <c r="H652" s="59"/>
      <c r="I652" s="42"/>
      <c r="J652" s="6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2"/>
      <c r="D653" s="42"/>
      <c r="E653" s="43"/>
      <c r="F653" s="42"/>
      <c r="G653" s="42"/>
      <c r="H653" s="59"/>
      <c r="I653" s="42"/>
      <c r="J653" s="6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2"/>
      <c r="D654" s="42"/>
      <c r="E654" s="43"/>
      <c r="F654" s="42"/>
      <c r="G654" s="42"/>
      <c r="H654" s="59"/>
      <c r="I654" s="42"/>
      <c r="J654" s="6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2"/>
      <c r="D655" s="42"/>
      <c r="E655" s="43"/>
      <c r="F655" s="42"/>
      <c r="G655" s="42"/>
      <c r="H655" s="59"/>
      <c r="I655" s="42"/>
      <c r="J655" s="6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2"/>
      <c r="D656" s="42"/>
      <c r="E656" s="43"/>
      <c r="F656" s="42"/>
      <c r="G656" s="42"/>
      <c r="H656" s="59"/>
      <c r="I656" s="42"/>
      <c r="J656" s="6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2"/>
      <c r="D657" s="42"/>
      <c r="E657" s="43"/>
      <c r="F657" s="42"/>
      <c r="G657" s="42"/>
      <c r="H657" s="59"/>
      <c r="I657" s="42"/>
      <c r="J657" s="6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2"/>
      <c r="D658" s="42"/>
      <c r="E658" s="43"/>
      <c r="F658" s="42"/>
      <c r="G658" s="42"/>
      <c r="H658" s="59"/>
      <c r="I658" s="42"/>
      <c r="J658" s="6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2"/>
      <c r="D659" s="42"/>
      <c r="E659" s="43"/>
      <c r="F659" s="42"/>
      <c r="G659" s="42"/>
      <c r="H659" s="59"/>
      <c r="I659" s="42"/>
      <c r="J659" s="6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2"/>
      <c r="D660" s="42"/>
      <c r="E660" s="43"/>
      <c r="F660" s="42"/>
      <c r="G660" s="42"/>
      <c r="H660" s="59"/>
      <c r="I660" s="42"/>
      <c r="J660" s="6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2"/>
      <c r="D661" s="42"/>
      <c r="E661" s="43"/>
      <c r="F661" s="42"/>
      <c r="G661" s="42"/>
      <c r="H661" s="59"/>
      <c r="I661" s="42"/>
      <c r="J661" s="6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2"/>
      <c r="D662" s="42"/>
      <c r="E662" s="43"/>
      <c r="F662" s="42"/>
      <c r="G662" s="42"/>
      <c r="H662" s="59"/>
      <c r="I662" s="42"/>
      <c r="J662" s="6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2"/>
      <c r="D663" s="42"/>
      <c r="E663" s="43"/>
      <c r="F663" s="42"/>
      <c r="G663" s="42"/>
      <c r="H663" s="59"/>
      <c r="I663" s="42"/>
      <c r="J663" s="6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2"/>
      <c r="D664" s="42"/>
      <c r="E664" s="43"/>
      <c r="F664" s="42"/>
      <c r="G664" s="42"/>
      <c r="H664" s="59"/>
      <c r="I664" s="42"/>
      <c r="J664" s="6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2"/>
      <c r="D665" s="42"/>
      <c r="E665" s="43"/>
      <c r="F665" s="42"/>
      <c r="G665" s="42"/>
      <c r="H665" s="59"/>
      <c r="I665" s="42"/>
      <c r="J665" s="6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2"/>
      <c r="D666" s="42"/>
      <c r="E666" s="43"/>
      <c r="F666" s="42"/>
      <c r="G666" s="42"/>
      <c r="H666" s="59"/>
      <c r="I666" s="42"/>
      <c r="J666" s="6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2"/>
      <c r="D667" s="42"/>
      <c r="E667" s="43"/>
      <c r="F667" s="42"/>
      <c r="G667" s="42"/>
      <c r="H667" s="59"/>
      <c r="I667" s="42"/>
      <c r="J667" s="6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2"/>
      <c r="D668" s="42"/>
      <c r="E668" s="43"/>
      <c r="F668" s="42"/>
      <c r="G668" s="42"/>
      <c r="H668" s="59"/>
      <c r="I668" s="42"/>
      <c r="J668" s="6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2"/>
      <c r="D669" s="42"/>
      <c r="E669" s="43"/>
      <c r="F669" s="42"/>
      <c r="G669" s="42"/>
      <c r="H669" s="59"/>
      <c r="I669" s="42"/>
      <c r="J669" s="6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2"/>
      <c r="D670" s="42"/>
      <c r="E670" s="43"/>
      <c r="F670" s="42"/>
      <c r="G670" s="42"/>
      <c r="H670" s="59"/>
      <c r="I670" s="42"/>
      <c r="J670" s="6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2"/>
      <c r="D671" s="42"/>
      <c r="E671" s="43"/>
      <c r="F671" s="42"/>
      <c r="G671" s="42"/>
      <c r="H671" s="59"/>
      <c r="I671" s="42"/>
      <c r="J671" s="6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2"/>
      <c r="D672" s="42"/>
      <c r="E672" s="43"/>
      <c r="F672" s="42"/>
      <c r="G672" s="42"/>
      <c r="H672" s="59"/>
      <c r="I672" s="42"/>
      <c r="J672" s="6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2"/>
      <c r="D673" s="42"/>
      <c r="E673" s="43"/>
      <c r="F673" s="42"/>
      <c r="G673" s="42"/>
      <c r="H673" s="59"/>
      <c r="I673" s="42"/>
      <c r="J673" s="6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2"/>
      <c r="D674" s="42"/>
      <c r="E674" s="43"/>
      <c r="F674" s="42"/>
      <c r="G674" s="42"/>
      <c r="H674" s="59"/>
      <c r="I674" s="42"/>
      <c r="J674" s="6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2"/>
      <c r="D675" s="42"/>
      <c r="E675" s="43"/>
      <c r="F675" s="42"/>
      <c r="G675" s="42"/>
      <c r="H675" s="59"/>
      <c r="I675" s="42"/>
      <c r="J675" s="6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2"/>
      <c r="D676" s="42"/>
      <c r="E676" s="43"/>
      <c r="F676" s="42"/>
      <c r="G676" s="42"/>
      <c r="H676" s="59"/>
      <c r="I676" s="42"/>
      <c r="J676" s="6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2"/>
      <c r="D677" s="42"/>
      <c r="E677" s="43"/>
      <c r="F677" s="42"/>
      <c r="G677" s="42"/>
      <c r="H677" s="59"/>
      <c r="I677" s="42"/>
      <c r="J677" s="6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2"/>
      <c r="D678" s="42"/>
      <c r="E678" s="43"/>
      <c r="F678" s="42"/>
      <c r="G678" s="42"/>
      <c r="H678" s="59"/>
      <c r="I678" s="42"/>
      <c r="J678" s="6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2"/>
      <c r="D679" s="42"/>
      <c r="E679" s="43"/>
      <c r="F679" s="42"/>
      <c r="G679" s="42"/>
      <c r="H679" s="59"/>
      <c r="I679" s="42"/>
      <c r="J679" s="6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2"/>
      <c r="D680" s="42"/>
      <c r="E680" s="43"/>
      <c r="F680" s="42"/>
      <c r="G680" s="42"/>
      <c r="H680" s="59"/>
      <c r="I680" s="42"/>
      <c r="J680" s="6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2"/>
      <c r="D681" s="42"/>
      <c r="E681" s="43"/>
      <c r="F681" s="42"/>
      <c r="G681" s="42"/>
      <c r="H681" s="59"/>
      <c r="I681" s="42"/>
      <c r="J681" s="6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2"/>
      <c r="D682" s="42"/>
      <c r="E682" s="43"/>
      <c r="F682" s="42"/>
      <c r="G682" s="42"/>
      <c r="H682" s="59"/>
      <c r="I682" s="42"/>
      <c r="J682" s="6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2"/>
      <c r="D683" s="42"/>
      <c r="E683" s="43"/>
      <c r="F683" s="42"/>
      <c r="G683" s="42"/>
      <c r="H683" s="59"/>
      <c r="I683" s="42"/>
      <c r="J683" s="6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2"/>
      <c r="D684" s="42"/>
      <c r="E684" s="43"/>
      <c r="F684" s="42"/>
      <c r="G684" s="42"/>
      <c r="H684" s="59"/>
      <c r="I684" s="42"/>
      <c r="J684" s="6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2"/>
      <c r="D685" s="42"/>
      <c r="E685" s="43"/>
      <c r="F685" s="42"/>
      <c r="G685" s="42"/>
      <c r="H685" s="59"/>
      <c r="I685" s="42"/>
      <c r="J685" s="6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2"/>
      <c r="D686" s="42"/>
      <c r="E686" s="43"/>
      <c r="F686" s="42"/>
      <c r="G686" s="42"/>
      <c r="H686" s="59"/>
      <c r="I686" s="42"/>
      <c r="J686" s="6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2"/>
      <c r="D687" s="42"/>
      <c r="E687" s="43"/>
      <c r="F687" s="42"/>
      <c r="G687" s="42"/>
      <c r="H687" s="59"/>
      <c r="I687" s="42"/>
      <c r="J687" s="6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2"/>
      <c r="D688" s="42"/>
      <c r="E688" s="43"/>
      <c r="F688" s="42"/>
      <c r="G688" s="42"/>
      <c r="H688" s="59"/>
      <c r="I688" s="42"/>
      <c r="J688" s="6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2"/>
      <c r="D689" s="42"/>
      <c r="E689" s="43"/>
      <c r="F689" s="42"/>
      <c r="G689" s="42"/>
      <c r="H689" s="59"/>
      <c r="I689" s="42"/>
      <c r="J689" s="6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2"/>
      <c r="D690" s="42"/>
      <c r="E690" s="43"/>
      <c r="F690" s="42"/>
      <c r="G690" s="42"/>
      <c r="H690" s="59"/>
      <c r="I690" s="42"/>
      <c r="J690" s="6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2"/>
      <c r="D691" s="42"/>
      <c r="E691" s="43"/>
      <c r="F691" s="42"/>
      <c r="G691" s="42"/>
      <c r="H691" s="59"/>
      <c r="I691" s="42"/>
      <c r="J691" s="6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2"/>
      <c r="D692" s="42"/>
      <c r="E692" s="43"/>
      <c r="F692" s="42"/>
      <c r="G692" s="42"/>
      <c r="H692" s="59"/>
      <c r="I692" s="42"/>
      <c r="J692" s="6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2"/>
      <c r="D693" s="42"/>
      <c r="E693" s="43"/>
      <c r="F693" s="42"/>
      <c r="G693" s="42"/>
      <c r="H693" s="59"/>
      <c r="I693" s="42"/>
      <c r="J693" s="6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2"/>
      <c r="D694" s="42"/>
      <c r="E694" s="43"/>
      <c r="F694" s="42"/>
      <c r="G694" s="42"/>
      <c r="H694" s="59"/>
      <c r="I694" s="42"/>
      <c r="J694" s="6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2"/>
      <c r="D695" s="42"/>
      <c r="E695" s="43"/>
      <c r="F695" s="42"/>
      <c r="G695" s="42"/>
      <c r="H695" s="59"/>
      <c r="I695" s="42"/>
      <c r="J695" s="6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2"/>
      <c r="D696" s="42"/>
      <c r="E696" s="43"/>
      <c r="F696" s="42"/>
      <c r="G696" s="42"/>
      <c r="H696" s="59"/>
      <c r="I696" s="42"/>
      <c r="J696" s="6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2"/>
      <c r="D697" s="42"/>
      <c r="E697" s="43"/>
      <c r="F697" s="42"/>
      <c r="G697" s="42"/>
      <c r="H697" s="59"/>
      <c r="I697" s="42"/>
      <c r="J697" s="6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2"/>
      <c r="D698" s="42"/>
      <c r="E698" s="43"/>
      <c r="F698" s="42"/>
      <c r="G698" s="42"/>
      <c r="H698" s="59"/>
      <c r="I698" s="42"/>
      <c r="J698" s="6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2"/>
      <c r="D699" s="42"/>
      <c r="E699" s="43"/>
      <c r="F699" s="42"/>
      <c r="G699" s="42"/>
      <c r="H699" s="59"/>
      <c r="I699" s="42"/>
      <c r="J699" s="6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2"/>
      <c r="D700" s="42"/>
      <c r="E700" s="43"/>
      <c r="F700" s="42"/>
      <c r="G700" s="42"/>
      <c r="H700" s="59"/>
      <c r="I700" s="42"/>
      <c r="J700" s="6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2"/>
      <c r="D701" s="42"/>
      <c r="E701" s="43"/>
      <c r="F701" s="42"/>
      <c r="G701" s="42"/>
      <c r="H701" s="59"/>
      <c r="I701" s="42"/>
      <c r="J701" s="6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2"/>
      <c r="D702" s="42"/>
      <c r="E702" s="43"/>
      <c r="F702" s="42"/>
      <c r="G702" s="42"/>
      <c r="H702" s="59"/>
      <c r="I702" s="42"/>
      <c r="J702" s="6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2"/>
      <c r="D703" s="42"/>
      <c r="E703" s="43"/>
      <c r="F703" s="42"/>
      <c r="G703" s="42"/>
      <c r="H703" s="59"/>
      <c r="I703" s="42"/>
      <c r="J703" s="6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2"/>
      <c r="D704" s="42"/>
      <c r="E704" s="43"/>
      <c r="F704" s="42"/>
      <c r="G704" s="42"/>
      <c r="H704" s="59"/>
      <c r="I704" s="42"/>
      <c r="J704" s="6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2"/>
      <c r="D705" s="42"/>
      <c r="E705" s="43"/>
      <c r="F705" s="42"/>
      <c r="G705" s="42"/>
      <c r="H705" s="59"/>
      <c r="I705" s="42"/>
      <c r="J705" s="6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2"/>
      <c r="D706" s="42"/>
      <c r="E706" s="43"/>
      <c r="F706" s="42"/>
      <c r="G706" s="42"/>
      <c r="H706" s="59"/>
      <c r="I706" s="42"/>
      <c r="J706" s="6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2"/>
      <c r="D707" s="42"/>
      <c r="E707" s="43"/>
      <c r="F707" s="42"/>
      <c r="G707" s="42"/>
      <c r="H707" s="59"/>
      <c r="I707" s="42"/>
      <c r="J707" s="6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2"/>
      <c r="D708" s="42"/>
      <c r="E708" s="43"/>
      <c r="F708" s="42"/>
      <c r="G708" s="42"/>
      <c r="H708" s="59"/>
      <c r="I708" s="42"/>
      <c r="J708" s="6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2"/>
      <c r="D709" s="42"/>
      <c r="E709" s="43"/>
      <c r="F709" s="42"/>
      <c r="G709" s="42"/>
      <c r="H709" s="59"/>
      <c r="I709" s="42"/>
      <c r="J709" s="6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2"/>
      <c r="D710" s="42"/>
      <c r="E710" s="43"/>
      <c r="F710" s="42"/>
      <c r="G710" s="42"/>
      <c r="H710" s="59"/>
      <c r="I710" s="42"/>
      <c r="J710" s="6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2"/>
      <c r="D711" s="42"/>
      <c r="E711" s="43"/>
      <c r="F711" s="42"/>
      <c r="G711" s="42"/>
      <c r="H711" s="59"/>
      <c r="I711" s="42"/>
      <c r="J711" s="6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2"/>
      <c r="D712" s="42"/>
      <c r="E712" s="43"/>
      <c r="F712" s="42"/>
      <c r="G712" s="42"/>
      <c r="H712" s="59"/>
      <c r="I712" s="42"/>
      <c r="J712" s="6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2"/>
      <c r="D713" s="42"/>
      <c r="E713" s="43"/>
      <c r="F713" s="42"/>
      <c r="G713" s="42"/>
      <c r="H713" s="59"/>
      <c r="I713" s="42"/>
      <c r="J713" s="6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2"/>
      <c r="D714" s="42"/>
      <c r="E714" s="43"/>
      <c r="F714" s="42"/>
      <c r="G714" s="42"/>
      <c r="H714" s="59"/>
      <c r="I714" s="42"/>
      <c r="J714" s="6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2"/>
      <c r="D715" s="42"/>
      <c r="E715" s="43"/>
      <c r="F715" s="42"/>
      <c r="G715" s="42"/>
      <c r="H715" s="59"/>
      <c r="I715" s="42"/>
      <c r="J715" s="6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2"/>
      <c r="D716" s="42"/>
      <c r="E716" s="43"/>
      <c r="F716" s="42"/>
      <c r="G716" s="42"/>
      <c r="H716" s="59"/>
      <c r="I716" s="42"/>
      <c r="J716" s="6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2"/>
      <c r="D717" s="42"/>
      <c r="E717" s="43"/>
      <c r="F717" s="42"/>
      <c r="G717" s="42"/>
      <c r="H717" s="59"/>
      <c r="I717" s="42"/>
      <c r="J717" s="6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2"/>
      <c r="D718" s="42"/>
      <c r="E718" s="43"/>
      <c r="F718" s="42"/>
      <c r="G718" s="42"/>
      <c r="H718" s="59"/>
      <c r="I718" s="42"/>
      <c r="J718" s="6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2"/>
      <c r="D719" s="42"/>
      <c r="E719" s="43"/>
      <c r="F719" s="42"/>
      <c r="G719" s="42"/>
      <c r="H719" s="59"/>
      <c r="I719" s="42"/>
      <c r="J719" s="6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2"/>
      <c r="D720" s="42"/>
      <c r="E720" s="43"/>
      <c r="F720" s="42"/>
      <c r="G720" s="42"/>
      <c r="H720" s="59"/>
      <c r="I720" s="42"/>
      <c r="J720" s="6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2"/>
      <c r="D721" s="42"/>
      <c r="E721" s="43"/>
      <c r="F721" s="42"/>
      <c r="G721" s="42"/>
      <c r="H721" s="59"/>
      <c r="I721" s="42"/>
      <c r="J721" s="6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2"/>
      <c r="D722" s="42"/>
      <c r="E722" s="43"/>
      <c r="F722" s="42"/>
      <c r="G722" s="42"/>
      <c r="H722" s="59"/>
      <c r="I722" s="42"/>
      <c r="J722" s="6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2"/>
      <c r="D723" s="42"/>
      <c r="E723" s="43"/>
      <c r="F723" s="42"/>
      <c r="G723" s="42"/>
      <c r="H723" s="59"/>
      <c r="I723" s="42"/>
      <c r="J723" s="6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2"/>
      <c r="D724" s="42"/>
      <c r="E724" s="43"/>
      <c r="F724" s="42"/>
      <c r="G724" s="42"/>
      <c r="H724" s="59"/>
      <c r="I724" s="42"/>
      <c r="J724" s="6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2"/>
      <c r="D725" s="42"/>
      <c r="E725" s="43"/>
      <c r="F725" s="42"/>
      <c r="G725" s="42"/>
      <c r="H725" s="59"/>
      <c r="I725" s="42"/>
      <c r="J725" s="6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2"/>
      <c r="D726" s="42"/>
      <c r="E726" s="43"/>
      <c r="F726" s="42"/>
      <c r="G726" s="42"/>
      <c r="H726" s="59"/>
      <c r="I726" s="42"/>
      <c r="J726" s="6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2"/>
      <c r="D727" s="42"/>
      <c r="E727" s="43"/>
      <c r="F727" s="42"/>
      <c r="G727" s="42"/>
      <c r="H727" s="59"/>
      <c r="I727" s="42"/>
      <c r="J727" s="6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2"/>
      <c r="D728" s="42"/>
      <c r="E728" s="43"/>
      <c r="F728" s="42"/>
      <c r="G728" s="42"/>
      <c r="H728" s="59"/>
      <c r="I728" s="42"/>
      <c r="J728" s="6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2"/>
      <c r="D729" s="42"/>
      <c r="E729" s="43"/>
      <c r="F729" s="42"/>
      <c r="G729" s="42"/>
      <c r="H729" s="59"/>
      <c r="I729" s="42"/>
      <c r="J729" s="6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2"/>
      <c r="D730" s="42"/>
      <c r="E730" s="43"/>
      <c r="F730" s="42"/>
      <c r="G730" s="42"/>
      <c r="H730" s="59"/>
      <c r="I730" s="42"/>
      <c r="J730" s="6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2"/>
      <c r="D731" s="42"/>
      <c r="E731" s="43"/>
      <c r="F731" s="42"/>
      <c r="G731" s="42"/>
      <c r="H731" s="59"/>
      <c r="I731" s="42"/>
      <c r="J731" s="6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2"/>
      <c r="D732" s="42"/>
      <c r="E732" s="43"/>
      <c r="F732" s="42"/>
      <c r="G732" s="42"/>
      <c r="H732" s="59"/>
      <c r="I732" s="42"/>
      <c r="J732" s="6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2"/>
      <c r="D733" s="42"/>
      <c r="E733" s="43"/>
      <c r="F733" s="42"/>
      <c r="G733" s="42"/>
      <c r="H733" s="59"/>
      <c r="I733" s="42"/>
      <c r="J733" s="6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2"/>
      <c r="D734" s="42"/>
      <c r="E734" s="43"/>
      <c r="F734" s="42"/>
      <c r="G734" s="42"/>
      <c r="H734" s="59"/>
      <c r="I734" s="42"/>
      <c r="J734" s="6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2"/>
      <c r="D735" s="42"/>
      <c r="E735" s="43"/>
      <c r="F735" s="42"/>
      <c r="G735" s="42"/>
      <c r="H735" s="59"/>
      <c r="I735" s="42"/>
      <c r="J735" s="6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2"/>
      <c r="D736" s="42"/>
      <c r="E736" s="43"/>
      <c r="F736" s="42"/>
      <c r="G736" s="42"/>
      <c r="H736" s="59"/>
      <c r="I736" s="42"/>
      <c r="J736" s="6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2"/>
      <c r="D737" s="42"/>
      <c r="E737" s="43"/>
      <c r="F737" s="42"/>
      <c r="G737" s="42"/>
      <c r="H737" s="59"/>
      <c r="I737" s="42"/>
      <c r="J737" s="6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2"/>
      <c r="D738" s="42"/>
      <c r="E738" s="43"/>
      <c r="F738" s="42"/>
      <c r="G738" s="42"/>
      <c r="H738" s="59"/>
      <c r="I738" s="42"/>
      <c r="J738" s="6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2"/>
      <c r="D739" s="42"/>
      <c r="E739" s="43"/>
      <c r="F739" s="42"/>
      <c r="G739" s="42"/>
      <c r="H739" s="59"/>
      <c r="I739" s="42"/>
      <c r="J739" s="6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2"/>
      <c r="D740" s="42"/>
      <c r="E740" s="43"/>
      <c r="F740" s="42"/>
      <c r="G740" s="42"/>
      <c r="H740" s="59"/>
      <c r="I740" s="42"/>
      <c r="J740" s="6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2"/>
      <c r="D741" s="42"/>
      <c r="E741" s="43"/>
      <c r="F741" s="42"/>
      <c r="G741" s="42"/>
      <c r="H741" s="59"/>
      <c r="I741" s="42"/>
      <c r="J741" s="6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2"/>
      <c r="D742" s="42"/>
      <c r="E742" s="43"/>
      <c r="F742" s="42"/>
      <c r="G742" s="42"/>
      <c r="H742" s="59"/>
      <c r="I742" s="42"/>
      <c r="J742" s="6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2"/>
      <c r="D743" s="42"/>
      <c r="E743" s="43"/>
      <c r="F743" s="42"/>
      <c r="G743" s="42"/>
      <c r="H743" s="59"/>
      <c r="I743" s="42"/>
      <c r="J743" s="6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2"/>
      <c r="D744" s="42"/>
      <c r="E744" s="43"/>
      <c r="F744" s="42"/>
      <c r="G744" s="42"/>
      <c r="H744" s="59"/>
      <c r="I744" s="42"/>
      <c r="J744" s="6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2"/>
      <c r="D745" s="42"/>
      <c r="E745" s="43"/>
      <c r="F745" s="42"/>
      <c r="G745" s="42"/>
      <c r="H745" s="59"/>
      <c r="I745" s="42"/>
      <c r="J745" s="6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2"/>
      <c r="D746" s="42"/>
      <c r="E746" s="43"/>
      <c r="F746" s="42"/>
      <c r="G746" s="42"/>
      <c r="H746" s="59"/>
      <c r="I746" s="42"/>
      <c r="J746" s="6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2"/>
      <c r="D747" s="42"/>
      <c r="E747" s="43"/>
      <c r="F747" s="42"/>
      <c r="G747" s="42"/>
      <c r="H747" s="59"/>
      <c r="I747" s="42"/>
      <c r="J747" s="6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2"/>
      <c r="D748" s="42"/>
      <c r="E748" s="43"/>
      <c r="F748" s="42"/>
      <c r="G748" s="42"/>
      <c r="H748" s="59"/>
      <c r="I748" s="42"/>
      <c r="J748" s="6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2"/>
      <c r="D749" s="42"/>
      <c r="E749" s="43"/>
      <c r="F749" s="42"/>
      <c r="G749" s="42"/>
      <c r="H749" s="59"/>
      <c r="I749" s="42"/>
      <c r="J749" s="6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2"/>
      <c r="D750" s="42"/>
      <c r="E750" s="43"/>
      <c r="F750" s="42"/>
      <c r="G750" s="42"/>
      <c r="H750" s="59"/>
      <c r="I750" s="42"/>
      <c r="J750" s="6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2"/>
      <c r="D751" s="42"/>
      <c r="E751" s="43"/>
      <c r="F751" s="42"/>
      <c r="G751" s="42"/>
      <c r="H751" s="59"/>
      <c r="I751" s="42"/>
      <c r="J751" s="6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2"/>
      <c r="D752" s="42"/>
      <c r="E752" s="43"/>
      <c r="F752" s="42"/>
      <c r="G752" s="42"/>
      <c r="H752" s="59"/>
      <c r="I752" s="42"/>
      <c r="J752" s="6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2"/>
      <c r="D753" s="42"/>
      <c r="E753" s="43"/>
      <c r="F753" s="42"/>
      <c r="G753" s="42"/>
      <c r="H753" s="59"/>
      <c r="I753" s="42"/>
      <c r="J753" s="6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2"/>
      <c r="D754" s="42"/>
      <c r="E754" s="43"/>
      <c r="F754" s="42"/>
      <c r="G754" s="42"/>
      <c r="H754" s="59"/>
      <c r="I754" s="42"/>
      <c r="J754" s="6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2"/>
      <c r="D755" s="42"/>
      <c r="E755" s="43"/>
      <c r="F755" s="42"/>
      <c r="G755" s="42"/>
      <c r="H755" s="59"/>
      <c r="I755" s="42"/>
      <c r="J755" s="6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2"/>
      <c r="D756" s="42"/>
      <c r="E756" s="43"/>
      <c r="F756" s="42"/>
      <c r="G756" s="42"/>
      <c r="H756" s="59"/>
      <c r="I756" s="42"/>
      <c r="J756" s="6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2"/>
      <c r="D757" s="42"/>
      <c r="E757" s="43"/>
      <c r="F757" s="42"/>
      <c r="G757" s="42"/>
      <c r="H757" s="59"/>
      <c r="I757" s="42"/>
      <c r="J757" s="6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2"/>
      <c r="D758" s="42"/>
      <c r="E758" s="43"/>
      <c r="F758" s="42"/>
      <c r="G758" s="42"/>
      <c r="H758" s="59"/>
      <c r="I758" s="42"/>
      <c r="J758" s="6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2"/>
      <c r="D759" s="42"/>
      <c r="E759" s="43"/>
      <c r="F759" s="42"/>
      <c r="G759" s="42"/>
      <c r="H759" s="59"/>
      <c r="I759" s="42"/>
      <c r="J759" s="6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2"/>
      <c r="D760" s="42"/>
      <c r="E760" s="43"/>
      <c r="F760" s="42"/>
      <c r="G760" s="42"/>
      <c r="H760" s="59"/>
      <c r="I760" s="42"/>
      <c r="J760" s="6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2"/>
      <c r="D761" s="42"/>
      <c r="E761" s="43"/>
      <c r="F761" s="42"/>
      <c r="G761" s="42"/>
      <c r="H761" s="59"/>
      <c r="I761" s="42"/>
      <c r="J761" s="6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2"/>
      <c r="D762" s="42"/>
      <c r="E762" s="43"/>
      <c r="F762" s="42"/>
      <c r="G762" s="42"/>
      <c r="H762" s="59"/>
      <c r="I762" s="42"/>
      <c r="J762" s="6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2"/>
      <c r="D763" s="42"/>
      <c r="E763" s="43"/>
      <c r="F763" s="42"/>
      <c r="G763" s="42"/>
      <c r="H763" s="59"/>
      <c r="I763" s="42"/>
      <c r="J763" s="6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2"/>
      <c r="D764" s="42"/>
      <c r="E764" s="43"/>
      <c r="F764" s="42"/>
      <c r="G764" s="42"/>
      <c r="H764" s="59"/>
      <c r="I764" s="42"/>
      <c r="J764" s="6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2"/>
      <c r="D765" s="42"/>
      <c r="E765" s="43"/>
      <c r="F765" s="42"/>
      <c r="G765" s="42"/>
      <c r="H765" s="59"/>
      <c r="I765" s="42"/>
      <c r="J765" s="6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2"/>
      <c r="D766" s="42"/>
      <c r="E766" s="43"/>
      <c r="F766" s="42"/>
      <c r="G766" s="42"/>
      <c r="H766" s="59"/>
      <c r="I766" s="42"/>
      <c r="J766" s="6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2"/>
      <c r="D767" s="42"/>
      <c r="E767" s="43"/>
      <c r="F767" s="42"/>
      <c r="G767" s="42"/>
      <c r="H767" s="59"/>
      <c r="I767" s="42"/>
      <c r="J767" s="6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2"/>
      <c r="D768" s="42"/>
      <c r="E768" s="43"/>
      <c r="F768" s="42"/>
      <c r="G768" s="42"/>
      <c r="H768" s="59"/>
      <c r="I768" s="42"/>
      <c r="J768" s="6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2"/>
      <c r="D769" s="42"/>
      <c r="E769" s="43"/>
      <c r="F769" s="42"/>
      <c r="G769" s="42"/>
      <c r="H769" s="59"/>
      <c r="I769" s="42"/>
      <c r="J769" s="6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2"/>
      <c r="D770" s="42"/>
      <c r="E770" s="43"/>
      <c r="F770" s="42"/>
      <c r="G770" s="42"/>
      <c r="H770" s="59"/>
      <c r="I770" s="42"/>
      <c r="J770" s="6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2"/>
      <c r="D771" s="42"/>
      <c r="E771" s="43"/>
      <c r="F771" s="42"/>
      <c r="G771" s="42"/>
      <c r="H771" s="59"/>
      <c r="I771" s="42"/>
      <c r="J771" s="6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2"/>
      <c r="D772" s="42"/>
      <c r="E772" s="43"/>
      <c r="F772" s="42"/>
      <c r="G772" s="42"/>
      <c r="H772" s="59"/>
      <c r="I772" s="42"/>
      <c r="J772" s="6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2"/>
      <c r="D773" s="42"/>
      <c r="E773" s="43"/>
      <c r="F773" s="42"/>
      <c r="G773" s="42"/>
      <c r="H773" s="59"/>
      <c r="I773" s="42"/>
      <c r="J773" s="6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2"/>
      <c r="D774" s="42"/>
      <c r="E774" s="43"/>
      <c r="F774" s="42"/>
      <c r="G774" s="42"/>
      <c r="H774" s="59"/>
      <c r="I774" s="42"/>
      <c r="J774" s="6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2"/>
      <c r="D775" s="42"/>
      <c r="E775" s="43"/>
      <c r="F775" s="42"/>
      <c r="G775" s="42"/>
      <c r="H775" s="59"/>
      <c r="I775" s="42"/>
      <c r="J775" s="6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2"/>
      <c r="D776" s="42"/>
      <c r="E776" s="43"/>
      <c r="F776" s="42"/>
      <c r="G776" s="42"/>
      <c r="H776" s="59"/>
      <c r="I776" s="42"/>
      <c r="J776" s="6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2"/>
      <c r="D777" s="42"/>
      <c r="E777" s="43"/>
      <c r="F777" s="42"/>
      <c r="G777" s="42"/>
      <c r="H777" s="59"/>
      <c r="I777" s="42"/>
      <c r="J777" s="6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2"/>
      <c r="D778" s="42"/>
      <c r="E778" s="43"/>
      <c r="F778" s="42"/>
      <c r="G778" s="42"/>
      <c r="H778" s="59"/>
      <c r="I778" s="42"/>
      <c r="J778" s="6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2"/>
      <c r="D779" s="42"/>
      <c r="E779" s="43"/>
      <c r="F779" s="42"/>
      <c r="G779" s="42"/>
      <c r="H779" s="59"/>
      <c r="I779" s="42"/>
      <c r="J779" s="6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2"/>
      <c r="D780" s="42"/>
      <c r="E780" s="43"/>
      <c r="F780" s="42"/>
      <c r="G780" s="42"/>
      <c r="H780" s="59"/>
      <c r="I780" s="42"/>
      <c r="J780" s="6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2"/>
      <c r="D781" s="42"/>
      <c r="E781" s="43"/>
      <c r="F781" s="42"/>
      <c r="G781" s="42"/>
      <c r="H781" s="59"/>
      <c r="I781" s="42"/>
      <c r="J781" s="6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2"/>
      <c r="D782" s="42"/>
      <c r="E782" s="43"/>
      <c r="F782" s="42"/>
      <c r="G782" s="42"/>
      <c r="H782" s="59"/>
      <c r="I782" s="42"/>
      <c r="J782" s="6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2"/>
      <c r="D783" s="42"/>
      <c r="E783" s="43"/>
      <c r="F783" s="42"/>
      <c r="G783" s="42"/>
      <c r="H783" s="59"/>
      <c r="I783" s="42"/>
      <c r="J783" s="6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2"/>
      <c r="D784" s="42"/>
      <c r="E784" s="43"/>
      <c r="F784" s="42"/>
      <c r="G784" s="42"/>
      <c r="H784" s="59"/>
      <c r="I784" s="42"/>
      <c r="J784" s="6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2"/>
      <c r="D785" s="42"/>
      <c r="E785" s="43"/>
      <c r="F785" s="42"/>
      <c r="G785" s="42"/>
      <c r="H785" s="59"/>
      <c r="I785" s="42"/>
      <c r="J785" s="6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2"/>
      <c r="D786" s="42"/>
      <c r="E786" s="43"/>
      <c r="F786" s="42"/>
      <c r="G786" s="42"/>
      <c r="H786" s="59"/>
      <c r="I786" s="42"/>
      <c r="J786" s="6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2"/>
      <c r="D787" s="42"/>
      <c r="E787" s="43"/>
      <c r="F787" s="42"/>
      <c r="G787" s="42"/>
      <c r="H787" s="59"/>
      <c r="I787" s="42"/>
      <c r="J787" s="6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2"/>
      <c r="D788" s="42"/>
      <c r="E788" s="43"/>
      <c r="F788" s="42"/>
      <c r="G788" s="42"/>
      <c r="H788" s="59"/>
      <c r="I788" s="42"/>
      <c r="J788" s="6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2"/>
      <c r="D789" s="42"/>
      <c r="E789" s="43"/>
      <c r="F789" s="42"/>
      <c r="G789" s="42"/>
      <c r="H789" s="59"/>
      <c r="I789" s="42"/>
      <c r="J789" s="6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2"/>
      <c r="D790" s="42"/>
      <c r="E790" s="43"/>
      <c r="F790" s="42"/>
      <c r="G790" s="42"/>
      <c r="H790" s="59"/>
      <c r="I790" s="42"/>
      <c r="J790" s="6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2"/>
      <c r="D791" s="42"/>
      <c r="E791" s="43"/>
      <c r="F791" s="42"/>
      <c r="G791" s="42"/>
      <c r="H791" s="59"/>
      <c r="I791" s="42"/>
      <c r="J791" s="6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2"/>
      <c r="D792" s="42"/>
      <c r="E792" s="43"/>
      <c r="F792" s="42"/>
      <c r="G792" s="42"/>
      <c r="H792" s="59"/>
      <c r="I792" s="42"/>
      <c r="J792" s="6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2"/>
      <c r="D793" s="42"/>
      <c r="E793" s="43"/>
      <c r="F793" s="42"/>
      <c r="G793" s="42"/>
      <c r="H793" s="59"/>
      <c r="I793" s="42"/>
      <c r="J793" s="6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2"/>
      <c r="D794" s="42"/>
      <c r="E794" s="43"/>
      <c r="F794" s="42"/>
      <c r="G794" s="42"/>
      <c r="H794" s="59"/>
      <c r="I794" s="42"/>
      <c r="J794" s="6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2"/>
      <c r="D795" s="42"/>
      <c r="E795" s="43"/>
      <c r="F795" s="42"/>
      <c r="G795" s="42"/>
      <c r="H795" s="59"/>
      <c r="I795" s="42"/>
      <c r="J795" s="6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2"/>
      <c r="D796" s="42"/>
      <c r="E796" s="43"/>
      <c r="F796" s="42"/>
      <c r="G796" s="42"/>
      <c r="H796" s="59"/>
      <c r="I796" s="42"/>
      <c r="J796" s="6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2"/>
      <c r="D797" s="42"/>
      <c r="E797" s="43"/>
      <c r="F797" s="42"/>
      <c r="G797" s="42"/>
      <c r="H797" s="59"/>
      <c r="I797" s="42"/>
      <c r="J797" s="6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2"/>
      <c r="D798" s="42"/>
      <c r="E798" s="43"/>
      <c r="F798" s="42"/>
      <c r="G798" s="42"/>
      <c r="H798" s="59"/>
      <c r="I798" s="42"/>
      <c r="J798" s="6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2"/>
      <c r="D799" s="42"/>
      <c r="E799" s="43"/>
      <c r="F799" s="42"/>
      <c r="G799" s="42"/>
      <c r="H799" s="59"/>
      <c r="I799" s="42"/>
      <c r="J799" s="6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2"/>
      <c r="D800" s="42"/>
      <c r="E800" s="43"/>
      <c r="F800" s="42"/>
      <c r="G800" s="42"/>
      <c r="H800" s="59"/>
      <c r="I800" s="42"/>
      <c r="J800" s="6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2"/>
      <c r="D801" s="42"/>
      <c r="E801" s="43"/>
      <c r="F801" s="42"/>
      <c r="G801" s="42"/>
      <c r="H801" s="59"/>
      <c r="I801" s="42"/>
      <c r="J801" s="6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2"/>
      <c r="D802" s="42"/>
      <c r="E802" s="43"/>
      <c r="F802" s="42"/>
      <c r="G802" s="42"/>
      <c r="H802" s="59"/>
      <c r="I802" s="42"/>
      <c r="J802" s="6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2"/>
      <c r="D803" s="42"/>
      <c r="E803" s="43"/>
      <c r="F803" s="42"/>
      <c r="G803" s="42"/>
      <c r="H803" s="59"/>
      <c r="I803" s="42"/>
      <c r="J803" s="6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2"/>
      <c r="D804" s="42"/>
      <c r="E804" s="43"/>
      <c r="F804" s="42"/>
      <c r="G804" s="42"/>
      <c r="H804" s="59"/>
      <c r="I804" s="42"/>
      <c r="J804" s="6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2"/>
      <c r="D805" s="42"/>
      <c r="E805" s="43"/>
      <c r="F805" s="42"/>
      <c r="G805" s="42"/>
      <c r="H805" s="59"/>
      <c r="I805" s="42"/>
      <c r="J805" s="6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2"/>
      <c r="D806" s="42"/>
      <c r="E806" s="43"/>
      <c r="F806" s="42"/>
      <c r="G806" s="42"/>
      <c r="H806" s="59"/>
      <c r="I806" s="42"/>
      <c r="J806" s="6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2"/>
      <c r="D807" s="42"/>
      <c r="E807" s="43"/>
      <c r="F807" s="42"/>
      <c r="G807" s="42"/>
      <c r="H807" s="59"/>
      <c r="I807" s="42"/>
      <c r="J807" s="6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2"/>
      <c r="D808" s="42"/>
      <c r="E808" s="43"/>
      <c r="F808" s="42"/>
      <c r="G808" s="42"/>
      <c r="H808" s="59"/>
      <c r="I808" s="42"/>
      <c r="J808" s="6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2"/>
      <c r="D809" s="42"/>
      <c r="E809" s="43"/>
      <c r="F809" s="42"/>
      <c r="G809" s="42"/>
      <c r="H809" s="59"/>
      <c r="I809" s="42"/>
      <c r="J809" s="6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2"/>
      <c r="D810" s="42"/>
      <c r="E810" s="43"/>
      <c r="F810" s="42"/>
      <c r="G810" s="42"/>
      <c r="H810" s="59"/>
      <c r="I810" s="42"/>
      <c r="J810" s="6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2"/>
      <c r="D811" s="42"/>
      <c r="E811" s="43"/>
      <c r="F811" s="42"/>
      <c r="G811" s="42"/>
      <c r="H811" s="59"/>
      <c r="I811" s="42"/>
      <c r="J811" s="6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2"/>
      <c r="D812" s="42"/>
      <c r="E812" s="43"/>
      <c r="F812" s="42"/>
      <c r="G812" s="42"/>
      <c r="H812" s="59"/>
      <c r="I812" s="42"/>
      <c r="J812" s="6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2"/>
      <c r="D813" s="42"/>
      <c r="E813" s="43"/>
      <c r="F813" s="42"/>
      <c r="G813" s="42"/>
      <c r="H813" s="59"/>
      <c r="I813" s="42"/>
      <c r="J813" s="6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2"/>
      <c r="D814" s="42"/>
      <c r="E814" s="43"/>
      <c r="F814" s="42"/>
      <c r="G814" s="42"/>
      <c r="H814" s="59"/>
      <c r="I814" s="42"/>
      <c r="J814" s="6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2"/>
      <c r="D815" s="42"/>
      <c r="E815" s="43"/>
      <c r="F815" s="42"/>
      <c r="G815" s="42"/>
      <c r="H815" s="59"/>
      <c r="I815" s="42"/>
      <c r="J815" s="6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2"/>
      <c r="D816" s="42"/>
      <c r="E816" s="43"/>
      <c r="F816" s="42"/>
      <c r="G816" s="42"/>
      <c r="H816" s="59"/>
      <c r="I816" s="42"/>
      <c r="J816" s="6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2"/>
      <c r="D817" s="42"/>
      <c r="E817" s="43"/>
      <c r="F817" s="42"/>
      <c r="G817" s="42"/>
      <c r="H817" s="59"/>
      <c r="I817" s="42"/>
      <c r="J817" s="6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2"/>
      <c r="D818" s="42"/>
      <c r="E818" s="43"/>
      <c r="F818" s="42"/>
      <c r="G818" s="42"/>
      <c r="H818" s="59"/>
      <c r="I818" s="42"/>
      <c r="J818" s="6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2"/>
      <c r="D819" s="42"/>
      <c r="E819" s="43"/>
      <c r="F819" s="42"/>
      <c r="G819" s="42"/>
      <c r="H819" s="59"/>
      <c r="I819" s="42"/>
      <c r="J819" s="6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2"/>
      <c r="D820" s="42"/>
      <c r="E820" s="43"/>
      <c r="F820" s="42"/>
      <c r="G820" s="42"/>
      <c r="H820" s="59"/>
      <c r="I820" s="42"/>
      <c r="J820" s="6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2"/>
      <c r="D821" s="42"/>
      <c r="E821" s="43"/>
      <c r="F821" s="42"/>
      <c r="G821" s="42"/>
      <c r="H821" s="59"/>
      <c r="I821" s="42"/>
      <c r="J821" s="6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2"/>
      <c r="D822" s="42"/>
      <c r="E822" s="43"/>
      <c r="F822" s="42"/>
      <c r="G822" s="42"/>
      <c r="H822" s="59"/>
      <c r="I822" s="42"/>
      <c r="J822" s="6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2"/>
      <c r="D823" s="42"/>
      <c r="E823" s="43"/>
      <c r="F823" s="42"/>
      <c r="G823" s="42"/>
      <c r="H823" s="59"/>
      <c r="I823" s="42"/>
      <c r="J823" s="6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2"/>
      <c r="D824" s="42"/>
      <c r="E824" s="43"/>
      <c r="F824" s="42"/>
      <c r="G824" s="42"/>
      <c r="H824" s="59"/>
      <c r="I824" s="42"/>
      <c r="J824" s="6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2"/>
      <c r="D825" s="42"/>
      <c r="E825" s="43"/>
      <c r="F825" s="42"/>
      <c r="G825" s="42"/>
      <c r="H825" s="59"/>
      <c r="I825" s="42"/>
      <c r="J825" s="6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2"/>
      <c r="D826" s="42"/>
      <c r="E826" s="43"/>
      <c r="F826" s="42"/>
      <c r="G826" s="42"/>
      <c r="H826" s="59"/>
      <c r="I826" s="42"/>
      <c r="J826" s="6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2"/>
      <c r="D827" s="42"/>
      <c r="E827" s="43"/>
      <c r="F827" s="42"/>
      <c r="G827" s="42"/>
      <c r="H827" s="59"/>
      <c r="I827" s="42"/>
      <c r="J827" s="6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2"/>
      <c r="D828" s="42"/>
      <c r="E828" s="43"/>
      <c r="F828" s="42"/>
      <c r="G828" s="42"/>
      <c r="H828" s="59"/>
      <c r="I828" s="42"/>
      <c r="J828" s="6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2"/>
      <c r="D829" s="42"/>
      <c r="E829" s="43"/>
      <c r="F829" s="42"/>
      <c r="G829" s="42"/>
      <c r="H829" s="59"/>
      <c r="I829" s="42"/>
      <c r="J829" s="6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2"/>
      <c r="D830" s="42"/>
      <c r="E830" s="43"/>
      <c r="F830" s="42"/>
      <c r="G830" s="42"/>
      <c r="H830" s="59"/>
      <c r="I830" s="42"/>
      <c r="J830" s="6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2"/>
      <c r="D831" s="42"/>
      <c r="E831" s="43"/>
      <c r="F831" s="42"/>
      <c r="G831" s="42"/>
      <c r="H831" s="59"/>
      <c r="I831" s="42"/>
      <c r="J831" s="6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2"/>
      <c r="D832" s="42"/>
      <c r="E832" s="43"/>
      <c r="F832" s="42"/>
      <c r="G832" s="42"/>
      <c r="H832" s="59"/>
      <c r="I832" s="42"/>
      <c r="J832" s="6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2"/>
      <c r="D833" s="42"/>
      <c r="E833" s="43"/>
      <c r="F833" s="42"/>
      <c r="G833" s="42"/>
      <c r="H833" s="59"/>
      <c r="I833" s="42"/>
      <c r="J833" s="6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2"/>
      <c r="D834" s="42"/>
      <c r="E834" s="43"/>
      <c r="F834" s="42"/>
      <c r="G834" s="42"/>
      <c r="H834" s="59"/>
      <c r="I834" s="42"/>
      <c r="J834" s="6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2"/>
      <c r="D835" s="42"/>
      <c r="E835" s="43"/>
      <c r="F835" s="42"/>
      <c r="G835" s="42"/>
      <c r="H835" s="59"/>
      <c r="I835" s="42"/>
      <c r="J835" s="6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2"/>
      <c r="D836" s="42"/>
      <c r="E836" s="43"/>
      <c r="F836" s="42"/>
      <c r="G836" s="42"/>
      <c r="H836" s="59"/>
      <c r="I836" s="42"/>
      <c r="J836" s="6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2"/>
      <c r="D837" s="42"/>
      <c r="E837" s="43"/>
      <c r="F837" s="42"/>
      <c r="G837" s="42"/>
      <c r="H837" s="59"/>
      <c r="I837" s="42"/>
      <c r="J837" s="6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2"/>
      <c r="D838" s="42"/>
      <c r="E838" s="43"/>
      <c r="F838" s="42"/>
      <c r="G838" s="42"/>
      <c r="H838" s="59"/>
      <c r="I838" s="42"/>
      <c r="J838" s="6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2"/>
      <c r="D839" s="42"/>
      <c r="E839" s="43"/>
      <c r="F839" s="42"/>
      <c r="G839" s="42"/>
      <c r="H839" s="59"/>
      <c r="I839" s="42"/>
      <c r="J839" s="6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2"/>
      <c r="D840" s="42"/>
      <c r="E840" s="43"/>
      <c r="F840" s="42"/>
      <c r="G840" s="42"/>
      <c r="H840" s="59"/>
      <c r="I840" s="42"/>
      <c r="J840" s="6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2"/>
      <c r="D841" s="42"/>
      <c r="E841" s="43"/>
      <c r="F841" s="42"/>
      <c r="G841" s="42"/>
      <c r="H841" s="59"/>
      <c r="I841" s="42"/>
      <c r="J841" s="6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2"/>
      <c r="D842" s="42"/>
      <c r="E842" s="43"/>
      <c r="F842" s="42"/>
      <c r="G842" s="42"/>
      <c r="H842" s="59"/>
      <c r="I842" s="42"/>
      <c r="J842" s="6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2"/>
      <c r="D843" s="42"/>
      <c r="E843" s="43"/>
      <c r="F843" s="42"/>
      <c r="G843" s="42"/>
      <c r="H843" s="59"/>
      <c r="I843" s="42"/>
      <c r="J843" s="6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2"/>
      <c r="D844" s="42"/>
      <c r="E844" s="43"/>
      <c r="F844" s="42"/>
      <c r="G844" s="42"/>
      <c r="H844" s="59"/>
      <c r="I844" s="42"/>
      <c r="J844" s="6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2"/>
      <c r="D845" s="42"/>
      <c r="E845" s="43"/>
      <c r="F845" s="42"/>
      <c r="G845" s="42"/>
      <c r="H845" s="59"/>
      <c r="I845" s="42"/>
      <c r="J845" s="6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2"/>
      <c r="D846" s="42"/>
      <c r="E846" s="43"/>
      <c r="F846" s="42"/>
      <c r="G846" s="42"/>
      <c r="H846" s="59"/>
      <c r="I846" s="42"/>
      <c r="J846" s="6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2"/>
      <c r="D847" s="42"/>
      <c r="E847" s="43"/>
      <c r="F847" s="42"/>
      <c r="G847" s="42"/>
      <c r="H847" s="59"/>
      <c r="I847" s="42"/>
      <c r="J847" s="6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2"/>
      <c r="D848" s="42"/>
      <c r="E848" s="43"/>
      <c r="F848" s="42"/>
      <c r="G848" s="42"/>
      <c r="H848" s="59"/>
      <c r="I848" s="42"/>
      <c r="J848" s="6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2"/>
      <c r="D849" s="42"/>
      <c r="E849" s="43"/>
      <c r="F849" s="42"/>
      <c r="G849" s="42"/>
      <c r="H849" s="59"/>
      <c r="I849" s="42"/>
      <c r="J849" s="6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2"/>
      <c r="D850" s="42"/>
      <c r="E850" s="43"/>
      <c r="F850" s="42"/>
      <c r="G850" s="42"/>
      <c r="H850" s="59"/>
      <c r="I850" s="42"/>
      <c r="J850" s="6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2"/>
      <c r="D851" s="42"/>
      <c r="E851" s="43"/>
      <c r="F851" s="42"/>
      <c r="G851" s="42"/>
      <c r="H851" s="59"/>
      <c r="I851" s="42"/>
      <c r="J851" s="6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2"/>
      <c r="D852" s="42"/>
      <c r="E852" s="43"/>
      <c r="F852" s="42"/>
      <c r="G852" s="42"/>
      <c r="H852" s="59"/>
      <c r="I852" s="42"/>
      <c r="J852" s="6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2"/>
      <c r="D853" s="42"/>
      <c r="E853" s="43"/>
      <c r="F853" s="42"/>
      <c r="G853" s="42"/>
      <c r="H853" s="59"/>
      <c r="I853" s="42"/>
      <c r="J853" s="6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2"/>
      <c r="D854" s="42"/>
      <c r="E854" s="43"/>
      <c r="F854" s="42"/>
      <c r="G854" s="42"/>
      <c r="H854" s="59"/>
      <c r="I854" s="42"/>
      <c r="J854" s="6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2"/>
      <c r="D855" s="42"/>
      <c r="E855" s="43"/>
      <c r="F855" s="42"/>
      <c r="G855" s="42"/>
      <c r="H855" s="59"/>
      <c r="I855" s="42"/>
      <c r="J855" s="6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2"/>
      <c r="D856" s="42"/>
      <c r="E856" s="43"/>
      <c r="F856" s="42"/>
      <c r="G856" s="42"/>
      <c r="H856" s="59"/>
      <c r="I856" s="42"/>
      <c r="J856" s="6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2"/>
      <c r="D857" s="42"/>
      <c r="E857" s="43"/>
      <c r="F857" s="42"/>
      <c r="G857" s="42"/>
      <c r="H857" s="59"/>
      <c r="I857" s="42"/>
      <c r="J857" s="6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2"/>
      <c r="D858" s="42"/>
      <c r="E858" s="43"/>
      <c r="F858" s="42"/>
      <c r="G858" s="42"/>
      <c r="H858" s="59"/>
      <c r="I858" s="42"/>
      <c r="J858" s="6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2"/>
      <c r="D859" s="42"/>
      <c r="E859" s="43"/>
      <c r="F859" s="42"/>
      <c r="G859" s="42"/>
      <c r="H859" s="59"/>
      <c r="I859" s="42"/>
      <c r="J859" s="6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2"/>
      <c r="D860" s="42"/>
      <c r="E860" s="43"/>
      <c r="F860" s="42"/>
      <c r="G860" s="42"/>
      <c r="H860" s="59"/>
      <c r="I860" s="42"/>
      <c r="J860" s="6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2"/>
      <c r="D861" s="42"/>
      <c r="E861" s="43"/>
      <c r="F861" s="42"/>
      <c r="G861" s="42"/>
      <c r="H861" s="59"/>
      <c r="I861" s="42"/>
      <c r="J861" s="6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2"/>
      <c r="D862" s="42"/>
      <c r="E862" s="43"/>
      <c r="F862" s="42"/>
      <c r="G862" s="42"/>
      <c r="H862" s="59"/>
      <c r="I862" s="42"/>
      <c r="J862" s="6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2"/>
      <c r="D863" s="42"/>
      <c r="E863" s="43"/>
      <c r="F863" s="42"/>
      <c r="G863" s="42"/>
      <c r="H863" s="59"/>
      <c r="I863" s="42"/>
      <c r="J863" s="6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2"/>
      <c r="D864" s="42"/>
      <c r="E864" s="43"/>
      <c r="F864" s="42"/>
      <c r="G864" s="42"/>
      <c r="H864" s="59"/>
      <c r="I864" s="42"/>
      <c r="J864" s="6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2"/>
      <c r="D865" s="42"/>
      <c r="E865" s="43"/>
      <c r="F865" s="42"/>
      <c r="G865" s="42"/>
      <c r="H865" s="59"/>
      <c r="I865" s="42"/>
      <c r="J865" s="6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2"/>
      <c r="D866" s="42"/>
      <c r="E866" s="43"/>
      <c r="F866" s="42"/>
      <c r="G866" s="42"/>
      <c r="H866" s="59"/>
      <c r="I866" s="42"/>
      <c r="J866" s="6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2"/>
      <c r="D867" s="42"/>
      <c r="E867" s="43"/>
      <c r="F867" s="42"/>
      <c r="G867" s="42"/>
      <c r="H867" s="59"/>
      <c r="I867" s="42"/>
      <c r="J867" s="6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2"/>
      <c r="D868" s="42"/>
      <c r="E868" s="43"/>
      <c r="F868" s="42"/>
      <c r="G868" s="42"/>
      <c r="H868" s="59"/>
      <c r="I868" s="42"/>
      <c r="J868" s="6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2"/>
      <c r="D869" s="42"/>
      <c r="E869" s="43"/>
      <c r="F869" s="42"/>
      <c r="G869" s="42"/>
      <c r="H869" s="59"/>
      <c r="I869" s="42"/>
      <c r="J869" s="6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2"/>
      <c r="D870" s="42"/>
      <c r="E870" s="43"/>
      <c r="F870" s="42"/>
      <c r="G870" s="42"/>
      <c r="H870" s="59"/>
      <c r="I870" s="42"/>
      <c r="J870" s="6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2"/>
      <c r="D871" s="42"/>
      <c r="E871" s="43"/>
      <c r="F871" s="42"/>
      <c r="G871" s="42"/>
      <c r="H871" s="59"/>
      <c r="I871" s="42"/>
      <c r="J871" s="6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2"/>
      <c r="D872" s="42"/>
      <c r="E872" s="43"/>
      <c r="F872" s="42"/>
      <c r="G872" s="42"/>
      <c r="H872" s="59"/>
      <c r="I872" s="42"/>
      <c r="J872" s="6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2"/>
      <c r="D873" s="42"/>
      <c r="E873" s="43"/>
      <c r="F873" s="42"/>
      <c r="G873" s="42"/>
      <c r="H873" s="59"/>
      <c r="I873" s="42"/>
      <c r="J873" s="6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2"/>
      <c r="D874" s="42"/>
      <c r="E874" s="43"/>
      <c r="F874" s="42"/>
      <c r="G874" s="42"/>
      <c r="H874" s="59"/>
      <c r="I874" s="42"/>
      <c r="J874" s="6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2"/>
      <c r="D875" s="42"/>
      <c r="E875" s="43"/>
      <c r="F875" s="42"/>
      <c r="G875" s="42"/>
      <c r="H875" s="59"/>
      <c r="I875" s="42"/>
      <c r="J875" s="6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2"/>
      <c r="D876" s="42"/>
      <c r="E876" s="43"/>
      <c r="F876" s="42"/>
      <c r="G876" s="42"/>
      <c r="H876" s="59"/>
      <c r="I876" s="42"/>
      <c r="J876" s="6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2"/>
      <c r="D877" s="42"/>
      <c r="E877" s="43"/>
      <c r="F877" s="42"/>
      <c r="G877" s="42"/>
      <c r="H877" s="59"/>
      <c r="I877" s="42"/>
      <c r="J877" s="6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2"/>
      <c r="D878" s="42"/>
      <c r="E878" s="43"/>
      <c r="F878" s="42"/>
      <c r="G878" s="42"/>
      <c r="H878" s="59"/>
      <c r="I878" s="42"/>
      <c r="J878" s="6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2"/>
      <c r="D879" s="42"/>
      <c r="E879" s="43"/>
      <c r="F879" s="42"/>
      <c r="G879" s="42"/>
      <c r="H879" s="59"/>
      <c r="I879" s="42"/>
      <c r="J879" s="6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2"/>
      <c r="D880" s="42"/>
      <c r="E880" s="43"/>
      <c r="F880" s="42"/>
      <c r="G880" s="42"/>
      <c r="H880" s="59"/>
      <c r="I880" s="42"/>
      <c r="J880" s="6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2"/>
      <c r="D881" s="42"/>
      <c r="E881" s="43"/>
      <c r="F881" s="42"/>
      <c r="G881" s="42"/>
      <c r="H881" s="59"/>
      <c r="I881" s="42"/>
      <c r="J881" s="6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2"/>
      <c r="D882" s="42"/>
      <c r="E882" s="43"/>
      <c r="F882" s="42"/>
      <c r="G882" s="42"/>
      <c r="H882" s="59"/>
      <c r="I882" s="42"/>
      <c r="J882" s="6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2"/>
      <c r="D883" s="42"/>
      <c r="E883" s="43"/>
      <c r="F883" s="42"/>
      <c r="G883" s="42"/>
      <c r="H883" s="59"/>
      <c r="I883" s="42"/>
      <c r="J883" s="6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2"/>
      <c r="D884" s="42"/>
      <c r="E884" s="43"/>
      <c r="F884" s="42"/>
      <c r="G884" s="42"/>
      <c r="H884" s="59"/>
      <c r="I884" s="42"/>
      <c r="J884" s="6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2"/>
      <c r="D885" s="42"/>
      <c r="E885" s="43"/>
      <c r="F885" s="42"/>
      <c r="G885" s="42"/>
      <c r="H885" s="59"/>
      <c r="I885" s="42"/>
      <c r="J885" s="6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2"/>
      <c r="D886" s="42"/>
      <c r="E886" s="43"/>
      <c r="F886" s="42"/>
      <c r="G886" s="42"/>
      <c r="H886" s="59"/>
      <c r="I886" s="42"/>
      <c r="J886" s="6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2"/>
      <c r="D887" s="42"/>
      <c r="E887" s="43"/>
      <c r="F887" s="42"/>
      <c r="G887" s="42"/>
      <c r="H887" s="59"/>
      <c r="I887" s="42"/>
      <c r="J887" s="6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2"/>
      <c r="D888" s="42"/>
      <c r="E888" s="43"/>
      <c r="F888" s="42"/>
      <c r="G888" s="42"/>
      <c r="H888" s="59"/>
      <c r="I888" s="42"/>
      <c r="J888" s="6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2"/>
      <c r="D889" s="42"/>
      <c r="E889" s="43"/>
      <c r="F889" s="42"/>
      <c r="G889" s="42"/>
      <c r="H889" s="59"/>
      <c r="I889" s="42"/>
      <c r="J889" s="6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2"/>
      <c r="D890" s="42"/>
      <c r="E890" s="43"/>
      <c r="F890" s="42"/>
      <c r="G890" s="42"/>
      <c r="H890" s="59"/>
      <c r="I890" s="42"/>
      <c r="J890" s="6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2"/>
      <c r="D891" s="42"/>
      <c r="E891" s="43"/>
      <c r="F891" s="42"/>
      <c r="G891" s="42"/>
      <c r="H891" s="59"/>
      <c r="I891" s="42"/>
      <c r="J891" s="6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2"/>
      <c r="D892" s="42"/>
      <c r="E892" s="43"/>
      <c r="F892" s="42"/>
      <c r="G892" s="42"/>
      <c r="H892" s="59"/>
      <c r="I892" s="42"/>
      <c r="J892" s="6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2"/>
      <c r="D893" s="42"/>
      <c r="E893" s="43"/>
      <c r="F893" s="42"/>
      <c r="G893" s="42"/>
      <c r="H893" s="59"/>
      <c r="I893" s="42"/>
      <c r="J893" s="6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2"/>
      <c r="D894" s="42"/>
      <c r="E894" s="43"/>
      <c r="F894" s="42"/>
      <c r="G894" s="42"/>
      <c r="H894" s="59"/>
      <c r="I894" s="42"/>
      <c r="J894" s="6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2"/>
      <c r="D895" s="42"/>
      <c r="E895" s="43"/>
      <c r="F895" s="42"/>
      <c r="G895" s="42"/>
      <c r="H895" s="59"/>
      <c r="I895" s="42"/>
      <c r="J895" s="6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2"/>
      <c r="D896" s="42"/>
      <c r="E896" s="43"/>
      <c r="F896" s="42"/>
      <c r="G896" s="42"/>
      <c r="H896" s="59"/>
      <c r="I896" s="42"/>
      <c r="J896" s="6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2"/>
      <c r="D897" s="42"/>
      <c r="E897" s="43"/>
      <c r="F897" s="42"/>
      <c r="G897" s="42"/>
      <c r="H897" s="59"/>
      <c r="I897" s="42"/>
      <c r="J897" s="6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2"/>
      <c r="D898" s="42"/>
      <c r="E898" s="43"/>
      <c r="F898" s="42"/>
      <c r="G898" s="42"/>
      <c r="H898" s="59"/>
      <c r="I898" s="42"/>
      <c r="J898" s="6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2"/>
      <c r="D899" s="42"/>
      <c r="E899" s="43"/>
      <c r="F899" s="42"/>
      <c r="G899" s="42"/>
      <c r="H899" s="59"/>
      <c r="I899" s="42"/>
      <c r="J899" s="6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2"/>
      <c r="D900" s="42"/>
      <c r="E900" s="43"/>
      <c r="F900" s="42"/>
      <c r="G900" s="42"/>
      <c r="H900" s="59"/>
      <c r="I900" s="42"/>
      <c r="J900" s="6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2"/>
      <c r="D901" s="42"/>
      <c r="E901" s="43"/>
      <c r="F901" s="42"/>
      <c r="G901" s="42"/>
      <c r="H901" s="59"/>
      <c r="I901" s="42"/>
      <c r="J901" s="6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2"/>
      <c r="D902" s="42"/>
      <c r="E902" s="43"/>
      <c r="F902" s="42"/>
      <c r="G902" s="42"/>
      <c r="H902" s="59"/>
      <c r="I902" s="42"/>
      <c r="J902" s="6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2"/>
      <c r="D903" s="42"/>
      <c r="E903" s="43"/>
      <c r="F903" s="42"/>
      <c r="G903" s="42"/>
      <c r="H903" s="59"/>
      <c r="I903" s="42"/>
      <c r="J903" s="6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2"/>
      <c r="D904" s="42"/>
      <c r="E904" s="43"/>
      <c r="F904" s="42"/>
      <c r="G904" s="42"/>
      <c r="H904" s="59"/>
      <c r="I904" s="42"/>
      <c r="J904" s="6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2"/>
      <c r="D905" s="42"/>
      <c r="E905" s="43"/>
      <c r="F905" s="42"/>
      <c r="G905" s="42"/>
      <c r="H905" s="59"/>
      <c r="I905" s="42"/>
      <c r="J905" s="6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2"/>
      <c r="D906" s="42"/>
      <c r="E906" s="43"/>
      <c r="F906" s="42"/>
      <c r="G906" s="42"/>
      <c r="H906" s="59"/>
      <c r="I906" s="42"/>
      <c r="J906" s="6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2"/>
      <c r="D907" s="42"/>
      <c r="E907" s="43"/>
      <c r="F907" s="42"/>
      <c r="G907" s="42"/>
      <c r="H907" s="59"/>
      <c r="I907" s="42"/>
      <c r="J907" s="6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2"/>
      <c r="D908" s="42"/>
      <c r="E908" s="43"/>
      <c r="F908" s="42"/>
      <c r="G908" s="42"/>
      <c r="H908" s="59"/>
      <c r="I908" s="42"/>
      <c r="J908" s="6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2"/>
      <c r="D909" s="42"/>
      <c r="E909" s="43"/>
      <c r="F909" s="42"/>
      <c r="G909" s="42"/>
      <c r="H909" s="59"/>
      <c r="I909" s="42"/>
      <c r="J909" s="6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2"/>
      <c r="D910" s="42"/>
      <c r="E910" s="43"/>
      <c r="F910" s="42"/>
      <c r="G910" s="42"/>
      <c r="H910" s="59"/>
      <c r="I910" s="42"/>
      <c r="J910" s="6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2"/>
      <c r="D911" s="42"/>
      <c r="E911" s="43"/>
      <c r="F911" s="42"/>
      <c r="G911" s="42"/>
      <c r="H911" s="59"/>
      <c r="I911" s="42"/>
      <c r="J911" s="6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2"/>
      <c r="D912" s="42"/>
      <c r="E912" s="43"/>
      <c r="F912" s="42"/>
      <c r="G912" s="42"/>
      <c r="H912" s="59"/>
      <c r="I912" s="42"/>
      <c r="J912" s="6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2"/>
      <c r="D913" s="42"/>
      <c r="E913" s="43"/>
      <c r="F913" s="42"/>
      <c r="G913" s="42"/>
      <c r="H913" s="59"/>
      <c r="I913" s="42"/>
      <c r="J913" s="6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2"/>
      <c r="D914" s="42"/>
      <c r="E914" s="43"/>
      <c r="F914" s="42"/>
      <c r="G914" s="42"/>
      <c r="H914" s="59"/>
      <c r="I914" s="42"/>
      <c r="J914" s="6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2"/>
      <c r="D915" s="42"/>
      <c r="E915" s="43"/>
      <c r="F915" s="42"/>
      <c r="G915" s="42"/>
      <c r="H915" s="59"/>
      <c r="I915" s="42"/>
      <c r="J915" s="6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2"/>
      <c r="D916" s="42"/>
      <c r="E916" s="43"/>
      <c r="F916" s="42"/>
      <c r="G916" s="42"/>
      <c r="H916" s="59"/>
      <c r="I916" s="42"/>
      <c r="J916" s="6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2"/>
      <c r="D917" s="42"/>
      <c r="E917" s="43"/>
      <c r="F917" s="42"/>
      <c r="G917" s="42"/>
      <c r="H917" s="59"/>
      <c r="I917" s="42"/>
      <c r="J917" s="6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2"/>
      <c r="D918" s="42"/>
      <c r="E918" s="43"/>
      <c r="F918" s="42"/>
      <c r="G918" s="42"/>
      <c r="H918" s="59"/>
      <c r="I918" s="42"/>
      <c r="J918" s="6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2"/>
      <c r="D919" s="42"/>
      <c r="E919" s="43"/>
      <c r="F919" s="42"/>
      <c r="G919" s="42"/>
      <c r="H919" s="59"/>
      <c r="I919" s="42"/>
      <c r="J919" s="6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2"/>
      <c r="D920" s="42"/>
      <c r="E920" s="43"/>
      <c r="F920" s="42"/>
      <c r="G920" s="42"/>
      <c r="H920" s="59"/>
      <c r="I920" s="42"/>
      <c r="J920" s="6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2"/>
      <c r="D921" s="42"/>
      <c r="E921" s="43"/>
      <c r="F921" s="42"/>
      <c r="G921" s="42"/>
      <c r="H921" s="59"/>
      <c r="I921" s="42"/>
      <c r="J921" s="6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2"/>
      <c r="D922" s="42"/>
      <c r="E922" s="43"/>
      <c r="F922" s="42"/>
      <c r="G922" s="42"/>
      <c r="H922" s="59"/>
      <c r="I922" s="42"/>
      <c r="J922" s="6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2"/>
      <c r="D923" s="42"/>
      <c r="E923" s="43"/>
      <c r="F923" s="42"/>
      <c r="G923" s="42"/>
      <c r="H923" s="59"/>
      <c r="I923" s="42"/>
      <c r="J923" s="6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2"/>
      <c r="D924" s="42"/>
      <c r="E924" s="43"/>
      <c r="F924" s="42"/>
      <c r="G924" s="42"/>
      <c r="H924" s="59"/>
      <c r="I924" s="42"/>
      <c r="J924" s="6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2"/>
      <c r="D925" s="42"/>
      <c r="E925" s="43"/>
      <c r="F925" s="42"/>
      <c r="G925" s="42"/>
      <c r="H925" s="59"/>
      <c r="I925" s="42"/>
      <c r="J925" s="6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2"/>
      <c r="D926" s="42"/>
      <c r="E926" s="43"/>
      <c r="F926" s="42"/>
      <c r="G926" s="42"/>
      <c r="H926" s="59"/>
      <c r="I926" s="42"/>
      <c r="J926" s="6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2"/>
      <c r="D927" s="42"/>
      <c r="E927" s="43"/>
      <c r="F927" s="42"/>
      <c r="G927" s="42"/>
      <c r="H927" s="59"/>
      <c r="I927" s="42"/>
      <c r="J927" s="6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2"/>
      <c r="D928" s="42"/>
      <c r="E928" s="43"/>
      <c r="F928" s="42"/>
      <c r="G928" s="42"/>
      <c r="H928" s="59"/>
      <c r="I928" s="42"/>
      <c r="J928" s="6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2"/>
      <c r="D929" s="42"/>
      <c r="E929" s="43"/>
      <c r="F929" s="42"/>
      <c r="G929" s="42"/>
      <c r="H929" s="59"/>
      <c r="I929" s="42"/>
      <c r="J929" s="6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2"/>
      <c r="D930" s="42"/>
      <c r="E930" s="43"/>
      <c r="F930" s="42"/>
      <c r="G930" s="42"/>
      <c r="H930" s="59"/>
      <c r="I930" s="42"/>
      <c r="J930" s="6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2"/>
      <c r="D931" s="42"/>
      <c r="E931" s="43"/>
      <c r="F931" s="42"/>
      <c r="G931" s="42"/>
      <c r="H931" s="59"/>
      <c r="I931" s="42"/>
      <c r="J931" s="6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2"/>
      <c r="D932" s="42"/>
      <c r="E932" s="43"/>
      <c r="F932" s="42"/>
      <c r="G932" s="42"/>
      <c r="H932" s="59"/>
      <c r="I932" s="42"/>
      <c r="J932" s="6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2"/>
      <c r="D933" s="42"/>
      <c r="E933" s="43"/>
      <c r="F933" s="42"/>
      <c r="G933" s="42"/>
      <c r="H933" s="59"/>
      <c r="I933" s="42"/>
      <c r="J933" s="6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2"/>
      <c r="D934" s="42"/>
      <c r="E934" s="43"/>
      <c r="F934" s="42"/>
      <c r="G934" s="42"/>
      <c r="H934" s="59"/>
      <c r="I934" s="42"/>
      <c r="J934" s="6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2"/>
      <c r="D935" s="42"/>
      <c r="E935" s="43"/>
      <c r="F935" s="42"/>
      <c r="G935" s="42"/>
      <c r="H935" s="59"/>
      <c r="I935" s="42"/>
      <c r="J935" s="6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2"/>
      <c r="D936" s="42"/>
      <c r="E936" s="43"/>
      <c r="F936" s="42"/>
      <c r="G936" s="42"/>
      <c r="H936" s="59"/>
      <c r="I936" s="42"/>
      <c r="J936" s="6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2"/>
      <c r="D937" s="42"/>
      <c r="E937" s="43"/>
      <c r="F937" s="42"/>
      <c r="G937" s="42"/>
      <c r="H937" s="59"/>
      <c r="I937" s="42"/>
      <c r="J937" s="6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2"/>
      <c r="D938" s="42"/>
      <c r="E938" s="43"/>
      <c r="F938" s="42"/>
      <c r="G938" s="42"/>
      <c r="H938" s="59"/>
      <c r="I938" s="42"/>
      <c r="J938" s="6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2"/>
      <c r="D939" s="42"/>
      <c r="E939" s="43"/>
      <c r="F939" s="42"/>
      <c r="G939" s="42"/>
      <c r="H939" s="59"/>
      <c r="I939" s="42"/>
      <c r="J939" s="6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2"/>
      <c r="D940" s="42"/>
      <c r="E940" s="43"/>
      <c r="F940" s="42"/>
      <c r="G940" s="42"/>
      <c r="H940" s="59"/>
      <c r="I940" s="42"/>
      <c r="J940" s="6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2"/>
      <c r="D941" s="42"/>
      <c r="E941" s="43"/>
      <c r="F941" s="42"/>
      <c r="G941" s="42"/>
      <c r="H941" s="59"/>
      <c r="I941" s="42"/>
      <c r="J941" s="6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2"/>
      <c r="D942" s="42"/>
      <c r="E942" s="43"/>
      <c r="F942" s="42"/>
      <c r="G942" s="42"/>
      <c r="H942" s="59"/>
      <c r="I942" s="42"/>
      <c r="J942" s="6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2"/>
      <c r="D943" s="42"/>
      <c r="E943" s="43"/>
      <c r="F943" s="42"/>
      <c r="G943" s="42"/>
      <c r="H943" s="59"/>
      <c r="I943" s="42"/>
      <c r="J943" s="6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2"/>
      <c r="D944" s="42"/>
      <c r="E944" s="43"/>
      <c r="F944" s="42"/>
      <c r="G944" s="42"/>
      <c r="H944" s="59"/>
      <c r="I944" s="42"/>
      <c r="J944" s="6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2"/>
      <c r="D945" s="42"/>
      <c r="E945" s="43"/>
      <c r="F945" s="42"/>
      <c r="G945" s="42"/>
      <c r="H945" s="59"/>
      <c r="I945" s="42"/>
      <c r="J945" s="6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2"/>
      <c r="D946" s="42"/>
      <c r="E946" s="43"/>
      <c r="F946" s="42"/>
      <c r="G946" s="42"/>
      <c r="H946" s="59"/>
      <c r="I946" s="42"/>
      <c r="J946" s="6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2"/>
      <c r="D947" s="42"/>
      <c r="E947" s="43"/>
      <c r="F947" s="42"/>
      <c r="G947" s="42"/>
      <c r="H947" s="59"/>
      <c r="I947" s="42"/>
      <c r="J947" s="6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2"/>
      <c r="D948" s="42"/>
      <c r="E948" s="43"/>
      <c r="F948" s="42"/>
      <c r="G948" s="42"/>
      <c r="H948" s="59"/>
      <c r="I948" s="42"/>
      <c r="J948" s="6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2"/>
      <c r="D949" s="42"/>
      <c r="E949" s="43"/>
      <c r="F949" s="42"/>
      <c r="G949" s="42"/>
      <c r="H949" s="59"/>
      <c r="I949" s="42"/>
      <c r="J949" s="6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2"/>
      <c r="D950" s="42"/>
      <c r="E950" s="43"/>
      <c r="F950" s="42"/>
      <c r="G950" s="42"/>
      <c r="H950" s="59"/>
      <c r="I950" s="42"/>
      <c r="J950" s="6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2"/>
      <c r="D951" s="42"/>
      <c r="E951" s="43"/>
      <c r="F951" s="42"/>
      <c r="G951" s="42"/>
      <c r="H951" s="59"/>
      <c r="I951" s="42"/>
      <c r="J951" s="6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2"/>
      <c r="D952" s="42"/>
      <c r="E952" s="43"/>
      <c r="F952" s="42"/>
      <c r="G952" s="42"/>
      <c r="H952" s="59"/>
      <c r="I952" s="42"/>
      <c r="J952" s="6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2"/>
      <c r="D953" s="42"/>
      <c r="E953" s="43"/>
      <c r="F953" s="42"/>
      <c r="G953" s="42"/>
      <c r="H953" s="59"/>
      <c r="I953" s="42"/>
      <c r="J953" s="6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2"/>
      <c r="D954" s="42"/>
      <c r="E954" s="43"/>
      <c r="F954" s="42"/>
      <c r="G954" s="42"/>
      <c r="H954" s="59"/>
      <c r="I954" s="42"/>
      <c r="J954" s="6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2"/>
      <c r="D955" s="42"/>
      <c r="E955" s="43"/>
      <c r="F955" s="42"/>
      <c r="G955" s="42"/>
      <c r="H955" s="59"/>
      <c r="I955" s="42"/>
      <c r="J955" s="6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2"/>
      <c r="D956" s="42"/>
      <c r="E956" s="43"/>
      <c r="F956" s="42"/>
      <c r="G956" s="42"/>
      <c r="H956" s="59"/>
      <c r="I956" s="42"/>
      <c r="J956" s="6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2"/>
      <c r="D957" s="42"/>
      <c r="E957" s="43"/>
      <c r="F957" s="42"/>
      <c r="G957" s="42"/>
      <c r="H957" s="59"/>
      <c r="I957" s="42"/>
      <c r="J957" s="6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2"/>
      <c r="D958" s="42"/>
      <c r="E958" s="43"/>
      <c r="F958" s="42"/>
      <c r="G958" s="42"/>
      <c r="H958" s="59"/>
      <c r="I958" s="42"/>
      <c r="J958" s="6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2"/>
      <c r="D959" s="42"/>
      <c r="E959" s="43"/>
      <c r="F959" s="42"/>
      <c r="G959" s="42"/>
      <c r="H959" s="59"/>
      <c r="I959" s="42"/>
      <c r="J959" s="6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2"/>
      <c r="D960" s="42"/>
      <c r="E960" s="43"/>
      <c r="F960" s="42"/>
      <c r="G960" s="42"/>
      <c r="H960" s="59"/>
      <c r="I960" s="42"/>
      <c r="J960" s="6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2"/>
      <c r="D961" s="42"/>
      <c r="E961" s="43"/>
      <c r="F961" s="42"/>
      <c r="G961" s="42"/>
      <c r="H961" s="59"/>
      <c r="I961" s="42"/>
      <c r="J961" s="6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2"/>
      <c r="D962" s="42"/>
      <c r="E962" s="43"/>
      <c r="F962" s="42"/>
      <c r="G962" s="42"/>
      <c r="H962" s="59"/>
      <c r="I962" s="42"/>
      <c r="J962" s="6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2"/>
      <c r="D963" s="42"/>
      <c r="E963" s="43"/>
      <c r="F963" s="42"/>
      <c r="G963" s="42"/>
      <c r="H963" s="59"/>
      <c r="I963" s="42"/>
      <c r="J963" s="6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2"/>
      <c r="D964" s="42"/>
      <c r="E964" s="43"/>
      <c r="F964" s="42"/>
      <c r="G964" s="42"/>
      <c r="H964" s="59"/>
      <c r="I964" s="42"/>
      <c r="J964" s="6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2"/>
      <c r="D965" s="42"/>
      <c r="E965" s="43"/>
      <c r="F965" s="42"/>
      <c r="G965" s="42"/>
      <c r="H965" s="59"/>
      <c r="I965" s="42"/>
      <c r="J965" s="6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2"/>
      <c r="D966" s="42"/>
      <c r="E966" s="43"/>
      <c r="F966" s="42"/>
      <c r="G966" s="42"/>
      <c r="H966" s="59"/>
      <c r="I966" s="42"/>
      <c r="J966" s="6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2"/>
      <c r="D967" s="42"/>
      <c r="E967" s="43"/>
      <c r="F967" s="42"/>
      <c r="G967" s="42"/>
      <c r="H967" s="59"/>
      <c r="I967" s="42"/>
      <c r="J967" s="6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2"/>
      <c r="D968" s="42"/>
      <c r="E968" s="43"/>
      <c r="F968" s="42"/>
      <c r="G968" s="42"/>
      <c r="H968" s="59"/>
      <c r="I968" s="42"/>
      <c r="J968" s="6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2"/>
      <c r="D969" s="42"/>
      <c r="E969" s="43"/>
      <c r="F969" s="42"/>
      <c r="G969" s="42"/>
      <c r="H969" s="59"/>
      <c r="I969" s="42"/>
      <c r="J969" s="6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2"/>
      <c r="D970" s="42"/>
      <c r="E970" s="43"/>
      <c r="F970" s="42"/>
      <c r="G970" s="42"/>
      <c r="H970" s="59"/>
      <c r="I970" s="42"/>
      <c r="J970" s="6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2"/>
      <c r="D971" s="42"/>
      <c r="E971" s="43"/>
      <c r="F971" s="42"/>
      <c r="G971" s="42"/>
      <c r="H971" s="59"/>
      <c r="I971" s="42"/>
      <c r="J971" s="6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2"/>
      <c r="D972" s="42"/>
      <c r="E972" s="43"/>
      <c r="F972" s="42"/>
      <c r="G972" s="42"/>
      <c r="H972" s="59"/>
      <c r="I972" s="42"/>
      <c r="J972" s="6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2"/>
      <c r="D973" s="42"/>
      <c r="E973" s="43"/>
      <c r="F973" s="42"/>
      <c r="G973" s="42"/>
      <c r="H973" s="59"/>
      <c r="I973" s="42"/>
      <c r="J973" s="6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2"/>
      <c r="D974" s="42"/>
      <c r="E974" s="43"/>
      <c r="F974" s="42"/>
      <c r="G974" s="42"/>
      <c r="H974" s="59"/>
      <c r="I974" s="42"/>
      <c r="J974" s="6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2"/>
      <c r="D975" s="42"/>
      <c r="E975" s="43"/>
      <c r="F975" s="42"/>
      <c r="G975" s="42"/>
      <c r="H975" s="59"/>
      <c r="I975" s="42"/>
      <c r="J975" s="6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2"/>
      <c r="D976" s="42"/>
      <c r="E976" s="43"/>
      <c r="F976" s="42"/>
      <c r="G976" s="42"/>
      <c r="H976" s="59"/>
      <c r="I976" s="42"/>
      <c r="J976" s="6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2"/>
      <c r="D977" s="42"/>
      <c r="E977" s="43"/>
      <c r="F977" s="42"/>
      <c r="G977" s="42"/>
      <c r="H977" s="59"/>
      <c r="I977" s="42"/>
      <c r="J977" s="6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2"/>
      <c r="D978" s="42"/>
      <c r="E978" s="43"/>
      <c r="F978" s="42"/>
      <c r="G978" s="42"/>
      <c r="H978" s="59"/>
      <c r="I978" s="42"/>
      <c r="J978" s="6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2"/>
      <c r="D979" s="42"/>
      <c r="E979" s="43"/>
      <c r="F979" s="42"/>
      <c r="G979" s="42"/>
      <c r="H979" s="59"/>
      <c r="I979" s="42"/>
      <c r="J979" s="6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2"/>
      <c r="D980" s="42"/>
      <c r="E980" s="43"/>
      <c r="F980" s="42"/>
      <c r="G980" s="42"/>
      <c r="H980" s="59"/>
      <c r="I980" s="42"/>
      <c r="J980" s="6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2"/>
      <c r="D981" s="42"/>
      <c r="E981" s="43"/>
      <c r="F981" s="42"/>
      <c r="G981" s="42"/>
      <c r="H981" s="59"/>
      <c r="I981" s="42"/>
      <c r="J981" s="6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2"/>
      <c r="D982" s="42"/>
      <c r="E982" s="43"/>
      <c r="F982" s="42"/>
      <c r="G982" s="42"/>
      <c r="H982" s="59"/>
      <c r="I982" s="42"/>
      <c r="J982" s="6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2"/>
      <c r="D983" s="42"/>
      <c r="E983" s="43"/>
      <c r="F983" s="42"/>
      <c r="G983" s="42"/>
      <c r="H983" s="59"/>
      <c r="I983" s="42"/>
      <c r="J983" s="6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2"/>
      <c r="D984" s="42"/>
      <c r="E984" s="43"/>
      <c r="F984" s="42"/>
      <c r="G984" s="42"/>
      <c r="H984" s="59"/>
      <c r="I984" s="42"/>
      <c r="J984" s="6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2"/>
      <c r="D985" s="42"/>
      <c r="E985" s="43"/>
      <c r="F985" s="42"/>
      <c r="G985" s="42"/>
      <c r="H985" s="59"/>
      <c r="I985" s="42"/>
      <c r="J985" s="6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2"/>
      <c r="D986" s="42"/>
      <c r="E986" s="43"/>
      <c r="F986" s="42"/>
      <c r="G986" s="42"/>
      <c r="H986" s="59"/>
      <c r="I986" s="42"/>
      <c r="J986" s="6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2"/>
      <c r="D987" s="42"/>
      <c r="E987" s="43"/>
      <c r="F987" s="42"/>
      <c r="G987" s="42"/>
      <c r="H987" s="59"/>
      <c r="I987" s="42"/>
      <c r="J987" s="6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2"/>
      <c r="D988" s="42"/>
      <c r="E988" s="43"/>
      <c r="F988" s="42"/>
      <c r="G988" s="42"/>
      <c r="H988" s="59"/>
      <c r="I988" s="42"/>
      <c r="J988" s="6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2"/>
      <c r="D989" s="42"/>
      <c r="E989" s="43"/>
      <c r="F989" s="42"/>
      <c r="G989" s="42"/>
      <c r="H989" s="59"/>
      <c r="I989" s="42"/>
      <c r="J989" s="6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2"/>
      <c r="D990" s="42"/>
      <c r="E990" s="43"/>
      <c r="F990" s="42"/>
      <c r="G990" s="42"/>
      <c r="H990" s="59"/>
      <c r="I990" s="42"/>
      <c r="J990" s="6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2"/>
      <c r="D991" s="42"/>
      <c r="E991" s="43"/>
      <c r="F991" s="42"/>
      <c r="G991" s="42"/>
      <c r="H991" s="59"/>
      <c r="I991" s="42"/>
      <c r="J991" s="6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2"/>
      <c r="D992" s="42"/>
      <c r="E992" s="43"/>
      <c r="F992" s="42"/>
      <c r="G992" s="42"/>
      <c r="H992" s="59"/>
      <c r="I992" s="42"/>
      <c r="J992" s="6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2"/>
      <c r="D993" s="42"/>
      <c r="E993" s="43"/>
      <c r="F993" s="42"/>
      <c r="G993" s="42"/>
      <c r="H993" s="59"/>
      <c r="I993" s="42"/>
      <c r="J993" s="6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2"/>
      <c r="D994" s="42"/>
      <c r="E994" s="43"/>
      <c r="F994" s="42"/>
      <c r="G994" s="42"/>
      <c r="H994" s="59"/>
      <c r="I994" s="42"/>
      <c r="J994" s="6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2"/>
      <c r="D995" s="42"/>
      <c r="E995" s="43"/>
      <c r="F995" s="42"/>
      <c r="G995" s="42"/>
      <c r="H995" s="59"/>
      <c r="I995" s="42"/>
      <c r="J995" s="6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2"/>
      <c r="D996" s="42"/>
      <c r="E996" s="43"/>
      <c r="F996" s="42"/>
      <c r="G996" s="42"/>
      <c r="H996" s="59"/>
      <c r="I996" s="42"/>
      <c r="J996" s="6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2"/>
      <c r="D997" s="42"/>
      <c r="E997" s="43"/>
      <c r="F997" s="42"/>
      <c r="G997" s="42"/>
      <c r="H997" s="59"/>
      <c r="I997" s="42"/>
      <c r="J997" s="6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2"/>
      <c r="D998" s="42"/>
      <c r="E998" s="43"/>
      <c r="F998" s="42"/>
      <c r="G998" s="42"/>
      <c r="H998" s="59"/>
      <c r="I998" s="42"/>
      <c r="J998" s="6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2"/>
      <c r="D999" s="42"/>
      <c r="E999" s="43"/>
      <c r="F999" s="42"/>
      <c r="G999" s="42"/>
      <c r="H999" s="59"/>
      <c r="I999" s="42"/>
      <c r="J999" s="6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2"/>
      <c r="D1000" s="42"/>
      <c r="E1000" s="43"/>
      <c r="F1000" s="42"/>
      <c r="G1000" s="42"/>
      <c r="H1000" s="59"/>
      <c r="I1000" s="42"/>
      <c r="J1000" s="6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5">
    <mergeCell ref="A1:J1"/>
    <mergeCell ref="A2:J2"/>
    <mergeCell ref="A3:J3"/>
    <mergeCell ref="A4:J4"/>
    <mergeCell ref="A29:J29"/>
    <mergeCell ref="A30:J30"/>
    <mergeCell ref="A31:J31"/>
    <mergeCell ref="A32:J32"/>
    <mergeCell ref="A57:J57"/>
    <mergeCell ref="A58:J58"/>
    <mergeCell ref="A59:J59"/>
    <mergeCell ref="A60:J60"/>
    <mergeCell ref="E62:G62"/>
    <mergeCell ref="A87:J87"/>
    <mergeCell ref="A88:J88"/>
    <mergeCell ref="A89:J89"/>
    <mergeCell ref="A90:J90"/>
    <mergeCell ref="A115:J115"/>
    <mergeCell ref="A116:J116"/>
    <mergeCell ref="A117:J117"/>
    <mergeCell ref="A118:J118"/>
    <mergeCell ref="A147:J147"/>
    <mergeCell ref="A148:J148"/>
    <mergeCell ref="A149:J149"/>
    <mergeCell ref="A150:J150"/>
    <mergeCell ref="A176:J176"/>
    <mergeCell ref="A177:J177"/>
    <mergeCell ref="A178:J178"/>
    <mergeCell ref="A179:J179"/>
    <mergeCell ref="A205:J205"/>
    <mergeCell ref="A206:J206"/>
    <mergeCell ref="A207:J207"/>
    <mergeCell ref="A208:J208"/>
    <mergeCell ref="A234:I234"/>
    <mergeCell ref="A235:I235"/>
    <mergeCell ref="A296:I296"/>
    <mergeCell ref="A297:I297"/>
    <mergeCell ref="A298:I298"/>
    <mergeCell ref="A236:I236"/>
    <mergeCell ref="A237:I237"/>
    <mergeCell ref="A263:I263"/>
    <mergeCell ref="A264:I264"/>
    <mergeCell ref="A265:I265"/>
    <mergeCell ref="A266:I266"/>
    <mergeCell ref="A295:I295"/>
  </mergeCells>
  <printOptions/>
  <pageMargins bottom="0.5511811023622047" footer="0.0" header="0.0" left="0.3937007874015748" right="0.2362204724409449" top="0.31496062992125984"/>
  <pageSetup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3.9"/>
    <col customWidth="1" min="2" max="2" width="10.6"/>
    <col customWidth="1" min="3" max="3" width="8.6"/>
    <col customWidth="1" min="4" max="4" width="7.8"/>
    <col customWidth="1" min="5" max="5" width="6.5"/>
    <col customWidth="1" hidden="1" min="6" max="6" width="7.9"/>
    <col customWidth="1" min="7" max="7" width="6.8"/>
    <col customWidth="1" min="8" max="8" width="8.0"/>
    <col customWidth="1" min="9" max="9" width="7.5"/>
    <col customWidth="1" min="10" max="10" width="9.8"/>
    <col customWidth="1" min="11" max="11" width="7.6"/>
    <col customWidth="1" min="12" max="12" width="8.1"/>
    <col customWidth="1" min="13" max="13" width="9.9"/>
    <col customWidth="1" min="14" max="26" width="8.9"/>
  </cols>
  <sheetData>
    <row r="1" ht="13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3.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3.5" customHeight="1">
      <c r="A3" s="1" t="s">
        <v>81</v>
      </c>
      <c r="B3" s="2"/>
      <c r="C3" s="2"/>
      <c r="D3" s="2"/>
      <c r="E3" s="2"/>
      <c r="F3" s="2"/>
      <c r="G3" s="2"/>
      <c r="H3" s="2"/>
      <c r="I3" s="2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3.5" customHeight="1">
      <c r="A4" s="1" t="s">
        <v>3</v>
      </c>
      <c r="B4" s="2"/>
      <c r="C4" s="2"/>
      <c r="D4" s="2"/>
      <c r="E4" s="2"/>
      <c r="F4" s="2"/>
      <c r="G4" s="2"/>
      <c r="H4" s="2"/>
      <c r="I4" s="2"/>
      <c r="J4" s="3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3.5" customHeight="1">
      <c r="A5" s="5"/>
      <c r="B5" s="6"/>
      <c r="C5" s="7"/>
      <c r="D5" s="7"/>
      <c r="E5" s="8"/>
      <c r="F5" s="7"/>
      <c r="G5" s="7"/>
      <c r="H5" s="9"/>
      <c r="I5" s="7"/>
      <c r="J5" s="6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3.5" customHeight="1">
      <c r="A6" s="10"/>
      <c r="B6" s="11"/>
      <c r="C6" s="12" t="s">
        <v>4</v>
      </c>
      <c r="D6" s="12"/>
      <c r="E6" s="53"/>
      <c r="F6" s="15"/>
      <c r="G6" s="12" t="s">
        <v>4</v>
      </c>
      <c r="H6" s="16"/>
      <c r="I6" s="15"/>
      <c r="J6" s="11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3.5" customHeight="1">
      <c r="A7" s="17" t="s">
        <v>6</v>
      </c>
      <c r="B7" s="18" t="s">
        <v>7</v>
      </c>
      <c r="C7" s="19" t="s">
        <v>8</v>
      </c>
      <c r="D7" s="19" t="s">
        <v>9</v>
      </c>
      <c r="E7" s="85" t="s">
        <v>65</v>
      </c>
      <c r="F7" s="19" t="s">
        <v>12</v>
      </c>
      <c r="G7" s="21" t="s">
        <v>13</v>
      </c>
      <c r="H7" s="22" t="s">
        <v>14</v>
      </c>
      <c r="I7" s="21" t="s">
        <v>15</v>
      </c>
      <c r="J7" s="18" t="s">
        <v>16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3.5" customHeight="1">
      <c r="A8" s="17"/>
      <c r="B8" s="18"/>
      <c r="C8" s="23" t="s">
        <v>82</v>
      </c>
      <c r="D8" s="19" t="s">
        <v>18</v>
      </c>
      <c r="E8" s="20" t="s">
        <v>18</v>
      </c>
      <c r="F8" s="19" t="s">
        <v>18</v>
      </c>
      <c r="G8" s="23" t="s">
        <v>82</v>
      </c>
      <c r="H8" s="22" t="s">
        <v>19</v>
      </c>
      <c r="I8" s="19" t="s">
        <v>20</v>
      </c>
      <c r="J8" s="18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3.5" customHeight="1">
      <c r="A9" s="24"/>
      <c r="B9" s="25"/>
      <c r="C9" s="26" t="s">
        <v>18</v>
      </c>
      <c r="D9" s="27"/>
      <c r="E9" s="20"/>
      <c r="F9" s="86"/>
      <c r="G9" s="19" t="s">
        <v>18</v>
      </c>
      <c r="H9" s="29"/>
      <c r="I9" s="27"/>
      <c r="J9" s="25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3.5" customHeight="1">
      <c r="A10" s="30">
        <v>1.0</v>
      </c>
      <c r="B10" s="31" t="s">
        <v>21</v>
      </c>
      <c r="C10" s="87">
        <v>869.2999999999993</v>
      </c>
      <c r="D10" s="120">
        <v>3407.058315056122</v>
      </c>
      <c r="E10" s="87">
        <v>3315.131704508062</v>
      </c>
      <c r="F10" s="88">
        <v>19.0</v>
      </c>
      <c r="G10" s="87">
        <f t="shared" ref="G10:G27" si="1">C10+D10-E10</f>
        <v>961.2266105</v>
      </c>
      <c r="H10" s="35">
        <f t="shared" ref="H10:H27" si="2">I10/E10*10</f>
        <v>50.3900581</v>
      </c>
      <c r="I10" s="36">
        <v>16704.9679191944</v>
      </c>
      <c r="J10" s="37" t="s">
        <v>22</v>
      </c>
      <c r="K10" s="42">
        <v>3493.0</v>
      </c>
      <c r="L10" s="42">
        <v>3549.0</v>
      </c>
      <c r="M10" s="4">
        <v>5.0</v>
      </c>
      <c r="N10" s="42">
        <f t="shared" ref="N10:N27" si="3">K10*46148/48624</f>
        <v>3315.131705</v>
      </c>
      <c r="O10" s="42">
        <f t="shared" ref="O10:O27" si="4">L10*44646/46506</f>
        <v>3407.058315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3.5" customHeight="1">
      <c r="A11" s="30">
        <v>2.0</v>
      </c>
      <c r="B11" s="31" t="s">
        <v>23</v>
      </c>
      <c r="C11" s="87">
        <v>995.4999999999991</v>
      </c>
      <c r="D11" s="117">
        <v>3495.37878983357</v>
      </c>
      <c r="E11" s="87">
        <v>3515.3872984534387</v>
      </c>
      <c r="F11" s="88">
        <v>23.0</v>
      </c>
      <c r="G11" s="87">
        <f t="shared" si="1"/>
        <v>975.4914914</v>
      </c>
      <c r="H11" s="35">
        <f t="shared" si="2"/>
        <v>51.54049654</v>
      </c>
      <c r="I11" s="36">
        <v>18118.4806882467</v>
      </c>
      <c r="J11" s="37" t="s">
        <v>24</v>
      </c>
      <c r="K11" s="42">
        <v>3704.0</v>
      </c>
      <c r="L11" s="42">
        <v>3641.0</v>
      </c>
      <c r="M11" s="4">
        <v>7.0</v>
      </c>
      <c r="N11" s="42">
        <f t="shared" si="3"/>
        <v>3515.387298</v>
      </c>
      <c r="O11" s="42">
        <f t="shared" si="4"/>
        <v>3495.37879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3.5" customHeight="1">
      <c r="A12" s="30">
        <v>3.0</v>
      </c>
      <c r="B12" s="31" t="s">
        <v>25</v>
      </c>
      <c r="C12" s="87">
        <v>1019.7999999999988</v>
      </c>
      <c r="D12" s="117">
        <v>2720.6546252096505</v>
      </c>
      <c r="E12" s="87">
        <v>2953.5327410332347</v>
      </c>
      <c r="F12" s="88">
        <v>18.0</v>
      </c>
      <c r="G12" s="87">
        <f t="shared" si="1"/>
        <v>786.9218842</v>
      </c>
      <c r="H12" s="35">
        <f t="shared" si="2"/>
        <v>54.24081152</v>
      </c>
      <c r="I12" s="36">
        <v>16020.2012731525</v>
      </c>
      <c r="J12" s="37" t="s">
        <v>26</v>
      </c>
      <c r="K12" s="42">
        <v>3112.0</v>
      </c>
      <c r="L12" s="42">
        <v>2834.0</v>
      </c>
      <c r="M12" s="4">
        <v>0.0</v>
      </c>
      <c r="N12" s="42">
        <f t="shared" si="3"/>
        <v>2953.532741</v>
      </c>
      <c r="O12" s="42">
        <f t="shared" si="4"/>
        <v>2720.654625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3.5" customHeight="1">
      <c r="A13" s="30">
        <v>4.0</v>
      </c>
      <c r="B13" s="31" t="s">
        <v>27</v>
      </c>
      <c r="C13" s="87">
        <v>923.1000000000013</v>
      </c>
      <c r="D13" s="117">
        <v>3392.6582376467554</v>
      </c>
      <c r="E13" s="87">
        <v>3354.993007568279</v>
      </c>
      <c r="F13" s="88">
        <v>15.0</v>
      </c>
      <c r="G13" s="87">
        <f t="shared" si="1"/>
        <v>960.7652301</v>
      </c>
      <c r="H13" s="35">
        <f t="shared" si="2"/>
        <v>55.24010133</v>
      </c>
      <c r="I13" s="36">
        <v>18533.0153708735</v>
      </c>
      <c r="J13" s="38"/>
      <c r="K13" s="42">
        <v>3535.0</v>
      </c>
      <c r="L13" s="42">
        <v>3534.0</v>
      </c>
      <c r="M13" s="4">
        <v>18.0</v>
      </c>
      <c r="N13" s="42">
        <f t="shared" si="3"/>
        <v>3354.993008</v>
      </c>
      <c r="O13" s="42">
        <f t="shared" si="4"/>
        <v>3392.658238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3.5" customHeight="1">
      <c r="A14" s="30">
        <v>5.0</v>
      </c>
      <c r="B14" s="31" t="s">
        <v>28</v>
      </c>
      <c r="C14" s="87">
        <v>641.0999999999999</v>
      </c>
      <c r="D14" s="117">
        <v>2672.6543671784284</v>
      </c>
      <c r="E14" s="87">
        <v>2561.563260941099</v>
      </c>
      <c r="F14" s="88">
        <v>1.0</v>
      </c>
      <c r="G14" s="87">
        <f t="shared" si="1"/>
        <v>752.1911062</v>
      </c>
      <c r="H14" s="35">
        <f t="shared" si="2"/>
        <v>55.03568682</v>
      </c>
      <c r="I14" s="36">
        <v>14097.7393402558</v>
      </c>
      <c r="J14" s="38"/>
      <c r="K14" s="42">
        <v>2699.0</v>
      </c>
      <c r="L14" s="42">
        <v>2784.0</v>
      </c>
      <c r="M14" s="4">
        <v>4.0</v>
      </c>
      <c r="N14" s="42">
        <f t="shared" si="3"/>
        <v>2561.563261</v>
      </c>
      <c r="O14" s="42">
        <f t="shared" si="4"/>
        <v>2672.654367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3.5" customHeight="1">
      <c r="A15" s="30">
        <v>6.0</v>
      </c>
      <c r="B15" s="31" t="s">
        <v>29</v>
      </c>
      <c r="C15" s="87">
        <v>795.9999999999995</v>
      </c>
      <c r="D15" s="117">
        <v>2034.250935363179</v>
      </c>
      <c r="E15" s="87">
        <v>2138.274185587364</v>
      </c>
      <c r="F15" s="88">
        <v>0.0</v>
      </c>
      <c r="G15" s="87">
        <f t="shared" si="1"/>
        <v>691.9767498</v>
      </c>
      <c r="H15" s="35">
        <f t="shared" si="2"/>
        <v>54.10170602</v>
      </c>
      <c r="I15" s="36">
        <v>11568.4281380649</v>
      </c>
      <c r="J15" s="38"/>
      <c r="K15" s="42">
        <v>2253.0</v>
      </c>
      <c r="L15" s="42">
        <v>2119.0</v>
      </c>
      <c r="M15" s="4">
        <v>0.0</v>
      </c>
      <c r="N15" s="42">
        <f t="shared" si="3"/>
        <v>2138.274186</v>
      </c>
      <c r="O15" s="42">
        <f t="shared" si="4"/>
        <v>2034.250935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3.5" customHeight="1">
      <c r="A16" s="30">
        <v>7.0</v>
      </c>
      <c r="B16" s="31" t="s">
        <v>30</v>
      </c>
      <c r="C16" s="87">
        <v>305.70000000000005</v>
      </c>
      <c r="D16" s="117">
        <v>1020.485485743775</v>
      </c>
      <c r="E16" s="87">
        <v>1024.055857189865</v>
      </c>
      <c r="F16" s="88">
        <v>1.0</v>
      </c>
      <c r="G16" s="87">
        <f t="shared" si="1"/>
        <v>302.1296286</v>
      </c>
      <c r="H16" s="35">
        <f t="shared" si="2"/>
        <v>54.85378715</v>
      </c>
      <c r="I16" s="36">
        <v>5617.33420184427</v>
      </c>
      <c r="J16" s="38"/>
      <c r="K16" s="42">
        <v>1079.0</v>
      </c>
      <c r="L16" s="42">
        <v>1063.0</v>
      </c>
      <c r="M16" s="4">
        <v>0.0</v>
      </c>
      <c r="N16" s="42">
        <f t="shared" si="3"/>
        <v>1024.055857</v>
      </c>
      <c r="O16" s="42">
        <f t="shared" si="4"/>
        <v>1020.485486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3.5" customHeight="1">
      <c r="A17" s="30">
        <v>8.0</v>
      </c>
      <c r="B17" s="31" t="s">
        <v>31</v>
      </c>
      <c r="C17" s="87">
        <v>1023.0</v>
      </c>
      <c r="D17" s="117">
        <v>2559.3737582247454</v>
      </c>
      <c r="E17" s="87">
        <v>2568.2068114511353</v>
      </c>
      <c r="F17" s="88">
        <v>3.0</v>
      </c>
      <c r="G17" s="87">
        <f t="shared" si="1"/>
        <v>1014.166947</v>
      </c>
      <c r="H17" s="35">
        <f t="shared" si="2"/>
        <v>54.84870982</v>
      </c>
      <c r="I17" s="36">
        <v>14086.2830151228</v>
      </c>
      <c r="J17" s="38"/>
      <c r="K17" s="42">
        <v>2706.0</v>
      </c>
      <c r="L17" s="42">
        <v>2666.0</v>
      </c>
      <c r="M17" s="4">
        <v>0.0</v>
      </c>
      <c r="N17" s="42">
        <f t="shared" si="3"/>
        <v>2568.206811</v>
      </c>
      <c r="O17" s="42">
        <f t="shared" si="4"/>
        <v>2559.373758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3.5" customHeight="1">
      <c r="A18" s="30">
        <v>9.0</v>
      </c>
      <c r="B18" s="31" t="s">
        <v>32</v>
      </c>
      <c r="C18" s="87">
        <v>1306.7000000000007</v>
      </c>
      <c r="D18" s="117">
        <v>2776.334924525868</v>
      </c>
      <c r="E18" s="87">
        <v>3122.4687397170123</v>
      </c>
      <c r="F18" s="88">
        <v>0.0</v>
      </c>
      <c r="G18" s="87">
        <f t="shared" si="1"/>
        <v>960.5661848</v>
      </c>
      <c r="H18" s="35">
        <f t="shared" si="2"/>
        <v>53.05883591</v>
      </c>
      <c r="I18" s="36">
        <v>16567.4556490131</v>
      </c>
      <c r="J18" s="38"/>
      <c r="K18" s="42">
        <v>3290.0</v>
      </c>
      <c r="L18" s="42">
        <v>2892.0</v>
      </c>
      <c r="M18" s="4">
        <v>0.0</v>
      </c>
      <c r="N18" s="42">
        <f t="shared" si="3"/>
        <v>3122.46874</v>
      </c>
      <c r="O18" s="42">
        <f t="shared" si="4"/>
        <v>2776.334925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3.5" customHeight="1">
      <c r="A19" s="30">
        <v>10.0</v>
      </c>
      <c r="B19" s="31" t="s">
        <v>33</v>
      </c>
      <c r="C19" s="87">
        <v>1308.0000000000005</v>
      </c>
      <c r="D19" s="117">
        <v>2694.7344858727906</v>
      </c>
      <c r="E19" s="87">
        <v>3135.755840737085</v>
      </c>
      <c r="F19" s="88">
        <v>0.0</v>
      </c>
      <c r="G19" s="87">
        <f t="shared" si="1"/>
        <v>866.9786451</v>
      </c>
      <c r="H19" s="35">
        <f t="shared" si="2"/>
        <v>54.31097517</v>
      </c>
      <c r="I19" s="36">
        <v>17030.5957609141</v>
      </c>
      <c r="J19" s="38"/>
      <c r="K19" s="42">
        <v>3304.0</v>
      </c>
      <c r="L19" s="42">
        <v>2807.0</v>
      </c>
      <c r="M19" s="4">
        <v>0.0</v>
      </c>
      <c r="N19" s="42">
        <f t="shared" si="3"/>
        <v>3135.755841</v>
      </c>
      <c r="O19" s="42">
        <f t="shared" si="4"/>
        <v>2694.734486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3.5" customHeight="1">
      <c r="A20" s="30">
        <v>11.0</v>
      </c>
      <c r="B20" s="31" t="s">
        <v>34</v>
      </c>
      <c r="C20" s="87">
        <v>1640.9999999999986</v>
      </c>
      <c r="D20" s="117">
        <v>3816.0205134821313</v>
      </c>
      <c r="E20" s="87">
        <v>3865.597318196775</v>
      </c>
      <c r="F20" s="88">
        <v>0.0</v>
      </c>
      <c r="G20" s="87">
        <f t="shared" si="1"/>
        <v>1591.423195</v>
      </c>
      <c r="H20" s="35">
        <f t="shared" si="2"/>
        <v>54.53850989</v>
      </c>
      <c r="I20" s="36">
        <v>21082.3917587803</v>
      </c>
      <c r="J20" s="38"/>
      <c r="K20" s="42">
        <v>4073.0</v>
      </c>
      <c r="L20" s="42">
        <v>3975.0</v>
      </c>
      <c r="M20" s="4">
        <v>0.0</v>
      </c>
      <c r="N20" s="42">
        <f t="shared" si="3"/>
        <v>3865.597318</v>
      </c>
      <c r="O20" s="42">
        <f t="shared" si="4"/>
        <v>3816.020513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3.5" customHeight="1">
      <c r="A21" s="30">
        <v>12.0</v>
      </c>
      <c r="B21" s="31" t="s">
        <v>35</v>
      </c>
      <c r="C21" s="87">
        <v>1103.7000000000007</v>
      </c>
      <c r="D21" s="117">
        <v>3204.497226164366</v>
      </c>
      <c r="E21" s="87">
        <v>3129.1122902270486</v>
      </c>
      <c r="F21" s="88">
        <v>0.0</v>
      </c>
      <c r="G21" s="87">
        <f t="shared" si="1"/>
        <v>1179.084936</v>
      </c>
      <c r="H21" s="35">
        <f t="shared" si="2"/>
        <v>53.63126812</v>
      </c>
      <c r="I21" s="36">
        <v>16781.8260200727</v>
      </c>
      <c r="J21" s="38"/>
      <c r="K21" s="42">
        <v>3297.0</v>
      </c>
      <c r="L21" s="42">
        <v>3338.0</v>
      </c>
      <c r="M21" s="4">
        <v>0.0</v>
      </c>
      <c r="N21" s="42">
        <f t="shared" si="3"/>
        <v>3129.11229</v>
      </c>
      <c r="O21" s="42">
        <f t="shared" si="4"/>
        <v>3204.497226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3.5" customHeight="1">
      <c r="A22" s="30">
        <v>13.0</v>
      </c>
      <c r="B22" s="31" t="s">
        <v>36</v>
      </c>
      <c r="C22" s="87">
        <v>1347.3000000000002</v>
      </c>
      <c r="D22" s="117">
        <v>2890.5755386401756</v>
      </c>
      <c r="E22" s="87">
        <v>2946.8891905231985</v>
      </c>
      <c r="F22" s="88">
        <v>0.0</v>
      </c>
      <c r="G22" s="87">
        <f t="shared" si="1"/>
        <v>1290.986348</v>
      </c>
      <c r="H22" s="35">
        <f t="shared" si="2"/>
        <v>53.42231352</v>
      </c>
      <c r="I22" s="36">
        <v>15742.9638244817</v>
      </c>
      <c r="J22" s="38"/>
      <c r="K22" s="42">
        <v>3105.0</v>
      </c>
      <c r="L22" s="42">
        <v>3011.0</v>
      </c>
      <c r="M22" s="4">
        <v>0.0</v>
      </c>
      <c r="N22" s="42">
        <f t="shared" si="3"/>
        <v>2946.889191</v>
      </c>
      <c r="O22" s="42">
        <f t="shared" si="4"/>
        <v>2890.575539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3.5" customHeight="1">
      <c r="A23" s="30">
        <v>14.0</v>
      </c>
      <c r="B23" s="31" t="s">
        <v>37</v>
      </c>
      <c r="C23" s="87">
        <v>1003.1999999999998</v>
      </c>
      <c r="D23" s="117">
        <v>1867.210037414527</v>
      </c>
      <c r="E23" s="87">
        <v>2094.6165679499836</v>
      </c>
      <c r="F23" s="88">
        <v>0.0</v>
      </c>
      <c r="G23" s="87">
        <f t="shared" si="1"/>
        <v>775.7934695</v>
      </c>
      <c r="H23" s="35">
        <f t="shared" si="2"/>
        <v>52.88227038</v>
      </c>
      <c r="I23" s="36">
        <v>11076.8079695312</v>
      </c>
      <c r="J23" s="78"/>
      <c r="K23" s="42">
        <v>2207.0</v>
      </c>
      <c r="L23" s="42">
        <v>1945.0</v>
      </c>
      <c r="M23" s="4">
        <v>0.0</v>
      </c>
      <c r="N23" s="42">
        <f t="shared" si="3"/>
        <v>2094.616568</v>
      </c>
      <c r="O23" s="42">
        <f t="shared" si="4"/>
        <v>1867.210037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3.5" customHeight="1">
      <c r="A24" s="30">
        <v>15.0</v>
      </c>
      <c r="B24" s="31" t="s">
        <v>38</v>
      </c>
      <c r="C24" s="87">
        <v>288.0</v>
      </c>
      <c r="D24" s="117">
        <v>763.2041026964263</v>
      </c>
      <c r="E24" s="87">
        <v>804.8186903586707</v>
      </c>
      <c r="F24" s="88">
        <v>0.0</v>
      </c>
      <c r="G24" s="87">
        <f t="shared" si="1"/>
        <v>246.3854123</v>
      </c>
      <c r="H24" s="35">
        <f t="shared" si="2"/>
        <v>52.57391389</v>
      </c>
      <c r="I24" s="36">
        <v>4231.24685201037</v>
      </c>
      <c r="J24" s="38"/>
      <c r="K24" s="42">
        <v>848.0</v>
      </c>
      <c r="L24" s="42">
        <v>795.0</v>
      </c>
      <c r="M24" s="4">
        <v>0.0</v>
      </c>
      <c r="N24" s="42">
        <f t="shared" si="3"/>
        <v>804.8186904</v>
      </c>
      <c r="O24" s="42">
        <f t="shared" si="4"/>
        <v>763.2041027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3.5" customHeight="1">
      <c r="A25" s="30">
        <v>16.0</v>
      </c>
      <c r="B25" s="31" t="s">
        <v>39</v>
      </c>
      <c r="C25" s="87">
        <v>910.2999999999988</v>
      </c>
      <c r="D25" s="117">
        <v>2605.454005934718</v>
      </c>
      <c r="E25" s="87">
        <v>2677.350855544587</v>
      </c>
      <c r="F25" s="88">
        <v>0.0</v>
      </c>
      <c r="G25" s="87">
        <f t="shared" si="1"/>
        <v>838.4031504</v>
      </c>
      <c r="H25" s="35">
        <f t="shared" si="2"/>
        <v>53.01937436</v>
      </c>
      <c r="I25" s="36">
        <v>14195.1467304328</v>
      </c>
      <c r="J25" s="38"/>
      <c r="K25" s="42">
        <v>2821.0</v>
      </c>
      <c r="L25" s="42">
        <v>2714.0</v>
      </c>
      <c r="M25" s="4">
        <v>0.0</v>
      </c>
      <c r="N25" s="42">
        <f t="shared" si="3"/>
        <v>2677.350856</v>
      </c>
      <c r="O25" s="42">
        <f t="shared" si="4"/>
        <v>2605.454006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3.5" customHeight="1">
      <c r="A26" s="30">
        <v>17.0</v>
      </c>
      <c r="B26" s="31" t="s">
        <v>40</v>
      </c>
      <c r="C26" s="87">
        <v>848.6999999999998</v>
      </c>
      <c r="D26" s="120">
        <v>2725.4546510127725</v>
      </c>
      <c r="E26" s="87">
        <v>2940.2456400131623</v>
      </c>
      <c r="F26" s="88">
        <v>0.0</v>
      </c>
      <c r="G26" s="87">
        <f t="shared" si="1"/>
        <v>633.909011</v>
      </c>
      <c r="H26" s="35">
        <f t="shared" si="2"/>
        <v>51.3022899</v>
      </c>
      <c r="I26" s="36">
        <v>15084.1334189338</v>
      </c>
      <c r="J26" s="38"/>
      <c r="K26" s="42">
        <v>3098.0</v>
      </c>
      <c r="L26" s="42">
        <v>2839.0</v>
      </c>
      <c r="M26" s="4">
        <v>0.0</v>
      </c>
      <c r="N26" s="42">
        <f t="shared" si="3"/>
        <v>2940.24564</v>
      </c>
      <c r="O26" s="42">
        <f t="shared" si="4"/>
        <v>2725.454651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3.5" customHeight="1">
      <c r="A27" s="30"/>
      <c r="B27" s="25" t="s">
        <v>41</v>
      </c>
      <c r="C27" s="90">
        <v>16330.400000000009</v>
      </c>
      <c r="D27" s="73">
        <v>44646.0</v>
      </c>
      <c r="E27" s="89">
        <v>46148.0</v>
      </c>
      <c r="F27" s="34">
        <f>SUM(F10:F26)</f>
        <v>80</v>
      </c>
      <c r="G27" s="87">
        <f t="shared" si="1"/>
        <v>14828.4</v>
      </c>
      <c r="H27" s="35">
        <f t="shared" si="2"/>
        <v>53.4235542</v>
      </c>
      <c r="I27" s="36">
        <f>SUM(I10:I26)</f>
        <v>246539.0179</v>
      </c>
      <c r="J27" s="40"/>
      <c r="K27" s="42">
        <v>48624.0</v>
      </c>
      <c r="L27" s="42">
        <v>46506.0</v>
      </c>
      <c r="M27" s="4">
        <v>34.0</v>
      </c>
      <c r="N27" s="42">
        <f t="shared" si="3"/>
        <v>46148</v>
      </c>
      <c r="O27" s="42">
        <f t="shared" si="4"/>
        <v>44646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3.5" customHeight="1">
      <c r="A28" s="41"/>
      <c r="B28" s="6"/>
      <c r="C28" s="42"/>
      <c r="D28" s="42"/>
      <c r="E28" s="91"/>
      <c r="F28" s="81"/>
      <c r="G28" s="79"/>
      <c r="H28" s="92">
        <v>65.53</v>
      </c>
      <c r="I28" s="46"/>
      <c r="J28" s="114">
        <f>I28-I27</f>
        <v>-246539.0179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3.5" customHeight="1">
      <c r="A29" s="1" t="s">
        <v>0</v>
      </c>
      <c r="B29" s="2"/>
      <c r="C29" s="2"/>
      <c r="D29" s="2"/>
      <c r="E29" s="2"/>
      <c r="F29" s="2"/>
      <c r="G29" s="2"/>
      <c r="H29" s="2"/>
      <c r="I29" s="2"/>
      <c r="J29" s="3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3.5" customHeight="1">
      <c r="A30" s="1" t="s">
        <v>1</v>
      </c>
      <c r="B30" s="2"/>
      <c r="C30" s="2"/>
      <c r="D30" s="2"/>
      <c r="E30" s="2"/>
      <c r="F30" s="2"/>
      <c r="G30" s="2"/>
      <c r="H30" s="2"/>
      <c r="I30" s="2"/>
      <c r="J30" s="3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1" t="s">
        <v>81</v>
      </c>
      <c r="B31" s="2"/>
      <c r="C31" s="2"/>
      <c r="D31" s="2"/>
      <c r="E31" s="2"/>
      <c r="F31" s="2"/>
      <c r="G31" s="2"/>
      <c r="H31" s="2"/>
      <c r="I31" s="2"/>
      <c r="J31" s="3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1" t="s">
        <v>54</v>
      </c>
      <c r="B32" s="2"/>
      <c r="C32" s="2"/>
      <c r="D32" s="2"/>
      <c r="E32" s="2"/>
      <c r="F32" s="2"/>
      <c r="G32" s="2"/>
      <c r="H32" s="2"/>
      <c r="I32" s="2"/>
      <c r="J32" s="3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5"/>
      <c r="B33" s="6"/>
      <c r="C33" s="49"/>
      <c r="D33" s="49"/>
      <c r="E33" s="50"/>
      <c r="F33" s="49"/>
      <c r="G33" s="49"/>
      <c r="H33" s="51"/>
      <c r="I33" s="49"/>
      <c r="J33" s="6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3.5" customHeight="1">
      <c r="A34" s="10"/>
      <c r="B34" s="11"/>
      <c r="C34" s="12" t="s">
        <v>4</v>
      </c>
      <c r="D34" s="12"/>
      <c r="E34" s="53"/>
      <c r="F34" s="15"/>
      <c r="G34" s="12" t="s">
        <v>4</v>
      </c>
      <c r="H34" s="16"/>
      <c r="I34" s="15"/>
      <c r="J34" s="11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3.5" customHeight="1">
      <c r="A35" s="17" t="s">
        <v>6</v>
      </c>
      <c r="B35" s="18" t="s">
        <v>7</v>
      </c>
      <c r="C35" s="19" t="s">
        <v>8</v>
      </c>
      <c r="D35" s="19" t="s">
        <v>9</v>
      </c>
      <c r="E35" s="85" t="s">
        <v>65</v>
      </c>
      <c r="F35" s="19" t="s">
        <v>12</v>
      </c>
      <c r="G35" s="19" t="s">
        <v>13</v>
      </c>
      <c r="H35" s="22" t="s">
        <v>14</v>
      </c>
      <c r="I35" s="19" t="s">
        <v>15</v>
      </c>
      <c r="J35" s="18" t="s">
        <v>16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17"/>
      <c r="B36" s="18"/>
      <c r="C36" s="84">
        <v>2018.0</v>
      </c>
      <c r="D36" s="19" t="s">
        <v>18</v>
      </c>
      <c r="E36" s="20" t="s">
        <v>18</v>
      </c>
      <c r="F36" s="19" t="s">
        <v>18</v>
      </c>
      <c r="G36" s="84">
        <v>2018.0</v>
      </c>
      <c r="H36" s="22" t="s">
        <v>19</v>
      </c>
      <c r="I36" s="19" t="s">
        <v>20</v>
      </c>
      <c r="J36" s="18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24"/>
      <c r="B37" s="25"/>
      <c r="C37" s="26" t="s">
        <v>18</v>
      </c>
      <c r="D37" s="27"/>
      <c r="E37" s="28"/>
      <c r="F37" s="27"/>
      <c r="G37" s="26" t="s">
        <v>18</v>
      </c>
      <c r="H37" s="29"/>
      <c r="I37" s="27"/>
      <c r="J37" s="25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30">
        <v>1.0</v>
      </c>
      <c r="B38" s="31" t="s">
        <v>21</v>
      </c>
      <c r="C38" s="32">
        <v>0.0</v>
      </c>
      <c r="D38" s="26">
        <v>0.0</v>
      </c>
      <c r="E38" s="28">
        <v>0.0</v>
      </c>
      <c r="F38" s="26" t="s">
        <v>49</v>
      </c>
      <c r="G38" s="87">
        <f t="shared" ref="G38:G51" si="5">C38+D38-E38</f>
        <v>0</v>
      </c>
      <c r="H38" s="55" t="s">
        <v>49</v>
      </c>
      <c r="I38" s="26" t="s">
        <v>49</v>
      </c>
      <c r="J38" s="62" t="s">
        <v>55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.5" customHeight="1">
      <c r="A39" s="30">
        <v>2.0</v>
      </c>
      <c r="B39" s="31" t="s">
        <v>23</v>
      </c>
      <c r="C39" s="32">
        <v>0.0</v>
      </c>
      <c r="D39" s="26">
        <v>0.0</v>
      </c>
      <c r="E39" s="28">
        <v>0.0</v>
      </c>
      <c r="F39" s="26" t="s">
        <v>49</v>
      </c>
      <c r="G39" s="87">
        <f t="shared" si="5"/>
        <v>0</v>
      </c>
      <c r="H39" s="55" t="s">
        <v>49</v>
      </c>
      <c r="I39" s="26" t="s">
        <v>49</v>
      </c>
      <c r="J39" s="37" t="s">
        <v>26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30">
        <v>3.0</v>
      </c>
      <c r="B40" s="31" t="s">
        <v>25</v>
      </c>
      <c r="C40" s="32">
        <v>0.0</v>
      </c>
      <c r="D40" s="26">
        <v>0.0</v>
      </c>
      <c r="E40" s="28">
        <v>0.0</v>
      </c>
      <c r="F40" s="26" t="s">
        <v>49</v>
      </c>
      <c r="G40" s="87">
        <f t="shared" si="5"/>
        <v>0</v>
      </c>
      <c r="H40" s="55" t="s">
        <v>49</v>
      </c>
      <c r="I40" s="26" t="s">
        <v>49</v>
      </c>
      <c r="J40" s="62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30">
        <v>4.0</v>
      </c>
      <c r="B41" s="31" t="s">
        <v>27</v>
      </c>
      <c r="C41" s="32">
        <v>0.0</v>
      </c>
      <c r="D41" s="26">
        <v>0.0</v>
      </c>
      <c r="E41" s="28">
        <v>0.0</v>
      </c>
      <c r="F41" s="26" t="s">
        <v>49</v>
      </c>
      <c r="G41" s="87">
        <f t="shared" si="5"/>
        <v>0</v>
      </c>
      <c r="H41" s="55" t="s">
        <v>49</v>
      </c>
      <c r="I41" s="26" t="s">
        <v>49</v>
      </c>
      <c r="J41" s="62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30">
        <v>5.0</v>
      </c>
      <c r="B42" s="31" t="s">
        <v>28</v>
      </c>
      <c r="C42" s="32">
        <v>0.0</v>
      </c>
      <c r="D42" s="26">
        <v>0.0</v>
      </c>
      <c r="E42" s="28">
        <v>0.0</v>
      </c>
      <c r="F42" s="26" t="s">
        <v>49</v>
      </c>
      <c r="G42" s="87">
        <f t="shared" si="5"/>
        <v>0</v>
      </c>
      <c r="H42" s="55" t="s">
        <v>49</v>
      </c>
      <c r="I42" s="26" t="s">
        <v>49</v>
      </c>
      <c r="J42" s="62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3.5" customHeight="1">
      <c r="A43" s="30">
        <v>6.0</v>
      </c>
      <c r="B43" s="31" t="s">
        <v>29</v>
      </c>
      <c r="C43" s="32">
        <v>0.0</v>
      </c>
      <c r="D43" s="26">
        <v>0.0</v>
      </c>
      <c r="E43" s="28">
        <v>0.0</v>
      </c>
      <c r="F43" s="26" t="s">
        <v>49</v>
      </c>
      <c r="G43" s="87">
        <f t="shared" si="5"/>
        <v>0</v>
      </c>
      <c r="H43" s="55" t="s">
        <v>49</v>
      </c>
      <c r="I43" s="26" t="s">
        <v>49</v>
      </c>
      <c r="J43" s="62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30">
        <v>7.0</v>
      </c>
      <c r="B44" s="31" t="s">
        <v>30</v>
      </c>
      <c r="C44" s="32">
        <v>0.0</v>
      </c>
      <c r="D44" s="26">
        <v>0.0</v>
      </c>
      <c r="E44" s="28">
        <v>0.0</v>
      </c>
      <c r="F44" s="26" t="s">
        <v>49</v>
      </c>
      <c r="G44" s="87">
        <f t="shared" si="5"/>
        <v>0</v>
      </c>
      <c r="H44" s="55" t="s">
        <v>49</v>
      </c>
      <c r="I44" s="26" t="s">
        <v>49</v>
      </c>
      <c r="J44" s="62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30">
        <v>8.0</v>
      </c>
      <c r="B45" s="31" t="s">
        <v>31</v>
      </c>
      <c r="C45" s="32">
        <v>0.0</v>
      </c>
      <c r="D45" s="26">
        <v>0.0</v>
      </c>
      <c r="E45" s="28">
        <v>0.0</v>
      </c>
      <c r="F45" s="26" t="s">
        <v>49</v>
      </c>
      <c r="G45" s="87">
        <f t="shared" si="5"/>
        <v>0</v>
      </c>
      <c r="H45" s="55"/>
      <c r="I45" s="26"/>
      <c r="J45" s="62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30">
        <v>9.0</v>
      </c>
      <c r="B46" s="31" t="s">
        <v>32</v>
      </c>
      <c r="C46" s="32">
        <v>447.0</v>
      </c>
      <c r="D46" s="27">
        <v>707.0</v>
      </c>
      <c r="E46" s="61">
        <v>672.0</v>
      </c>
      <c r="F46" s="26" t="s">
        <v>49</v>
      </c>
      <c r="G46" s="87">
        <f t="shared" si="5"/>
        <v>482</v>
      </c>
      <c r="H46" s="55">
        <v>33.7</v>
      </c>
      <c r="I46" s="27">
        <f>H46*E46/10</f>
        <v>2264.64</v>
      </c>
      <c r="J46" s="62"/>
      <c r="K46" s="4">
        <v>462.0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30">
        <v>10.0</v>
      </c>
      <c r="B47" s="31" t="s">
        <v>33</v>
      </c>
      <c r="C47" s="32">
        <v>0.0</v>
      </c>
      <c r="D47" s="26">
        <v>0.0</v>
      </c>
      <c r="E47" s="28">
        <v>0.0</v>
      </c>
      <c r="F47" s="26" t="s">
        <v>49</v>
      </c>
      <c r="G47" s="87">
        <f t="shared" si="5"/>
        <v>0</v>
      </c>
      <c r="H47" s="55" t="s">
        <v>49</v>
      </c>
      <c r="I47" s="26" t="s">
        <v>49</v>
      </c>
      <c r="J47" s="62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30">
        <v>11.0</v>
      </c>
      <c r="B48" s="31" t="s">
        <v>34</v>
      </c>
      <c r="C48" s="32">
        <v>0.0</v>
      </c>
      <c r="D48" s="26">
        <v>0.0</v>
      </c>
      <c r="E48" s="28">
        <v>0.0</v>
      </c>
      <c r="F48" s="26" t="s">
        <v>49</v>
      </c>
      <c r="G48" s="87">
        <f t="shared" si="5"/>
        <v>0</v>
      </c>
      <c r="H48" s="55" t="s">
        <v>49</v>
      </c>
      <c r="I48" s="26" t="s">
        <v>49</v>
      </c>
      <c r="J48" s="62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30">
        <v>12.0</v>
      </c>
      <c r="B49" s="31" t="s">
        <v>35</v>
      </c>
      <c r="C49" s="32">
        <v>0.0</v>
      </c>
      <c r="D49" s="26">
        <v>0.0</v>
      </c>
      <c r="E49" s="28">
        <v>0.0</v>
      </c>
      <c r="F49" s="26" t="s">
        <v>49</v>
      </c>
      <c r="G49" s="87">
        <f t="shared" si="5"/>
        <v>0</v>
      </c>
      <c r="H49" s="55" t="s">
        <v>49</v>
      </c>
      <c r="I49" s="26" t="s">
        <v>49</v>
      </c>
      <c r="J49" s="62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30">
        <v>13.0</v>
      </c>
      <c r="B50" s="31" t="s">
        <v>36</v>
      </c>
      <c r="C50" s="32">
        <v>0.0</v>
      </c>
      <c r="D50" s="26">
        <v>0.0</v>
      </c>
      <c r="E50" s="28">
        <v>0.0</v>
      </c>
      <c r="F50" s="26" t="s">
        <v>49</v>
      </c>
      <c r="G50" s="87">
        <f t="shared" si="5"/>
        <v>0</v>
      </c>
      <c r="H50" s="55" t="s">
        <v>49</v>
      </c>
      <c r="I50" s="26" t="s">
        <v>49</v>
      </c>
      <c r="J50" s="62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30">
        <v>14.0</v>
      </c>
      <c r="B51" s="31" t="s">
        <v>37</v>
      </c>
      <c r="C51" s="32">
        <v>0.0</v>
      </c>
      <c r="D51" s="26">
        <v>0.0</v>
      </c>
      <c r="E51" s="28">
        <v>0.0</v>
      </c>
      <c r="F51" s="26" t="s">
        <v>49</v>
      </c>
      <c r="G51" s="87">
        <f t="shared" si="5"/>
        <v>0</v>
      </c>
      <c r="H51" s="55" t="s">
        <v>49</v>
      </c>
      <c r="I51" s="26" t="s">
        <v>49</v>
      </c>
      <c r="J51" s="62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30">
        <v>15.0</v>
      </c>
      <c r="B52" s="31" t="s">
        <v>38</v>
      </c>
      <c r="C52" s="32"/>
      <c r="D52" s="26"/>
      <c r="E52" s="28"/>
      <c r="F52" s="26"/>
      <c r="G52" s="87"/>
      <c r="H52" s="55"/>
      <c r="I52" s="27"/>
      <c r="J52" s="62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30">
        <v>16.0</v>
      </c>
      <c r="B53" s="31" t="s">
        <v>39</v>
      </c>
      <c r="C53" s="32">
        <v>0.0</v>
      </c>
      <c r="D53" s="26">
        <v>0.0</v>
      </c>
      <c r="E53" s="28">
        <v>0.0</v>
      </c>
      <c r="F53" s="26" t="s">
        <v>49</v>
      </c>
      <c r="G53" s="87">
        <f t="shared" ref="G53:G55" si="6">C53+D53-E53</f>
        <v>0</v>
      </c>
      <c r="H53" s="55" t="s">
        <v>49</v>
      </c>
      <c r="I53" s="26" t="s">
        <v>49</v>
      </c>
      <c r="J53" s="62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30">
        <v>17.0</v>
      </c>
      <c r="B54" s="31" t="s">
        <v>40</v>
      </c>
      <c r="C54" s="32">
        <v>0.0</v>
      </c>
      <c r="D54" s="26">
        <v>0.0</v>
      </c>
      <c r="E54" s="28">
        <v>0.0</v>
      </c>
      <c r="F54" s="26" t="s">
        <v>49</v>
      </c>
      <c r="G54" s="87">
        <f t="shared" si="6"/>
        <v>0</v>
      </c>
      <c r="H54" s="55" t="s">
        <v>49</v>
      </c>
      <c r="I54" s="26" t="s">
        <v>49</v>
      </c>
      <c r="J54" s="62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63"/>
      <c r="B55" s="25" t="s">
        <v>41</v>
      </c>
      <c r="C55" s="32">
        <v>447.0</v>
      </c>
      <c r="D55" s="27">
        <v>707.0</v>
      </c>
      <c r="E55" s="61">
        <v>672.0</v>
      </c>
      <c r="F55" s="26" t="s">
        <v>49</v>
      </c>
      <c r="G55" s="87">
        <f t="shared" si="6"/>
        <v>482</v>
      </c>
      <c r="H55" s="55">
        <v>33.7</v>
      </c>
      <c r="I55" s="27">
        <f>H55*E55/10</f>
        <v>2264.64</v>
      </c>
      <c r="J55" s="62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1"/>
      <c r="B56" s="6"/>
      <c r="C56" s="42"/>
      <c r="D56" s="42"/>
      <c r="E56" s="43"/>
      <c r="F56" s="42"/>
      <c r="G56" s="42"/>
      <c r="H56" s="59"/>
      <c r="I56" s="79">
        <v>1751.0</v>
      </c>
      <c r="J56" s="6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8" t="s">
        <v>0</v>
      </c>
      <c r="B57" s="2"/>
      <c r="C57" s="2"/>
      <c r="D57" s="2"/>
      <c r="E57" s="2"/>
      <c r="F57" s="2"/>
      <c r="G57" s="2"/>
      <c r="H57" s="2"/>
      <c r="I57" s="2"/>
      <c r="J57" s="3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8" t="s">
        <v>1</v>
      </c>
      <c r="B58" s="2"/>
      <c r="C58" s="2"/>
      <c r="D58" s="2"/>
      <c r="E58" s="2"/>
      <c r="F58" s="2"/>
      <c r="G58" s="2"/>
      <c r="H58" s="2"/>
      <c r="I58" s="2"/>
      <c r="J58" s="3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1" t="s">
        <v>81</v>
      </c>
      <c r="B59" s="2"/>
      <c r="C59" s="2"/>
      <c r="D59" s="2"/>
      <c r="E59" s="2"/>
      <c r="F59" s="2"/>
      <c r="G59" s="2"/>
      <c r="H59" s="2"/>
      <c r="I59" s="2"/>
      <c r="J59" s="3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8" t="s">
        <v>42</v>
      </c>
      <c r="B60" s="2"/>
      <c r="C60" s="2"/>
      <c r="D60" s="2"/>
      <c r="E60" s="2"/>
      <c r="F60" s="2"/>
      <c r="G60" s="2"/>
      <c r="H60" s="2"/>
      <c r="I60" s="2"/>
      <c r="J60" s="3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6"/>
      <c r="B61" s="6"/>
      <c r="C61" s="49"/>
      <c r="D61" s="49"/>
      <c r="E61" s="50"/>
      <c r="F61" s="49"/>
      <c r="G61" s="49"/>
      <c r="H61" s="51"/>
      <c r="I61" s="49"/>
      <c r="J61" s="6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10"/>
      <c r="B62" s="11"/>
      <c r="C62" s="12" t="s">
        <v>4</v>
      </c>
      <c r="D62" s="12"/>
      <c r="E62" s="93" t="s">
        <v>65</v>
      </c>
      <c r="F62" s="94"/>
      <c r="G62" s="95"/>
      <c r="H62" s="107"/>
      <c r="I62" s="12" t="s">
        <v>4</v>
      </c>
      <c r="J62" s="52"/>
      <c r="K62" s="15"/>
      <c r="L62" s="5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17" t="s">
        <v>6</v>
      </c>
      <c r="B63" s="18" t="s">
        <v>7</v>
      </c>
      <c r="C63" s="19" t="s">
        <v>8</v>
      </c>
      <c r="D63" s="19" t="s">
        <v>9</v>
      </c>
      <c r="E63" s="96" t="s">
        <v>67</v>
      </c>
      <c r="F63" s="97" t="s">
        <v>12</v>
      </c>
      <c r="G63" s="98" t="s">
        <v>68</v>
      </c>
      <c r="H63" s="108" t="s">
        <v>73</v>
      </c>
      <c r="I63" s="19" t="s">
        <v>13</v>
      </c>
      <c r="J63" s="22" t="s">
        <v>14</v>
      </c>
      <c r="K63" s="19" t="s">
        <v>15</v>
      </c>
      <c r="L63" s="20" t="s">
        <v>16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17"/>
      <c r="B64" s="18"/>
      <c r="C64" s="23" t="s">
        <v>83</v>
      </c>
      <c r="D64" s="19" t="s">
        <v>18</v>
      </c>
      <c r="E64" s="85" t="s">
        <v>18</v>
      </c>
      <c r="F64" s="19" t="s">
        <v>18</v>
      </c>
      <c r="G64" s="20" t="s">
        <v>18</v>
      </c>
      <c r="H64" s="108" t="s">
        <v>74</v>
      </c>
      <c r="I64" s="23" t="s">
        <v>83</v>
      </c>
      <c r="J64" s="22" t="s">
        <v>19</v>
      </c>
      <c r="K64" s="19" t="s">
        <v>20</v>
      </c>
      <c r="L64" s="20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24"/>
      <c r="B65" s="25"/>
      <c r="C65" s="26" t="s">
        <v>18</v>
      </c>
      <c r="D65" s="27"/>
      <c r="E65" s="99"/>
      <c r="F65" s="27"/>
      <c r="G65" s="86"/>
      <c r="H65" s="108" t="s">
        <v>75</v>
      </c>
      <c r="I65" s="26" t="s">
        <v>18</v>
      </c>
      <c r="J65" s="55"/>
      <c r="K65" s="27"/>
      <c r="L65" s="28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30">
        <v>1.0</v>
      </c>
      <c r="B66" s="31" t="s">
        <v>21</v>
      </c>
      <c r="C66" s="74">
        <v>0.0</v>
      </c>
      <c r="D66" s="74">
        <v>0.0</v>
      </c>
      <c r="E66" s="89">
        <v>0.0</v>
      </c>
      <c r="F66" s="100">
        <v>0.0</v>
      </c>
      <c r="G66" s="33">
        <v>0.0</v>
      </c>
      <c r="H66" s="109">
        <v>0.0</v>
      </c>
      <c r="I66" s="74">
        <v>0.0</v>
      </c>
      <c r="J66" s="56"/>
      <c r="K66" s="34">
        <f t="shared" ref="K66:K77" si="7">J66*E66/10</f>
        <v>0</v>
      </c>
      <c r="L66" s="40" t="s">
        <v>43</v>
      </c>
      <c r="M66" s="113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30">
        <v>2.0</v>
      </c>
      <c r="B67" s="31" t="s">
        <v>23</v>
      </c>
      <c r="C67" s="74">
        <v>0.0</v>
      </c>
      <c r="D67" s="74">
        <v>0.0</v>
      </c>
      <c r="E67" s="43">
        <v>0.0</v>
      </c>
      <c r="F67" s="100"/>
      <c r="G67" s="33">
        <v>0.0</v>
      </c>
      <c r="H67" s="109">
        <v>0.0</v>
      </c>
      <c r="I67" s="74">
        <v>0.0</v>
      </c>
      <c r="J67" s="56">
        <v>0.0</v>
      </c>
      <c r="K67" s="34">
        <f t="shared" si="7"/>
        <v>0</v>
      </c>
      <c r="L67" s="40"/>
      <c r="M67" s="113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30">
        <v>3.0</v>
      </c>
      <c r="B68" s="31" t="s">
        <v>25</v>
      </c>
      <c r="C68" s="74"/>
      <c r="D68" s="74">
        <v>174.0648</v>
      </c>
      <c r="E68" s="74">
        <v>174.0648</v>
      </c>
      <c r="F68" s="100"/>
      <c r="G68" s="33">
        <v>0.0</v>
      </c>
      <c r="H68" s="109">
        <v>0.0</v>
      </c>
      <c r="I68" s="74">
        <v>0.0</v>
      </c>
      <c r="J68" s="56">
        <v>70.9637372013652</v>
      </c>
      <c r="K68" s="34">
        <f t="shared" si="7"/>
        <v>1235.228872</v>
      </c>
      <c r="L68" s="40"/>
      <c r="M68" s="113">
        <f t="shared" ref="M68:M73" si="8">D68*95.64%</f>
        <v>166.4755747</v>
      </c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30">
        <v>4.0</v>
      </c>
      <c r="B69" s="31" t="s">
        <v>27</v>
      </c>
      <c r="C69" s="74"/>
      <c r="D69" s="74">
        <v>22.9536</v>
      </c>
      <c r="E69" s="74">
        <v>22.9536</v>
      </c>
      <c r="F69" s="100">
        <v>0.0</v>
      </c>
      <c r="G69" s="33"/>
      <c r="H69" s="109">
        <v>0.0</v>
      </c>
      <c r="I69" s="74">
        <v>0.0</v>
      </c>
      <c r="J69" s="56">
        <v>71.7834897610922</v>
      </c>
      <c r="K69" s="34">
        <f t="shared" si="7"/>
        <v>164.7689511</v>
      </c>
      <c r="L69" s="40"/>
      <c r="M69" s="113">
        <f t="shared" si="8"/>
        <v>21.95282304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30">
        <v>5.0</v>
      </c>
      <c r="B70" s="31" t="s">
        <v>28</v>
      </c>
      <c r="C70" s="74"/>
      <c r="D70" s="74">
        <v>28.0</v>
      </c>
      <c r="E70" s="74">
        <v>22.9536</v>
      </c>
      <c r="F70" s="100">
        <v>0.0</v>
      </c>
      <c r="G70" s="33">
        <v>0.0</v>
      </c>
      <c r="H70" s="109">
        <v>0.0</v>
      </c>
      <c r="I70" s="74">
        <v>5.0</v>
      </c>
      <c r="J70" s="56">
        <v>72.6904863481229</v>
      </c>
      <c r="K70" s="34">
        <f t="shared" si="7"/>
        <v>166.8508347</v>
      </c>
      <c r="L70" s="40"/>
      <c r="M70" s="113">
        <f t="shared" si="8"/>
        <v>26.7792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30">
        <v>6.0</v>
      </c>
      <c r="B71" s="31" t="s">
        <v>29</v>
      </c>
      <c r="C71" s="74"/>
      <c r="D71" s="74">
        <v>108.0732</v>
      </c>
      <c r="E71" s="74">
        <v>108.0732</v>
      </c>
      <c r="F71" s="100">
        <v>0.0</v>
      </c>
      <c r="G71" s="33">
        <v>0.0</v>
      </c>
      <c r="H71" s="109">
        <v>0.0</v>
      </c>
      <c r="I71" s="74">
        <v>0.0</v>
      </c>
      <c r="J71" s="56">
        <v>71.8764931740614</v>
      </c>
      <c r="K71" s="34">
        <f t="shared" si="7"/>
        <v>776.7922622</v>
      </c>
      <c r="L71" s="40"/>
      <c r="M71" s="113">
        <f t="shared" si="8"/>
        <v>103.3612085</v>
      </c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30">
        <v>7.0</v>
      </c>
      <c r="B72" s="31" t="s">
        <v>30</v>
      </c>
      <c r="C72" s="74"/>
      <c r="D72" s="74">
        <v>19.128</v>
      </c>
      <c r="E72" s="74">
        <v>19.128</v>
      </c>
      <c r="F72" s="100">
        <v>0.0</v>
      </c>
      <c r="G72" s="33"/>
      <c r="H72" s="109">
        <v>0.0</v>
      </c>
      <c r="I72" s="74">
        <v>0.0</v>
      </c>
      <c r="J72" s="56">
        <v>72.4392918088737</v>
      </c>
      <c r="K72" s="34">
        <f t="shared" si="7"/>
        <v>138.5618774</v>
      </c>
      <c r="L72" s="40"/>
      <c r="M72" s="113">
        <f t="shared" si="8"/>
        <v>18.2940192</v>
      </c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30">
        <v>8.0</v>
      </c>
      <c r="B73" s="31" t="s">
        <v>31</v>
      </c>
      <c r="C73" s="74"/>
      <c r="D73" s="74">
        <v>430.38</v>
      </c>
      <c r="E73" s="74">
        <v>430.38</v>
      </c>
      <c r="F73" s="100">
        <v>0.0</v>
      </c>
      <c r="G73" s="33">
        <v>0.0</v>
      </c>
      <c r="H73" s="109">
        <v>0.0</v>
      </c>
      <c r="I73" s="74">
        <v>0.0</v>
      </c>
      <c r="J73" s="56">
        <v>73.0453327645051</v>
      </c>
      <c r="K73" s="34">
        <f t="shared" si="7"/>
        <v>3143.725032</v>
      </c>
      <c r="L73" s="40"/>
      <c r="M73" s="113">
        <f t="shared" si="8"/>
        <v>411.615432</v>
      </c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30">
        <v>9.0</v>
      </c>
      <c r="B74" s="31" t="s">
        <v>32</v>
      </c>
      <c r="C74" s="74">
        <v>345.0</v>
      </c>
      <c r="D74" s="74">
        <v>766.0</v>
      </c>
      <c r="E74" s="74">
        <f>4352-3600</f>
        <v>752</v>
      </c>
      <c r="F74" s="100">
        <v>0.0</v>
      </c>
      <c r="G74" s="33">
        <v>4.0</v>
      </c>
      <c r="H74" s="109">
        <v>0.0</v>
      </c>
      <c r="I74" s="74">
        <v>355.0</v>
      </c>
      <c r="J74" s="56">
        <v>72.8834897610922</v>
      </c>
      <c r="K74" s="34">
        <f t="shared" si="7"/>
        <v>5480.83843</v>
      </c>
      <c r="L74" s="40"/>
      <c r="M74" s="113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30">
        <v>10.0</v>
      </c>
      <c r="B75" s="31" t="s">
        <v>33</v>
      </c>
      <c r="C75" s="74"/>
      <c r="D75" s="74">
        <v>267.0</v>
      </c>
      <c r="E75" s="74">
        <v>264.9228</v>
      </c>
      <c r="F75" s="100">
        <v>0.0</v>
      </c>
      <c r="G75" s="33"/>
      <c r="H75" s="109"/>
      <c r="I75" s="74">
        <v>2.0</v>
      </c>
      <c r="J75" s="56">
        <v>72.4725597269625</v>
      </c>
      <c r="K75" s="34">
        <f t="shared" si="7"/>
        <v>1919.963345</v>
      </c>
      <c r="L75" s="40"/>
      <c r="M75" s="113">
        <f t="shared" ref="M75:M82" si="9">D75*95.64%</f>
        <v>255.3588</v>
      </c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30">
        <v>11.0</v>
      </c>
      <c r="B76" s="31" t="s">
        <v>34</v>
      </c>
      <c r="C76" s="74">
        <v>0.0</v>
      </c>
      <c r="D76" s="74">
        <v>625.57</v>
      </c>
      <c r="E76" s="74">
        <v>645.57</v>
      </c>
      <c r="F76" s="100">
        <v>0.0</v>
      </c>
      <c r="G76" s="33">
        <v>0.0</v>
      </c>
      <c r="H76" s="109">
        <v>0.0</v>
      </c>
      <c r="I76" s="74">
        <v>0.0</v>
      </c>
      <c r="J76" s="56">
        <v>72.6578924914676</v>
      </c>
      <c r="K76" s="34">
        <f t="shared" si="7"/>
        <v>4690.575566</v>
      </c>
      <c r="L76" s="40"/>
      <c r="M76" s="113">
        <f t="shared" si="9"/>
        <v>598.295148</v>
      </c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30">
        <v>12.0</v>
      </c>
      <c r="B77" s="31" t="s">
        <v>35</v>
      </c>
      <c r="C77" s="74">
        <v>1.0999999999999543</v>
      </c>
      <c r="D77" s="74">
        <v>520.0</v>
      </c>
      <c r="E77" s="74">
        <v>519.0</v>
      </c>
      <c r="F77" s="100">
        <v>0.0</v>
      </c>
      <c r="G77" s="33"/>
      <c r="H77" s="109">
        <v>0.0</v>
      </c>
      <c r="I77" s="74">
        <v>2.0</v>
      </c>
      <c r="J77" s="56">
        <v>72.5330253215494</v>
      </c>
      <c r="K77" s="34">
        <f t="shared" si="7"/>
        <v>3764.464014</v>
      </c>
      <c r="L77" s="40"/>
      <c r="M77" s="113">
        <f t="shared" si="9"/>
        <v>497.328</v>
      </c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30">
        <v>13.0</v>
      </c>
      <c r="B78" s="31" t="s">
        <v>36</v>
      </c>
      <c r="C78" s="74">
        <v>0.0</v>
      </c>
      <c r="D78" s="74">
        <v>622.6164</v>
      </c>
      <c r="E78" s="74">
        <v>622.6164</v>
      </c>
      <c r="F78" s="100">
        <v>0.0</v>
      </c>
      <c r="G78" s="33">
        <v>0.0</v>
      </c>
      <c r="H78" s="109">
        <v>0.0</v>
      </c>
      <c r="I78" s="74">
        <v>0.0</v>
      </c>
      <c r="J78" s="56">
        <f>K78/E78*10</f>
        <v>72.7092958</v>
      </c>
      <c r="K78" s="34">
        <v>4527.0</v>
      </c>
      <c r="L78" s="40"/>
      <c r="M78" s="113">
        <f t="shared" si="9"/>
        <v>595.470325</v>
      </c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30">
        <v>14.0</v>
      </c>
      <c r="B79" s="31" t="s">
        <v>37</v>
      </c>
      <c r="C79" s="74">
        <v>0.0</v>
      </c>
      <c r="D79" s="74">
        <v>544.1916</v>
      </c>
      <c r="E79" s="74">
        <v>544.1916</v>
      </c>
      <c r="F79" s="100">
        <v>0.0</v>
      </c>
      <c r="G79" s="33">
        <v>0.0</v>
      </c>
      <c r="H79" s="109">
        <v>0.0</v>
      </c>
      <c r="I79" s="74">
        <v>0.0</v>
      </c>
      <c r="J79" s="56">
        <v>72.52662116041</v>
      </c>
      <c r="K79" s="34">
        <f>J79*E79/10</f>
        <v>3946.837801</v>
      </c>
      <c r="L79" s="40"/>
      <c r="M79" s="113">
        <f t="shared" si="9"/>
        <v>520.4648462</v>
      </c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30">
        <v>15.0</v>
      </c>
      <c r="B80" s="31" t="s">
        <v>38</v>
      </c>
      <c r="C80" s="74">
        <v>2.0</v>
      </c>
      <c r="D80" s="74">
        <f>48.7764+26</f>
        <v>74.7764</v>
      </c>
      <c r="E80" s="74">
        <v>48.7764</v>
      </c>
      <c r="F80" s="100">
        <v>0.0</v>
      </c>
      <c r="G80" s="33">
        <v>0.0</v>
      </c>
      <c r="H80" s="109">
        <v>0.0</v>
      </c>
      <c r="I80" s="74">
        <v>26.0</v>
      </c>
      <c r="J80" s="56">
        <f>K80/E80*10</f>
        <v>70.32089289</v>
      </c>
      <c r="K80" s="34">
        <v>343.0</v>
      </c>
      <c r="L80" s="40"/>
      <c r="M80" s="113">
        <f t="shared" si="9"/>
        <v>71.51614896</v>
      </c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30">
        <v>16.0</v>
      </c>
      <c r="B81" s="31" t="s">
        <v>39</v>
      </c>
      <c r="C81" s="74">
        <v>2.6999999999999886</v>
      </c>
      <c r="D81" s="74">
        <v>133.89600000000002</v>
      </c>
      <c r="E81" s="74">
        <v>137.0</v>
      </c>
      <c r="F81" s="100">
        <v>0.0</v>
      </c>
      <c r="G81" s="33"/>
      <c r="H81" s="109">
        <v>0.0</v>
      </c>
      <c r="I81" s="74">
        <v>0.0</v>
      </c>
      <c r="J81" s="56">
        <v>71.0</v>
      </c>
      <c r="K81" s="34">
        <f t="shared" ref="K81:K82" si="10">J81*E81/10</f>
        <v>972.7</v>
      </c>
      <c r="L81" s="40"/>
      <c r="M81" s="113">
        <f t="shared" si="9"/>
        <v>128.0581344</v>
      </c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30">
        <v>17.0</v>
      </c>
      <c r="B82" s="31" t="s">
        <v>40</v>
      </c>
      <c r="C82" s="74">
        <v>0.0</v>
      </c>
      <c r="D82" s="74">
        <v>40.168800000000005</v>
      </c>
      <c r="E82" s="74">
        <v>40.168800000000005</v>
      </c>
      <c r="F82" s="100">
        <v>0.0</v>
      </c>
      <c r="G82" s="33">
        <v>0.0</v>
      </c>
      <c r="H82" s="109">
        <v>0.0</v>
      </c>
      <c r="I82" s="74">
        <v>0.0</v>
      </c>
      <c r="J82" s="56">
        <v>71.4881825938567</v>
      </c>
      <c r="K82" s="34">
        <f t="shared" si="10"/>
        <v>287.1594509</v>
      </c>
      <c r="L82" s="40"/>
      <c r="M82" s="113">
        <f t="shared" si="9"/>
        <v>38.41744032</v>
      </c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30"/>
      <c r="B83" s="25" t="s">
        <v>41</v>
      </c>
      <c r="C83" s="74">
        <v>351.0</v>
      </c>
      <c r="D83" s="74">
        <f t="shared" ref="D83:I83" si="11">SUM(D66:D82)</f>
        <v>4376.8188</v>
      </c>
      <c r="E83" s="74">
        <f t="shared" si="11"/>
        <v>4351.7992</v>
      </c>
      <c r="F83" s="74">
        <f t="shared" si="11"/>
        <v>0</v>
      </c>
      <c r="G83" s="74">
        <f t="shared" si="11"/>
        <v>4</v>
      </c>
      <c r="H83" s="74">
        <f t="shared" si="11"/>
        <v>0</v>
      </c>
      <c r="I83" s="74">
        <f t="shared" si="11"/>
        <v>390</v>
      </c>
      <c r="J83" s="56">
        <f>K83/E83*10</f>
        <v>72.51820451</v>
      </c>
      <c r="K83" s="34">
        <f>SUM(K66:K82)</f>
        <v>31558.46644</v>
      </c>
      <c r="L83" s="40"/>
      <c r="M83" s="42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1"/>
      <c r="B84" s="6" t="s">
        <v>44</v>
      </c>
      <c r="C84" s="44"/>
      <c r="D84" s="44">
        <v>4226.0</v>
      </c>
      <c r="E84" s="58">
        <v>4352.0</v>
      </c>
      <c r="F84" s="44"/>
      <c r="G84" s="59"/>
      <c r="H84" s="60"/>
      <c r="I84" s="44"/>
      <c r="J84" s="115"/>
      <c r="K84" s="116">
        <v>31558.0</v>
      </c>
      <c r="L84" s="46">
        <f>K84-K83</f>
        <v>-0.4664357065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1"/>
      <c r="B85" s="6"/>
      <c r="C85" s="44"/>
      <c r="D85" s="44"/>
      <c r="E85" s="58"/>
      <c r="F85" s="44"/>
      <c r="G85" s="59"/>
      <c r="H85" s="60"/>
      <c r="I85" s="44"/>
      <c r="J85" s="112"/>
      <c r="K85" s="46"/>
      <c r="L85" s="111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1"/>
      <c r="B86" s="6"/>
      <c r="C86" s="44"/>
      <c r="D86" s="44"/>
      <c r="E86" s="58"/>
      <c r="F86" s="44"/>
      <c r="G86" s="59"/>
      <c r="H86" s="60"/>
      <c r="I86" s="44"/>
      <c r="J86" s="43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1" t="s">
        <v>0</v>
      </c>
      <c r="B87" s="2"/>
      <c r="C87" s="2"/>
      <c r="D87" s="2"/>
      <c r="E87" s="2"/>
      <c r="F87" s="2"/>
      <c r="G87" s="2"/>
      <c r="H87" s="2"/>
      <c r="I87" s="2"/>
      <c r="J87" s="3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1" t="s">
        <v>1</v>
      </c>
      <c r="B88" s="2"/>
      <c r="C88" s="2"/>
      <c r="D88" s="2"/>
      <c r="E88" s="2"/>
      <c r="F88" s="2"/>
      <c r="G88" s="2"/>
      <c r="H88" s="2"/>
      <c r="I88" s="2"/>
      <c r="J88" s="3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1" t="s">
        <v>81</v>
      </c>
      <c r="B89" s="2"/>
      <c r="C89" s="2"/>
      <c r="D89" s="2"/>
      <c r="E89" s="2"/>
      <c r="F89" s="2"/>
      <c r="G89" s="2"/>
      <c r="H89" s="2"/>
      <c r="I89" s="2"/>
      <c r="J89" s="3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1" t="s">
        <v>45</v>
      </c>
      <c r="B90" s="2"/>
      <c r="C90" s="2"/>
      <c r="D90" s="2"/>
      <c r="E90" s="2"/>
      <c r="F90" s="2"/>
      <c r="G90" s="2"/>
      <c r="H90" s="2"/>
      <c r="I90" s="2"/>
      <c r="J90" s="3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5"/>
      <c r="B91" s="6"/>
      <c r="C91" s="49"/>
      <c r="D91" s="49"/>
      <c r="E91" s="50"/>
      <c r="F91" s="49"/>
      <c r="G91" s="49"/>
      <c r="H91" s="51"/>
      <c r="I91" s="49"/>
      <c r="J91" s="6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10"/>
      <c r="B92" s="11"/>
      <c r="C92" s="12" t="s">
        <v>4</v>
      </c>
      <c r="D92" s="12"/>
      <c r="E92" s="102" t="s">
        <v>65</v>
      </c>
      <c r="F92" s="103"/>
      <c r="G92" s="76" t="s">
        <v>4</v>
      </c>
      <c r="H92" s="16"/>
      <c r="I92" s="15"/>
      <c r="J92" s="11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17" t="s">
        <v>6</v>
      </c>
      <c r="B93" s="18" t="s">
        <v>7</v>
      </c>
      <c r="C93" s="19" t="s">
        <v>8</v>
      </c>
      <c r="D93" s="19" t="s">
        <v>9</v>
      </c>
      <c r="E93" s="96" t="s">
        <v>67</v>
      </c>
      <c r="F93" s="97" t="s">
        <v>12</v>
      </c>
      <c r="G93" s="19" t="s">
        <v>13</v>
      </c>
      <c r="H93" s="22" t="s">
        <v>14</v>
      </c>
      <c r="I93" s="19" t="s">
        <v>15</v>
      </c>
      <c r="J93" s="18" t="s">
        <v>16</v>
      </c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17"/>
      <c r="B94" s="18"/>
      <c r="C94" s="23" t="s">
        <v>83</v>
      </c>
      <c r="D94" s="19" t="s">
        <v>18</v>
      </c>
      <c r="E94" s="85" t="s">
        <v>18</v>
      </c>
      <c r="F94" s="19" t="s">
        <v>18</v>
      </c>
      <c r="G94" s="23" t="s">
        <v>83</v>
      </c>
      <c r="H94" s="22" t="s">
        <v>19</v>
      </c>
      <c r="I94" s="19" t="s">
        <v>20</v>
      </c>
      <c r="J94" s="18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24"/>
      <c r="B95" s="25"/>
      <c r="C95" s="26" t="s">
        <v>18</v>
      </c>
      <c r="D95" s="27"/>
      <c r="E95" s="99"/>
      <c r="F95" s="27"/>
      <c r="G95" s="26" t="s">
        <v>18</v>
      </c>
      <c r="H95" s="29"/>
      <c r="I95" s="27"/>
      <c r="J95" s="25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30">
        <v>1.0</v>
      </c>
      <c r="B96" s="31" t="s">
        <v>21</v>
      </c>
      <c r="C96" s="32"/>
      <c r="D96" s="74">
        <v>0.0</v>
      </c>
      <c r="E96" s="89">
        <v>0.0</v>
      </c>
      <c r="F96" s="26">
        <v>0.0</v>
      </c>
      <c r="G96" s="74"/>
      <c r="H96" s="29"/>
      <c r="I96" s="61">
        <f>E96*H96/10</f>
        <v>0</v>
      </c>
      <c r="J96" s="62" t="s">
        <v>46</v>
      </c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30">
        <v>2.0</v>
      </c>
      <c r="B97" s="31" t="s">
        <v>23</v>
      </c>
      <c r="C97" s="32"/>
      <c r="D97" s="74">
        <v>0.0</v>
      </c>
      <c r="E97" s="43">
        <v>0.0</v>
      </c>
      <c r="F97" s="26"/>
      <c r="G97" s="74"/>
      <c r="H97" s="29"/>
      <c r="I97" s="61"/>
      <c r="J97" s="62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30">
        <v>3.0</v>
      </c>
      <c r="B98" s="31" t="s">
        <v>25</v>
      </c>
      <c r="C98" s="32"/>
      <c r="D98" s="74">
        <v>0.0</v>
      </c>
      <c r="E98" s="74">
        <v>0.0</v>
      </c>
      <c r="F98" s="26"/>
      <c r="G98" s="74"/>
      <c r="H98" s="29"/>
      <c r="I98" s="61">
        <f>E98*H98/10</f>
        <v>0</v>
      </c>
      <c r="J98" s="62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30">
        <v>4.0</v>
      </c>
      <c r="B99" s="31" t="s">
        <v>27</v>
      </c>
      <c r="C99" s="32"/>
      <c r="D99" s="74">
        <v>0.0</v>
      </c>
      <c r="E99" s="74">
        <v>0.0</v>
      </c>
      <c r="F99" s="26">
        <v>0.0</v>
      </c>
      <c r="G99" s="74"/>
      <c r="H99" s="29"/>
      <c r="I99" s="29"/>
      <c r="J99" s="62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30">
        <v>5.0</v>
      </c>
      <c r="B100" s="31" t="s">
        <v>28</v>
      </c>
      <c r="C100" s="32"/>
      <c r="D100" s="74">
        <v>0.0</v>
      </c>
      <c r="E100" s="74">
        <v>0.0</v>
      </c>
      <c r="F100" s="26">
        <v>0.0</v>
      </c>
      <c r="G100" s="74"/>
      <c r="H100" s="29"/>
      <c r="I100" s="29"/>
      <c r="J100" s="62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30">
        <v>6.0</v>
      </c>
      <c r="B101" s="31" t="s">
        <v>29</v>
      </c>
      <c r="C101" s="32"/>
      <c r="D101" s="74">
        <v>0.0</v>
      </c>
      <c r="E101" s="74">
        <v>0.0</v>
      </c>
      <c r="F101" s="26">
        <v>0.0</v>
      </c>
      <c r="G101" s="74"/>
      <c r="H101" s="29"/>
      <c r="I101" s="29"/>
      <c r="J101" s="62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30">
        <v>7.0</v>
      </c>
      <c r="B102" s="31" t="s">
        <v>30</v>
      </c>
      <c r="C102" s="32"/>
      <c r="D102" s="74">
        <v>0.0</v>
      </c>
      <c r="E102" s="74">
        <v>0.0</v>
      </c>
      <c r="F102" s="26">
        <v>0.0</v>
      </c>
      <c r="G102" s="74"/>
      <c r="H102" s="55"/>
      <c r="I102" s="29"/>
      <c r="J102" s="62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30">
        <v>8.0</v>
      </c>
      <c r="B103" s="31" t="s">
        <v>31</v>
      </c>
      <c r="C103" s="32"/>
      <c r="D103" s="74">
        <v>0.0</v>
      </c>
      <c r="E103" s="74">
        <v>0.0</v>
      </c>
      <c r="F103" s="26">
        <v>0.0</v>
      </c>
      <c r="G103" s="74"/>
      <c r="H103" s="29"/>
      <c r="I103" s="29"/>
      <c r="J103" s="62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30">
        <v>9.0</v>
      </c>
      <c r="B104" s="31" t="s">
        <v>32</v>
      </c>
      <c r="C104" s="32"/>
      <c r="D104" s="74">
        <v>156.0</v>
      </c>
      <c r="E104" s="74">
        <v>156.0</v>
      </c>
      <c r="F104" s="26">
        <v>0.0</v>
      </c>
      <c r="G104" s="74"/>
      <c r="H104" s="29">
        <v>13.5</v>
      </c>
      <c r="I104" s="29">
        <v>211.0</v>
      </c>
      <c r="J104" s="62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30">
        <v>10.0</v>
      </c>
      <c r="B105" s="31" t="s">
        <v>33</v>
      </c>
      <c r="C105" s="32"/>
      <c r="D105" s="74">
        <v>0.0</v>
      </c>
      <c r="E105" s="74">
        <v>0.0</v>
      </c>
      <c r="F105" s="26">
        <v>0.0</v>
      </c>
      <c r="G105" s="74"/>
      <c r="H105" s="29"/>
      <c r="I105" s="61"/>
      <c r="J105" s="62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30">
        <v>11.0</v>
      </c>
      <c r="B106" s="31" t="s">
        <v>34</v>
      </c>
      <c r="C106" s="32"/>
      <c r="D106" s="74">
        <v>0.0</v>
      </c>
      <c r="E106" s="74">
        <v>0.0</v>
      </c>
      <c r="F106" s="26">
        <v>0.0</v>
      </c>
      <c r="G106" s="74"/>
      <c r="H106" s="29"/>
      <c r="I106" s="29"/>
      <c r="J106" s="62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30">
        <v>12.0</v>
      </c>
      <c r="B107" s="31" t="s">
        <v>35</v>
      </c>
      <c r="C107" s="32"/>
      <c r="D107" s="74">
        <v>0.0</v>
      </c>
      <c r="E107" s="74">
        <v>0.0</v>
      </c>
      <c r="F107" s="26">
        <v>0.0</v>
      </c>
      <c r="G107" s="74"/>
      <c r="H107" s="29"/>
      <c r="I107" s="29"/>
      <c r="J107" s="62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30">
        <v>13.0</v>
      </c>
      <c r="B108" s="31" t="s">
        <v>36</v>
      </c>
      <c r="C108" s="32"/>
      <c r="D108" s="74">
        <v>0.0</v>
      </c>
      <c r="E108" s="74">
        <v>0.0</v>
      </c>
      <c r="F108" s="26">
        <v>0.0</v>
      </c>
      <c r="G108" s="74"/>
      <c r="H108" s="29"/>
      <c r="I108" s="61"/>
      <c r="J108" s="62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30">
        <v>14.0</v>
      </c>
      <c r="B109" s="31" t="s">
        <v>37</v>
      </c>
      <c r="C109" s="32"/>
      <c r="D109" s="74">
        <v>0.0</v>
      </c>
      <c r="E109" s="74">
        <v>0.0</v>
      </c>
      <c r="F109" s="26">
        <v>0.0</v>
      </c>
      <c r="G109" s="74"/>
      <c r="H109" s="29"/>
      <c r="I109" s="61">
        <f t="shared" ref="I109:I112" si="12">E109*H109/10</f>
        <v>0</v>
      </c>
      <c r="J109" s="62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30">
        <v>15.0</v>
      </c>
      <c r="B110" s="31" t="s">
        <v>38</v>
      </c>
      <c r="C110" s="32"/>
      <c r="D110" s="33">
        <v>0.0</v>
      </c>
      <c r="E110" s="74">
        <v>0.0</v>
      </c>
      <c r="F110" s="26">
        <v>0.0</v>
      </c>
      <c r="G110" s="74"/>
      <c r="H110" s="55"/>
      <c r="I110" s="61">
        <f t="shared" si="12"/>
        <v>0</v>
      </c>
      <c r="J110" s="62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30">
        <v>16.0</v>
      </c>
      <c r="B111" s="31" t="s">
        <v>39</v>
      </c>
      <c r="C111" s="32"/>
      <c r="D111" s="33">
        <v>0.0</v>
      </c>
      <c r="E111" s="74">
        <v>0.0</v>
      </c>
      <c r="F111" s="26">
        <v>0.0</v>
      </c>
      <c r="G111" s="74"/>
      <c r="H111" s="55"/>
      <c r="I111" s="61">
        <f t="shared" si="12"/>
        <v>0</v>
      </c>
      <c r="J111" s="62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30">
        <v>17.0</v>
      </c>
      <c r="B112" s="31" t="s">
        <v>40</v>
      </c>
      <c r="C112" s="32"/>
      <c r="D112" s="74">
        <v>0.0</v>
      </c>
      <c r="E112" s="74">
        <v>0.0</v>
      </c>
      <c r="F112" s="26">
        <v>0.0</v>
      </c>
      <c r="G112" s="74"/>
      <c r="H112" s="55"/>
      <c r="I112" s="61">
        <f t="shared" si="12"/>
        <v>0</v>
      </c>
      <c r="J112" s="62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30"/>
      <c r="B113" s="25" t="s">
        <v>41</v>
      </c>
      <c r="C113" s="32"/>
      <c r="D113" s="74">
        <v>156.0</v>
      </c>
      <c r="E113" s="74">
        <v>156.0</v>
      </c>
      <c r="F113" s="26">
        <v>0.0</v>
      </c>
      <c r="G113" s="74"/>
      <c r="H113" s="29">
        <v>13.5</v>
      </c>
      <c r="I113" s="29">
        <v>211.0</v>
      </c>
      <c r="J113" s="62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1"/>
      <c r="B114" s="6"/>
      <c r="C114" s="42"/>
      <c r="D114" s="42"/>
      <c r="E114" s="43"/>
      <c r="F114" s="42"/>
      <c r="G114" s="59"/>
      <c r="H114" s="104"/>
      <c r="I114" s="6">
        <v>88.0</v>
      </c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1" t="s">
        <v>0</v>
      </c>
      <c r="B115" s="2"/>
      <c r="C115" s="2"/>
      <c r="D115" s="2"/>
      <c r="E115" s="2"/>
      <c r="F115" s="2"/>
      <c r="G115" s="2"/>
      <c r="H115" s="2"/>
      <c r="I115" s="2"/>
      <c r="J115" s="3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1" t="s">
        <v>1</v>
      </c>
      <c r="B116" s="2"/>
      <c r="C116" s="2"/>
      <c r="D116" s="2"/>
      <c r="E116" s="2"/>
      <c r="F116" s="2"/>
      <c r="G116" s="2"/>
      <c r="H116" s="2"/>
      <c r="I116" s="2"/>
      <c r="J116" s="3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1" t="s">
        <v>81</v>
      </c>
      <c r="B117" s="2"/>
      <c r="C117" s="2"/>
      <c r="D117" s="2"/>
      <c r="E117" s="2"/>
      <c r="F117" s="2"/>
      <c r="G117" s="2"/>
      <c r="H117" s="2"/>
      <c r="I117" s="2"/>
      <c r="J117" s="3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1" t="s">
        <v>47</v>
      </c>
      <c r="B118" s="2"/>
      <c r="C118" s="2"/>
      <c r="D118" s="2"/>
      <c r="E118" s="2"/>
      <c r="F118" s="2"/>
      <c r="G118" s="2"/>
      <c r="H118" s="2"/>
      <c r="I118" s="2"/>
      <c r="J118" s="3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5"/>
      <c r="B119" s="6"/>
      <c r="C119" s="49"/>
      <c r="D119" s="49"/>
      <c r="E119" s="50"/>
      <c r="F119" s="49"/>
      <c r="G119" s="49"/>
      <c r="H119" s="51"/>
      <c r="I119" s="49"/>
      <c r="J119" s="6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10"/>
      <c r="B120" s="11"/>
      <c r="C120" s="12" t="s">
        <v>4</v>
      </c>
      <c r="D120" s="12"/>
      <c r="E120" s="105"/>
      <c r="F120" s="15"/>
      <c r="G120" s="12" t="s">
        <v>4</v>
      </c>
      <c r="H120" s="16"/>
      <c r="I120" s="15"/>
      <c r="J120" s="11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17" t="s">
        <v>6</v>
      </c>
      <c r="B121" s="18" t="s">
        <v>7</v>
      </c>
      <c r="C121" s="19" t="s">
        <v>8</v>
      </c>
      <c r="D121" s="19" t="s">
        <v>9</v>
      </c>
      <c r="E121" s="20" t="s">
        <v>65</v>
      </c>
      <c r="F121" s="19" t="s">
        <v>12</v>
      </c>
      <c r="G121" s="19" t="s">
        <v>13</v>
      </c>
      <c r="H121" s="22" t="s">
        <v>14</v>
      </c>
      <c r="I121" s="19" t="s">
        <v>15</v>
      </c>
      <c r="J121" s="18" t="s">
        <v>16</v>
      </c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17"/>
      <c r="B122" s="18"/>
      <c r="C122" s="23" t="s">
        <v>83</v>
      </c>
      <c r="D122" s="19" t="s">
        <v>18</v>
      </c>
      <c r="E122" s="20" t="s">
        <v>18</v>
      </c>
      <c r="F122" s="19" t="s">
        <v>18</v>
      </c>
      <c r="G122" s="23" t="s">
        <v>83</v>
      </c>
      <c r="H122" s="22" t="s">
        <v>19</v>
      </c>
      <c r="I122" s="19" t="s">
        <v>20</v>
      </c>
      <c r="J122" s="18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24"/>
      <c r="B123" s="25"/>
      <c r="C123" s="26" t="s">
        <v>18</v>
      </c>
      <c r="D123" s="27"/>
      <c r="E123" s="28"/>
      <c r="F123" s="27"/>
      <c r="G123" s="26" t="s">
        <v>18</v>
      </c>
      <c r="H123" s="29"/>
      <c r="I123" s="27"/>
      <c r="J123" s="25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30">
        <v>1.0</v>
      </c>
      <c r="B124" s="31" t="s">
        <v>21</v>
      </c>
      <c r="C124" s="32"/>
      <c r="D124" s="74">
        <v>0.0</v>
      </c>
      <c r="E124" s="74">
        <v>0.0</v>
      </c>
      <c r="F124" s="34">
        <v>0.0</v>
      </c>
      <c r="G124" s="87"/>
      <c r="H124" s="29"/>
      <c r="I124" s="34"/>
      <c r="J124" s="62" t="s">
        <v>46</v>
      </c>
      <c r="K124" s="4"/>
      <c r="L124" s="42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30">
        <v>2.0</v>
      </c>
      <c r="B125" s="31" t="s">
        <v>23</v>
      </c>
      <c r="C125" s="32"/>
      <c r="D125" s="74">
        <v>0.0</v>
      </c>
      <c r="E125" s="74">
        <v>0.0</v>
      </c>
      <c r="F125" s="34">
        <v>0.0</v>
      </c>
      <c r="G125" s="87"/>
      <c r="H125" s="56"/>
      <c r="I125" s="34">
        <f t="shared" ref="I125:I140" si="13">H125*E125/10</f>
        <v>0</v>
      </c>
      <c r="J125" s="62"/>
      <c r="K125" s="59"/>
      <c r="L125" s="42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30">
        <v>3.0</v>
      </c>
      <c r="B126" s="31" t="s">
        <v>25</v>
      </c>
      <c r="C126" s="32"/>
      <c r="D126" s="74">
        <v>212.25382262996942</v>
      </c>
      <c r="E126" s="74">
        <v>212.0</v>
      </c>
      <c r="F126" s="34"/>
      <c r="G126" s="87">
        <f t="shared" ref="G126:G140" si="14">C126+D126-E126</f>
        <v>0.25382263</v>
      </c>
      <c r="H126" s="29">
        <v>11.935511166995353</v>
      </c>
      <c r="I126" s="34">
        <f t="shared" si="13"/>
        <v>253.0328367</v>
      </c>
      <c r="J126" s="62"/>
      <c r="K126" s="59"/>
      <c r="L126" s="113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30">
        <v>4.0</v>
      </c>
      <c r="B127" s="31" t="s">
        <v>27</v>
      </c>
      <c r="C127" s="32"/>
      <c r="D127" s="74">
        <v>15.46788990825688</v>
      </c>
      <c r="E127" s="74">
        <v>15.0</v>
      </c>
      <c r="F127" s="34"/>
      <c r="G127" s="87">
        <f t="shared" si="14"/>
        <v>0.4678899083</v>
      </c>
      <c r="H127" s="29">
        <v>11.951549812060508</v>
      </c>
      <c r="I127" s="34">
        <f t="shared" si="13"/>
        <v>17.92732472</v>
      </c>
      <c r="J127" s="62"/>
      <c r="K127" s="59"/>
      <c r="L127" s="113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30">
        <v>5.0</v>
      </c>
      <c r="B128" s="31" t="s">
        <v>28</v>
      </c>
      <c r="C128" s="32">
        <v>0.0</v>
      </c>
      <c r="D128" s="74">
        <v>0.0</v>
      </c>
      <c r="E128" s="74">
        <v>0.0</v>
      </c>
      <c r="F128" s="34"/>
      <c r="G128" s="87">
        <f t="shared" si="14"/>
        <v>0</v>
      </c>
      <c r="H128" s="29">
        <v>0.0</v>
      </c>
      <c r="I128" s="34">
        <f t="shared" si="13"/>
        <v>0</v>
      </c>
      <c r="J128" s="62"/>
      <c r="K128" s="59"/>
      <c r="L128" s="113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30">
        <v>6.0</v>
      </c>
      <c r="B129" s="31" t="s">
        <v>29</v>
      </c>
      <c r="C129" s="32">
        <v>1.2999999999999545</v>
      </c>
      <c r="D129" s="74">
        <v>318.8103975535168</v>
      </c>
      <c r="E129" s="74">
        <v>320.0</v>
      </c>
      <c r="F129" s="34"/>
      <c r="G129" s="87">
        <f t="shared" si="14"/>
        <v>0.1103975535</v>
      </c>
      <c r="H129" s="29">
        <v>12.37261813912069</v>
      </c>
      <c r="I129" s="34">
        <f t="shared" si="13"/>
        <v>395.9237805</v>
      </c>
      <c r="J129" s="62"/>
      <c r="K129" s="59"/>
      <c r="L129" s="113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30">
        <v>7.0</v>
      </c>
      <c r="B130" s="31" t="s">
        <v>30</v>
      </c>
      <c r="C130" s="32">
        <v>1.6000000000000085</v>
      </c>
      <c r="D130" s="74">
        <v>54.99694189602447</v>
      </c>
      <c r="E130" s="74">
        <v>55.0</v>
      </c>
      <c r="F130" s="34">
        <v>0.0</v>
      </c>
      <c r="G130" s="87">
        <f t="shared" si="14"/>
        <v>1.596941896</v>
      </c>
      <c r="H130" s="29">
        <v>12.32</v>
      </c>
      <c r="I130" s="34">
        <f t="shared" si="13"/>
        <v>67.76</v>
      </c>
      <c r="J130" s="62"/>
      <c r="K130" s="59"/>
      <c r="L130" s="113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30">
        <v>8.0</v>
      </c>
      <c r="B131" s="31" t="s">
        <v>31</v>
      </c>
      <c r="C131" s="32"/>
      <c r="D131" s="74">
        <v>257.79816513761466</v>
      </c>
      <c r="E131" s="74">
        <v>258.0</v>
      </c>
      <c r="F131" s="34">
        <v>0.0</v>
      </c>
      <c r="G131" s="87">
        <f t="shared" si="14"/>
        <v>-0.2018348624</v>
      </c>
      <c r="H131" s="29">
        <v>12.4688792141034</v>
      </c>
      <c r="I131" s="34">
        <f t="shared" si="13"/>
        <v>321.6970837</v>
      </c>
      <c r="J131" s="62"/>
      <c r="K131" s="59"/>
      <c r="L131" s="113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30">
        <v>9.0</v>
      </c>
      <c r="B132" s="31" t="s">
        <v>32</v>
      </c>
      <c r="C132" s="32">
        <v>309.9</v>
      </c>
      <c r="D132" s="74">
        <v>331.70030581039754</v>
      </c>
      <c r="E132" s="74">
        <v>599.0</v>
      </c>
      <c r="F132" s="34">
        <v>0.0</v>
      </c>
      <c r="G132" s="87">
        <f t="shared" si="14"/>
        <v>42.60030581</v>
      </c>
      <c r="H132" s="29">
        <v>12.4805524010303</v>
      </c>
      <c r="I132" s="34">
        <f t="shared" si="13"/>
        <v>747.5850888</v>
      </c>
      <c r="J132" s="62"/>
      <c r="K132" s="59"/>
      <c r="L132" s="113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30">
        <v>10.0</v>
      </c>
      <c r="B133" s="31" t="s">
        <v>33</v>
      </c>
      <c r="C133" s="32">
        <v>0.900000000000091</v>
      </c>
      <c r="D133" s="74">
        <v>579.1865443425077</v>
      </c>
      <c r="E133" s="74">
        <v>580.0</v>
      </c>
      <c r="F133" s="34">
        <v>0.0</v>
      </c>
      <c r="G133" s="87">
        <f t="shared" si="14"/>
        <v>0.08654434251</v>
      </c>
      <c r="H133" s="29">
        <v>12.4576868607395</v>
      </c>
      <c r="I133" s="34">
        <f t="shared" si="13"/>
        <v>722.5458379</v>
      </c>
      <c r="J133" s="62"/>
      <c r="K133" s="59"/>
      <c r="L133" s="113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30">
        <v>11.0</v>
      </c>
      <c r="B134" s="31" t="s">
        <v>34</v>
      </c>
      <c r="C134" s="32">
        <v>0.0</v>
      </c>
      <c r="D134" s="74">
        <v>360.91743119266056</v>
      </c>
      <c r="E134" s="74">
        <v>361.0</v>
      </c>
      <c r="F134" s="34">
        <v>0.0</v>
      </c>
      <c r="G134" s="87">
        <f t="shared" si="14"/>
        <v>-0.08256880734</v>
      </c>
      <c r="H134" s="29">
        <v>12.29</v>
      </c>
      <c r="I134" s="34">
        <f t="shared" si="13"/>
        <v>443.669</v>
      </c>
      <c r="J134" s="62"/>
      <c r="K134" s="59"/>
      <c r="L134" s="113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30">
        <v>12.0</v>
      </c>
      <c r="B135" s="31" t="s">
        <v>35</v>
      </c>
      <c r="C135" s="32">
        <v>2.5</v>
      </c>
      <c r="D135" s="74">
        <v>589.0</v>
      </c>
      <c r="E135" s="74">
        <v>589.0</v>
      </c>
      <c r="F135" s="34">
        <v>14.0</v>
      </c>
      <c r="G135" s="87">
        <f t="shared" si="14"/>
        <v>2.5</v>
      </c>
      <c r="H135" s="29">
        <v>12.77694217279853</v>
      </c>
      <c r="I135" s="34">
        <f t="shared" si="13"/>
        <v>752.561894</v>
      </c>
      <c r="J135" s="62"/>
      <c r="K135" s="59"/>
      <c r="L135" s="113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30">
        <v>13.0</v>
      </c>
      <c r="B136" s="31" t="s">
        <v>36</v>
      </c>
      <c r="C136" s="32">
        <v>4.600000000000136</v>
      </c>
      <c r="D136" s="74">
        <v>437.3975535168196</v>
      </c>
      <c r="E136" s="74">
        <v>442.0</v>
      </c>
      <c r="F136" s="34">
        <v>0.0</v>
      </c>
      <c r="G136" s="87">
        <f t="shared" si="14"/>
        <v>-0.00244648318</v>
      </c>
      <c r="H136" s="29">
        <v>12.1024991608731</v>
      </c>
      <c r="I136" s="34">
        <f t="shared" si="13"/>
        <v>534.9304629</v>
      </c>
      <c r="J136" s="62"/>
      <c r="K136" s="59"/>
      <c r="L136" s="113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30">
        <v>14.0</v>
      </c>
      <c r="B137" s="31" t="s">
        <v>37</v>
      </c>
      <c r="C137" s="32">
        <v>0.0</v>
      </c>
      <c r="D137" s="74">
        <v>127.18042813455658</v>
      </c>
      <c r="E137" s="74">
        <v>127.0</v>
      </c>
      <c r="F137" s="34">
        <v>0.0</v>
      </c>
      <c r="G137" s="87">
        <f t="shared" si="14"/>
        <v>0.1804281346</v>
      </c>
      <c r="H137" s="29">
        <v>12.1926096712299</v>
      </c>
      <c r="I137" s="34">
        <f t="shared" si="13"/>
        <v>154.8461428</v>
      </c>
      <c r="J137" s="62"/>
      <c r="K137" s="59"/>
      <c r="L137" s="113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30">
        <v>15.0</v>
      </c>
      <c r="B138" s="31" t="s">
        <v>38</v>
      </c>
      <c r="C138" s="32">
        <v>0.0</v>
      </c>
      <c r="D138" s="74">
        <v>1.7186544342507646</v>
      </c>
      <c r="E138" s="74">
        <v>2.0</v>
      </c>
      <c r="F138" s="34">
        <v>0.0</v>
      </c>
      <c r="G138" s="87">
        <f t="shared" si="14"/>
        <v>-0.2813455657</v>
      </c>
      <c r="H138" s="29">
        <v>12.135057706693498</v>
      </c>
      <c r="I138" s="34">
        <f t="shared" si="13"/>
        <v>2.427011541</v>
      </c>
      <c r="J138" s="62"/>
      <c r="K138" s="59"/>
      <c r="L138" s="113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30">
        <v>16.0</v>
      </c>
      <c r="B139" s="31" t="s">
        <v>39</v>
      </c>
      <c r="C139" s="32">
        <v>1.0</v>
      </c>
      <c r="D139" s="74">
        <v>75.62079510703364</v>
      </c>
      <c r="E139" s="74">
        <v>77.0</v>
      </c>
      <c r="F139" s="34">
        <v>0.0</v>
      </c>
      <c r="G139" s="87">
        <f t="shared" si="14"/>
        <v>-0.379204893</v>
      </c>
      <c r="H139" s="29">
        <v>11.788165320455805</v>
      </c>
      <c r="I139" s="34">
        <f t="shared" si="13"/>
        <v>90.76887297</v>
      </c>
      <c r="J139" s="62"/>
      <c r="K139" s="59"/>
      <c r="L139" s="113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30">
        <v>17.0</v>
      </c>
      <c r="B140" s="31" t="s">
        <v>40</v>
      </c>
      <c r="C140" s="32">
        <v>0.0</v>
      </c>
      <c r="D140" s="74">
        <v>10.311926605504587</v>
      </c>
      <c r="E140" s="74">
        <v>10.0</v>
      </c>
      <c r="F140" s="34">
        <v>0.0</v>
      </c>
      <c r="G140" s="87">
        <f t="shared" si="14"/>
        <v>0.3119266055</v>
      </c>
      <c r="H140" s="29">
        <v>11.825676195632136</v>
      </c>
      <c r="I140" s="34">
        <f t="shared" si="13"/>
        <v>11.8256762</v>
      </c>
      <c r="J140" s="62"/>
      <c r="K140" s="59"/>
      <c r="L140" s="113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30"/>
      <c r="B141" s="25" t="s">
        <v>41</v>
      </c>
      <c r="C141" s="32">
        <f t="shared" ref="C141:G141" si="15">SUM(C124:C140)</f>
        <v>321.8</v>
      </c>
      <c r="D141" s="32">
        <f t="shared" si="15"/>
        <v>3372.360856</v>
      </c>
      <c r="E141" s="32">
        <f t="shared" si="15"/>
        <v>3647</v>
      </c>
      <c r="F141" s="32">
        <f t="shared" si="15"/>
        <v>14</v>
      </c>
      <c r="G141" s="32">
        <f t="shared" si="15"/>
        <v>47.16085627</v>
      </c>
      <c r="H141" s="29">
        <f>I141/E141*10</f>
        <v>12.38689611</v>
      </c>
      <c r="I141" s="34">
        <f>SUM(I125:I140)</f>
        <v>4517.501013</v>
      </c>
      <c r="J141" s="62"/>
      <c r="K141" s="59"/>
      <c r="L141" s="42">
        <f>12.47/11.36%</f>
        <v>109.7711268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8.0" customHeight="1">
      <c r="A142" s="41"/>
      <c r="B142" s="6"/>
      <c r="C142" s="42"/>
      <c r="D142" s="42"/>
      <c r="E142" s="43">
        <v>3647.0</v>
      </c>
      <c r="F142" s="42"/>
      <c r="G142" s="42">
        <f>E142-E141</f>
        <v>0</v>
      </c>
      <c r="H142" s="59"/>
      <c r="I142" s="42">
        <v>4518.0</v>
      </c>
      <c r="J142" s="49">
        <f>I142-I141</f>
        <v>0.4989872037</v>
      </c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8.25" customHeight="1">
      <c r="A143" s="41"/>
      <c r="B143" s="6"/>
      <c r="C143" s="42"/>
      <c r="D143" s="42"/>
      <c r="E143" s="43"/>
      <c r="F143" s="42"/>
      <c r="G143" s="42"/>
      <c r="H143" s="59"/>
      <c r="I143" s="42"/>
      <c r="J143" s="6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8.25" customHeight="1">
      <c r="A144" s="41"/>
      <c r="B144" s="6"/>
      <c r="C144" s="42"/>
      <c r="D144" s="42"/>
      <c r="E144" s="43"/>
      <c r="F144" s="42"/>
      <c r="G144" s="42"/>
      <c r="H144" s="59"/>
      <c r="I144" s="42"/>
      <c r="J144" s="6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8.25" customHeight="1">
      <c r="A145" s="41"/>
      <c r="B145" s="6"/>
      <c r="C145" s="42"/>
      <c r="D145" s="42"/>
      <c r="E145" s="43"/>
      <c r="F145" s="42"/>
      <c r="G145" s="42"/>
      <c r="H145" s="59"/>
      <c r="I145" s="42"/>
      <c r="J145" s="6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8.25" customHeight="1">
      <c r="A146" s="41"/>
      <c r="B146" s="6"/>
      <c r="C146" s="42"/>
      <c r="D146" s="42"/>
      <c r="E146" s="43"/>
      <c r="F146" s="42"/>
      <c r="G146" s="42"/>
      <c r="H146" s="59"/>
      <c r="I146" s="42"/>
      <c r="J146" s="6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1" t="s">
        <v>0</v>
      </c>
      <c r="B147" s="2"/>
      <c r="C147" s="2"/>
      <c r="D147" s="2"/>
      <c r="E147" s="2"/>
      <c r="F147" s="2"/>
      <c r="G147" s="2"/>
      <c r="H147" s="2"/>
      <c r="I147" s="2"/>
      <c r="J147" s="3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1" t="s">
        <v>1</v>
      </c>
      <c r="B148" s="2"/>
      <c r="C148" s="2"/>
      <c r="D148" s="2"/>
      <c r="E148" s="2"/>
      <c r="F148" s="2"/>
      <c r="G148" s="2"/>
      <c r="H148" s="2"/>
      <c r="I148" s="2"/>
      <c r="J148" s="3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1" t="s">
        <v>81</v>
      </c>
      <c r="B149" s="2"/>
      <c r="C149" s="2"/>
      <c r="D149" s="2"/>
      <c r="E149" s="2"/>
      <c r="F149" s="2"/>
      <c r="G149" s="2"/>
      <c r="H149" s="2"/>
      <c r="I149" s="2"/>
      <c r="J149" s="3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1" t="s">
        <v>48</v>
      </c>
      <c r="B150" s="2"/>
      <c r="C150" s="2"/>
      <c r="D150" s="2"/>
      <c r="E150" s="2"/>
      <c r="F150" s="2"/>
      <c r="G150" s="2"/>
      <c r="H150" s="2"/>
      <c r="I150" s="2"/>
      <c r="J150" s="3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5"/>
      <c r="B151" s="6"/>
      <c r="C151" s="49"/>
      <c r="D151" s="49"/>
      <c r="E151" s="50"/>
      <c r="F151" s="49"/>
      <c r="G151" s="49"/>
      <c r="H151" s="51"/>
      <c r="I151" s="49"/>
      <c r="J151" s="6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10"/>
      <c r="B152" s="75"/>
      <c r="C152" s="76" t="s">
        <v>4</v>
      </c>
      <c r="D152" s="12"/>
      <c r="E152" s="53"/>
      <c r="F152" s="15"/>
      <c r="G152" s="12" t="s">
        <v>4</v>
      </c>
      <c r="H152" s="16"/>
      <c r="I152" s="15"/>
      <c r="J152" s="11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17" t="s">
        <v>6</v>
      </c>
      <c r="B153" s="18" t="s">
        <v>7</v>
      </c>
      <c r="C153" s="19" t="s">
        <v>8</v>
      </c>
      <c r="D153" s="19" t="s">
        <v>9</v>
      </c>
      <c r="E153" s="85" t="s">
        <v>65</v>
      </c>
      <c r="F153" s="19" t="s">
        <v>12</v>
      </c>
      <c r="G153" s="19" t="s">
        <v>13</v>
      </c>
      <c r="H153" s="22" t="s">
        <v>14</v>
      </c>
      <c r="I153" s="19" t="s">
        <v>15</v>
      </c>
      <c r="J153" s="18" t="s">
        <v>16</v>
      </c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17"/>
      <c r="B154" s="18"/>
      <c r="C154" s="23" t="s">
        <v>83</v>
      </c>
      <c r="D154" s="19" t="s">
        <v>18</v>
      </c>
      <c r="E154" s="20" t="s">
        <v>18</v>
      </c>
      <c r="F154" s="19" t="s">
        <v>18</v>
      </c>
      <c r="G154" s="23" t="s">
        <v>83</v>
      </c>
      <c r="H154" s="22" t="s">
        <v>19</v>
      </c>
      <c r="I154" s="19" t="s">
        <v>20</v>
      </c>
      <c r="J154" s="18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24"/>
      <c r="B155" s="25"/>
      <c r="C155" s="26" t="s">
        <v>18</v>
      </c>
      <c r="D155" s="27"/>
      <c r="E155" s="28"/>
      <c r="F155" s="27"/>
      <c r="G155" s="26" t="s">
        <v>18</v>
      </c>
      <c r="H155" s="29"/>
      <c r="I155" s="27"/>
      <c r="J155" s="25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30">
        <v>1.0</v>
      </c>
      <c r="B156" s="31" t="s">
        <v>21</v>
      </c>
      <c r="C156" s="32"/>
      <c r="D156" s="74"/>
      <c r="E156" s="74"/>
      <c r="F156" s="34"/>
      <c r="G156" s="34"/>
      <c r="H156" s="56"/>
      <c r="I156" s="77"/>
      <c r="J156" s="62" t="s">
        <v>46</v>
      </c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30">
        <v>2.0</v>
      </c>
      <c r="B157" s="31" t="s">
        <v>23</v>
      </c>
      <c r="C157" s="32"/>
      <c r="D157" s="74"/>
      <c r="E157" s="74"/>
      <c r="F157" s="34"/>
      <c r="G157" s="34"/>
      <c r="H157" s="56"/>
      <c r="I157" s="77"/>
      <c r="J157" s="62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30">
        <v>3.0</v>
      </c>
      <c r="B158" s="31" t="s">
        <v>25</v>
      </c>
      <c r="C158" s="32"/>
      <c r="D158" s="74"/>
      <c r="E158" s="74"/>
      <c r="F158" s="34"/>
      <c r="G158" s="34"/>
      <c r="H158" s="56"/>
      <c r="I158" s="77"/>
      <c r="J158" s="62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30">
        <v>4.0</v>
      </c>
      <c r="B159" s="31" t="s">
        <v>27</v>
      </c>
      <c r="C159" s="32"/>
      <c r="D159" s="74"/>
      <c r="E159" s="74"/>
      <c r="F159" s="34"/>
      <c r="G159" s="34"/>
      <c r="H159" s="56"/>
      <c r="I159" s="77"/>
      <c r="J159" s="62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30">
        <v>5.0</v>
      </c>
      <c r="B160" s="31" t="s">
        <v>28</v>
      </c>
      <c r="C160" s="32"/>
      <c r="D160" s="74"/>
      <c r="E160" s="74"/>
      <c r="F160" s="34"/>
      <c r="G160" s="34"/>
      <c r="H160" s="56"/>
      <c r="I160" s="77"/>
      <c r="J160" s="27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30">
        <v>6.0</v>
      </c>
      <c r="B161" s="31" t="s">
        <v>29</v>
      </c>
      <c r="C161" s="32"/>
      <c r="D161" s="74"/>
      <c r="E161" s="74"/>
      <c r="F161" s="34"/>
      <c r="G161" s="34"/>
      <c r="H161" s="56"/>
      <c r="I161" s="77"/>
      <c r="J161" s="27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30">
        <v>7.0</v>
      </c>
      <c r="B162" s="31" t="s">
        <v>30</v>
      </c>
      <c r="C162" s="32"/>
      <c r="D162" s="74"/>
      <c r="E162" s="74"/>
      <c r="F162" s="34"/>
      <c r="G162" s="34"/>
      <c r="H162" s="56"/>
      <c r="I162" s="77"/>
      <c r="J162" s="62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30">
        <v>8.0</v>
      </c>
      <c r="B163" s="31" t="s">
        <v>31</v>
      </c>
      <c r="C163" s="32"/>
      <c r="D163" s="74"/>
      <c r="E163" s="74"/>
      <c r="F163" s="34"/>
      <c r="G163" s="34"/>
      <c r="H163" s="29"/>
      <c r="I163" s="77"/>
      <c r="J163" s="62"/>
      <c r="K163" s="4"/>
      <c r="L163" s="59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30">
        <v>9.0</v>
      </c>
      <c r="B164" s="31" t="s">
        <v>32</v>
      </c>
      <c r="C164" s="32"/>
      <c r="D164" s="74"/>
      <c r="E164" s="74"/>
      <c r="F164" s="34"/>
      <c r="G164" s="34"/>
      <c r="H164" s="29"/>
      <c r="I164" s="77"/>
      <c r="J164" s="62"/>
      <c r="K164" s="4"/>
      <c r="L164" s="59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30">
        <v>10.0</v>
      </c>
      <c r="B165" s="31" t="s">
        <v>33</v>
      </c>
      <c r="C165" s="32"/>
      <c r="D165" s="74"/>
      <c r="E165" s="74"/>
      <c r="F165" s="34"/>
      <c r="G165" s="34"/>
      <c r="H165" s="56"/>
      <c r="I165" s="77"/>
      <c r="J165" s="62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30">
        <v>11.0</v>
      </c>
      <c r="B166" s="31" t="s">
        <v>34</v>
      </c>
      <c r="C166" s="32"/>
      <c r="D166" s="74"/>
      <c r="E166" s="74"/>
      <c r="F166" s="34"/>
      <c r="G166" s="34"/>
      <c r="H166" s="56"/>
      <c r="I166" s="77"/>
      <c r="J166" s="62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30">
        <v>12.0</v>
      </c>
      <c r="B167" s="31" t="s">
        <v>35</v>
      </c>
      <c r="C167" s="32"/>
      <c r="D167" s="74"/>
      <c r="E167" s="74"/>
      <c r="F167" s="34"/>
      <c r="G167" s="34"/>
      <c r="H167" s="56"/>
      <c r="I167" s="77"/>
      <c r="J167" s="62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30">
        <v>13.0</v>
      </c>
      <c r="B168" s="31" t="s">
        <v>36</v>
      </c>
      <c r="C168" s="32"/>
      <c r="D168" s="74"/>
      <c r="E168" s="74"/>
      <c r="F168" s="34"/>
      <c r="G168" s="34"/>
      <c r="H168" s="29"/>
      <c r="I168" s="77"/>
      <c r="J168" s="62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30">
        <v>14.0</v>
      </c>
      <c r="B169" s="31" t="s">
        <v>37</v>
      </c>
      <c r="C169" s="32"/>
      <c r="D169" s="74"/>
      <c r="E169" s="74"/>
      <c r="F169" s="34"/>
      <c r="G169" s="34"/>
      <c r="H169" s="56"/>
      <c r="I169" s="77"/>
      <c r="J169" s="62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30">
        <v>15.0</v>
      </c>
      <c r="B170" s="31" t="s">
        <v>38</v>
      </c>
      <c r="C170" s="32"/>
      <c r="D170" s="74"/>
      <c r="E170" s="74"/>
      <c r="F170" s="34"/>
      <c r="G170" s="34"/>
      <c r="H170" s="56"/>
      <c r="I170" s="77"/>
      <c r="J170" s="62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30">
        <v>16.0</v>
      </c>
      <c r="B171" s="31" t="s">
        <v>39</v>
      </c>
      <c r="C171" s="32"/>
      <c r="D171" s="74"/>
      <c r="E171" s="74"/>
      <c r="F171" s="34"/>
      <c r="G171" s="34"/>
      <c r="H171" s="56"/>
      <c r="I171" s="77"/>
      <c r="J171" s="62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30">
        <v>17.0</v>
      </c>
      <c r="B172" s="31" t="s">
        <v>40</v>
      </c>
      <c r="C172" s="32"/>
      <c r="D172" s="74"/>
      <c r="E172" s="74"/>
      <c r="F172" s="34"/>
      <c r="G172" s="34"/>
      <c r="H172" s="56"/>
      <c r="I172" s="77"/>
      <c r="J172" s="62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30"/>
      <c r="B173" s="25" t="s">
        <v>41</v>
      </c>
      <c r="C173" s="32"/>
      <c r="D173" s="74"/>
      <c r="E173" s="74"/>
      <c r="F173" s="34"/>
      <c r="G173" s="34"/>
      <c r="H173" s="29"/>
      <c r="I173" s="77"/>
      <c r="J173" s="62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1"/>
      <c r="B174" s="6"/>
      <c r="C174" s="44"/>
      <c r="D174" s="42"/>
      <c r="E174" s="43"/>
      <c r="F174" s="44"/>
      <c r="G174" s="44"/>
      <c r="H174" s="59"/>
      <c r="I174" s="42"/>
      <c r="J174" s="6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1"/>
      <c r="B175" s="6"/>
      <c r="C175" s="44"/>
      <c r="D175" s="42"/>
      <c r="E175" s="43"/>
      <c r="F175" s="44"/>
      <c r="G175" s="44"/>
      <c r="H175" s="59"/>
      <c r="I175" s="42"/>
      <c r="J175" s="6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1" t="s">
        <v>0</v>
      </c>
      <c r="B176" s="2"/>
      <c r="C176" s="2"/>
      <c r="D176" s="2"/>
      <c r="E176" s="2"/>
      <c r="F176" s="2"/>
      <c r="G176" s="2"/>
      <c r="H176" s="2"/>
      <c r="I176" s="2"/>
      <c r="J176" s="3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1" t="s">
        <v>1</v>
      </c>
      <c r="B177" s="2"/>
      <c r="C177" s="2"/>
      <c r="D177" s="2"/>
      <c r="E177" s="2"/>
      <c r="F177" s="2"/>
      <c r="G177" s="2"/>
      <c r="H177" s="2"/>
      <c r="I177" s="2"/>
      <c r="J177" s="3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1" t="s">
        <v>81</v>
      </c>
      <c r="B178" s="2"/>
      <c r="C178" s="2"/>
      <c r="D178" s="2"/>
      <c r="E178" s="2"/>
      <c r="F178" s="2"/>
      <c r="G178" s="2"/>
      <c r="H178" s="2"/>
      <c r="I178" s="2"/>
      <c r="J178" s="3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1" t="s">
        <v>50</v>
      </c>
      <c r="B179" s="2"/>
      <c r="C179" s="2"/>
      <c r="D179" s="2"/>
      <c r="E179" s="2"/>
      <c r="F179" s="2"/>
      <c r="G179" s="2"/>
      <c r="H179" s="2"/>
      <c r="I179" s="2"/>
      <c r="J179" s="3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5"/>
      <c r="B180" s="6"/>
      <c r="C180" s="49"/>
      <c r="D180" s="49"/>
      <c r="E180" s="50"/>
      <c r="F180" s="49"/>
      <c r="G180" s="49"/>
      <c r="H180" s="51"/>
      <c r="I180" s="49"/>
      <c r="J180" s="6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10"/>
      <c r="B181" s="11"/>
      <c r="C181" s="12" t="s">
        <v>4</v>
      </c>
      <c r="D181" s="12"/>
      <c r="E181" s="53"/>
      <c r="F181" s="15"/>
      <c r="G181" s="12" t="s">
        <v>4</v>
      </c>
      <c r="H181" s="16"/>
      <c r="I181" s="15"/>
      <c r="J181" s="11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17" t="s">
        <v>6</v>
      </c>
      <c r="B182" s="18" t="s">
        <v>7</v>
      </c>
      <c r="C182" s="19" t="s">
        <v>8</v>
      </c>
      <c r="D182" s="19" t="s">
        <v>9</v>
      </c>
      <c r="E182" s="85" t="s">
        <v>65</v>
      </c>
      <c r="F182" s="19" t="s">
        <v>12</v>
      </c>
      <c r="G182" s="19" t="s">
        <v>13</v>
      </c>
      <c r="H182" s="22" t="s">
        <v>14</v>
      </c>
      <c r="I182" s="19" t="s">
        <v>15</v>
      </c>
      <c r="J182" s="18" t="s">
        <v>16</v>
      </c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17"/>
      <c r="B183" s="18"/>
      <c r="C183" s="84">
        <v>2018.0</v>
      </c>
      <c r="D183" s="19" t="s">
        <v>18</v>
      </c>
      <c r="E183" s="20" t="s">
        <v>18</v>
      </c>
      <c r="F183" s="19" t="s">
        <v>18</v>
      </c>
      <c r="G183" s="84">
        <v>2018.0</v>
      </c>
      <c r="H183" s="22" t="s">
        <v>19</v>
      </c>
      <c r="I183" s="19" t="s">
        <v>20</v>
      </c>
      <c r="J183" s="18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24"/>
      <c r="B184" s="25"/>
      <c r="C184" s="26" t="s">
        <v>18</v>
      </c>
      <c r="D184" s="27"/>
      <c r="E184" s="28"/>
      <c r="F184" s="27"/>
      <c r="G184" s="26" t="s">
        <v>18</v>
      </c>
      <c r="H184" s="29"/>
      <c r="I184" s="27"/>
      <c r="J184" s="25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30">
        <v>1.0</v>
      </c>
      <c r="B185" s="31" t="s">
        <v>21</v>
      </c>
      <c r="C185" s="74">
        <v>6.999999999999998</v>
      </c>
      <c r="D185" s="74">
        <v>5.0</v>
      </c>
      <c r="E185" s="74">
        <v>10.5</v>
      </c>
      <c r="F185" s="34">
        <v>0.0</v>
      </c>
      <c r="G185" s="87">
        <f>C185+D185-E185</f>
        <v>1.5</v>
      </c>
      <c r="H185" s="29">
        <v>163.55</v>
      </c>
      <c r="I185" s="27">
        <f t="shared" ref="I185:I201" si="16">H185*E185/10</f>
        <v>171.7275</v>
      </c>
      <c r="J185" s="62" t="s">
        <v>51</v>
      </c>
      <c r="K185" s="42"/>
      <c r="L185" s="42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30">
        <v>2.0</v>
      </c>
      <c r="B186" s="31" t="s">
        <v>23</v>
      </c>
      <c r="C186" s="74"/>
      <c r="D186" s="74">
        <v>0.0</v>
      </c>
      <c r="E186" s="74">
        <v>0.0</v>
      </c>
      <c r="F186" s="34">
        <v>0.0</v>
      </c>
      <c r="G186" s="87"/>
      <c r="H186" s="29"/>
      <c r="I186" s="27">
        <f t="shared" si="16"/>
        <v>0</v>
      </c>
      <c r="J186" s="62"/>
      <c r="K186" s="42"/>
      <c r="L186" s="42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30">
        <v>3.0</v>
      </c>
      <c r="B187" s="31" t="s">
        <v>25</v>
      </c>
      <c r="C187" s="74">
        <v>1.8</v>
      </c>
      <c r="D187" s="74">
        <v>5.0</v>
      </c>
      <c r="E187" s="74">
        <v>2.0</v>
      </c>
      <c r="F187" s="34">
        <v>0.0</v>
      </c>
      <c r="G187" s="87">
        <f t="shared" ref="G187:G202" si="17">C187+D187-E187</f>
        <v>4.8</v>
      </c>
      <c r="H187" s="29">
        <v>167.25</v>
      </c>
      <c r="I187" s="27">
        <f t="shared" si="16"/>
        <v>33.45</v>
      </c>
      <c r="J187" s="62"/>
      <c r="K187" s="42"/>
      <c r="L187" s="42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30">
        <v>4.0</v>
      </c>
      <c r="B188" s="31" t="s">
        <v>27</v>
      </c>
      <c r="C188" s="74">
        <v>3.0</v>
      </c>
      <c r="D188" s="74">
        <v>4.0</v>
      </c>
      <c r="E188" s="74">
        <v>5.0</v>
      </c>
      <c r="F188" s="34">
        <v>0.0</v>
      </c>
      <c r="G188" s="87">
        <f t="shared" si="17"/>
        <v>2</v>
      </c>
      <c r="H188" s="29">
        <v>165.5</v>
      </c>
      <c r="I188" s="27">
        <f t="shared" si="16"/>
        <v>82.75</v>
      </c>
      <c r="J188" s="62"/>
      <c r="K188" s="42"/>
      <c r="L188" s="42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30">
        <v>5.0</v>
      </c>
      <c r="B189" s="31" t="s">
        <v>28</v>
      </c>
      <c r="C189" s="74">
        <v>0.0</v>
      </c>
      <c r="D189" s="74">
        <v>0.0</v>
      </c>
      <c r="E189" s="74">
        <v>0.0</v>
      </c>
      <c r="F189" s="34">
        <v>0.0</v>
      </c>
      <c r="G189" s="87">
        <f t="shared" si="17"/>
        <v>0</v>
      </c>
      <c r="H189" s="29"/>
      <c r="I189" s="27">
        <f t="shared" si="16"/>
        <v>0</v>
      </c>
      <c r="J189" s="62"/>
      <c r="K189" s="42"/>
      <c r="L189" s="42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30">
        <v>6.0</v>
      </c>
      <c r="B190" s="31" t="s">
        <v>29</v>
      </c>
      <c r="C190" s="74">
        <v>0.0</v>
      </c>
      <c r="D190" s="74">
        <v>2.0</v>
      </c>
      <c r="E190" s="74">
        <v>2.0</v>
      </c>
      <c r="F190" s="34">
        <v>0.0</v>
      </c>
      <c r="G190" s="87">
        <f t="shared" si="17"/>
        <v>0</v>
      </c>
      <c r="H190" s="29">
        <v>165.75</v>
      </c>
      <c r="I190" s="27">
        <f t="shared" si="16"/>
        <v>33.15</v>
      </c>
      <c r="J190" s="62"/>
      <c r="K190" s="42"/>
      <c r="L190" s="42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30">
        <v>7.0</v>
      </c>
      <c r="B191" s="31" t="s">
        <v>30</v>
      </c>
      <c r="C191" s="74">
        <v>11.899999999999999</v>
      </c>
      <c r="D191" s="74">
        <v>0.0</v>
      </c>
      <c r="E191" s="74">
        <v>12.0</v>
      </c>
      <c r="F191" s="34">
        <v>0.0</v>
      </c>
      <c r="G191" s="87">
        <f t="shared" si="17"/>
        <v>-0.1</v>
      </c>
      <c r="H191" s="29">
        <v>167.5</v>
      </c>
      <c r="I191" s="27">
        <f t="shared" si="16"/>
        <v>201</v>
      </c>
      <c r="J191" s="62"/>
      <c r="K191" s="42"/>
      <c r="L191" s="42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30">
        <v>8.0</v>
      </c>
      <c r="B192" s="31" t="s">
        <v>31</v>
      </c>
      <c r="C192" s="74">
        <v>0.0</v>
      </c>
      <c r="D192" s="74">
        <v>8.0</v>
      </c>
      <c r="E192" s="74">
        <v>4.0</v>
      </c>
      <c r="F192" s="34">
        <v>0.0</v>
      </c>
      <c r="G192" s="87">
        <f t="shared" si="17"/>
        <v>4</v>
      </c>
      <c r="H192" s="29">
        <v>167.75</v>
      </c>
      <c r="I192" s="27">
        <f t="shared" si="16"/>
        <v>67.1</v>
      </c>
      <c r="J192" s="62"/>
      <c r="K192" s="42"/>
      <c r="L192" s="42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30">
        <v>9.0</v>
      </c>
      <c r="B193" s="31" t="s">
        <v>32</v>
      </c>
      <c r="C193" s="74">
        <v>337.0</v>
      </c>
      <c r="D193" s="74">
        <v>332.0</v>
      </c>
      <c r="E193" s="74">
        <v>337.0</v>
      </c>
      <c r="F193" s="34">
        <v>0.0</v>
      </c>
      <c r="G193" s="87">
        <f t="shared" si="17"/>
        <v>332</v>
      </c>
      <c r="H193" s="29">
        <v>168.75</v>
      </c>
      <c r="I193" s="27">
        <f t="shared" si="16"/>
        <v>5686.875</v>
      </c>
      <c r="J193" s="62"/>
      <c r="K193" s="42"/>
      <c r="L193" s="42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30">
        <v>10.0</v>
      </c>
      <c r="B194" s="31" t="s">
        <v>33</v>
      </c>
      <c r="C194" s="74">
        <v>2.100000000000003</v>
      </c>
      <c r="D194" s="74">
        <v>4.0</v>
      </c>
      <c r="E194" s="74">
        <v>2.0</v>
      </c>
      <c r="F194" s="34">
        <v>0.0</v>
      </c>
      <c r="G194" s="87">
        <f t="shared" si="17"/>
        <v>4.1</v>
      </c>
      <c r="H194" s="29">
        <v>168.5</v>
      </c>
      <c r="I194" s="27">
        <f t="shared" si="16"/>
        <v>33.7</v>
      </c>
      <c r="J194" s="62"/>
      <c r="K194" s="42"/>
      <c r="L194" s="42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30">
        <v>11.0</v>
      </c>
      <c r="B195" s="31" t="s">
        <v>34</v>
      </c>
      <c r="C195" s="74">
        <v>32.7</v>
      </c>
      <c r="D195" s="74">
        <v>39.0</v>
      </c>
      <c r="E195" s="74">
        <v>33.0</v>
      </c>
      <c r="F195" s="34">
        <v>0.0</v>
      </c>
      <c r="G195" s="87">
        <f t="shared" si="17"/>
        <v>38.7</v>
      </c>
      <c r="H195" s="29">
        <v>168.75</v>
      </c>
      <c r="I195" s="27">
        <f t="shared" si="16"/>
        <v>556.875</v>
      </c>
      <c r="J195" s="62"/>
      <c r="K195" s="42"/>
      <c r="L195" s="42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30">
        <v>12.0</v>
      </c>
      <c r="B196" s="31" t="s">
        <v>35</v>
      </c>
      <c r="C196" s="74">
        <v>7.799999999999999</v>
      </c>
      <c r="D196" s="74">
        <v>8.0</v>
      </c>
      <c r="E196" s="74">
        <v>8.0</v>
      </c>
      <c r="F196" s="34">
        <v>0.0</v>
      </c>
      <c r="G196" s="87">
        <f t="shared" si="17"/>
        <v>7.8</v>
      </c>
      <c r="H196" s="29">
        <v>168.5</v>
      </c>
      <c r="I196" s="27">
        <f t="shared" si="16"/>
        <v>134.8</v>
      </c>
      <c r="J196" s="62"/>
      <c r="K196" s="42"/>
      <c r="L196" s="42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30">
        <v>13.0</v>
      </c>
      <c r="B197" s="31" t="s">
        <v>36</v>
      </c>
      <c r="C197" s="74">
        <v>3.6999999999999993</v>
      </c>
      <c r="D197" s="74">
        <v>2.0</v>
      </c>
      <c r="E197" s="74">
        <v>4.0</v>
      </c>
      <c r="F197" s="34">
        <v>0.0</v>
      </c>
      <c r="G197" s="87">
        <f t="shared" si="17"/>
        <v>1.7</v>
      </c>
      <c r="H197" s="29">
        <v>167.75</v>
      </c>
      <c r="I197" s="27">
        <f t="shared" si="16"/>
        <v>67.1</v>
      </c>
      <c r="J197" s="62"/>
      <c r="K197" s="42"/>
      <c r="L197" s="42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30">
        <v>14.0</v>
      </c>
      <c r="B198" s="31" t="s">
        <v>37</v>
      </c>
      <c r="C198" s="74">
        <v>0.8999999999999977</v>
      </c>
      <c r="D198" s="74">
        <v>2.0</v>
      </c>
      <c r="E198" s="74">
        <v>1.0</v>
      </c>
      <c r="F198" s="34">
        <v>0.0</v>
      </c>
      <c r="G198" s="87">
        <f t="shared" si="17"/>
        <v>1.9</v>
      </c>
      <c r="H198" s="29">
        <v>167.75</v>
      </c>
      <c r="I198" s="27">
        <f t="shared" si="16"/>
        <v>16.775</v>
      </c>
      <c r="J198" s="62"/>
      <c r="K198" s="42"/>
      <c r="L198" s="42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30">
        <v>15.0</v>
      </c>
      <c r="B199" s="31" t="s">
        <v>38</v>
      </c>
      <c r="C199" s="74">
        <v>9.100000000000001</v>
      </c>
      <c r="D199" s="74">
        <v>19.0</v>
      </c>
      <c r="E199" s="74">
        <v>14.0</v>
      </c>
      <c r="F199" s="34">
        <v>0.0</v>
      </c>
      <c r="G199" s="87">
        <f t="shared" si="17"/>
        <v>14.1</v>
      </c>
      <c r="H199" s="29">
        <v>168.75</v>
      </c>
      <c r="I199" s="27">
        <f t="shared" si="16"/>
        <v>236.25</v>
      </c>
      <c r="J199" s="62"/>
      <c r="K199" s="42"/>
      <c r="L199" s="42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30">
        <v>16.0</v>
      </c>
      <c r="B200" s="31" t="s">
        <v>39</v>
      </c>
      <c r="C200" s="74">
        <v>24.700000000000003</v>
      </c>
      <c r="D200" s="74">
        <v>12.0</v>
      </c>
      <c r="E200" s="74">
        <v>30.0</v>
      </c>
      <c r="F200" s="34">
        <v>0.0</v>
      </c>
      <c r="G200" s="87">
        <f t="shared" si="17"/>
        <v>6.7</v>
      </c>
      <c r="H200" s="29">
        <v>168.5</v>
      </c>
      <c r="I200" s="27">
        <f t="shared" si="16"/>
        <v>505.5</v>
      </c>
      <c r="J200" s="62"/>
      <c r="K200" s="42"/>
      <c r="L200" s="42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30">
        <v>17.0</v>
      </c>
      <c r="B201" s="31" t="s">
        <v>40</v>
      </c>
      <c r="C201" s="74">
        <v>46.1</v>
      </c>
      <c r="D201" s="74">
        <v>49.0</v>
      </c>
      <c r="E201" s="74">
        <v>48.0</v>
      </c>
      <c r="F201" s="34">
        <v>0.0</v>
      </c>
      <c r="G201" s="87">
        <f t="shared" si="17"/>
        <v>47.1</v>
      </c>
      <c r="H201" s="29">
        <v>167.65</v>
      </c>
      <c r="I201" s="27">
        <f t="shared" si="16"/>
        <v>804.72</v>
      </c>
      <c r="J201" s="62"/>
      <c r="K201" s="42"/>
      <c r="L201" s="42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30"/>
      <c r="B202" s="25" t="s">
        <v>41</v>
      </c>
      <c r="C202" s="32">
        <v>487.89999999999986</v>
      </c>
      <c r="D202" s="32">
        <f t="shared" ref="D202:F202" si="18">SUM(D185:D201)</f>
        <v>491</v>
      </c>
      <c r="E202" s="32">
        <f t="shared" si="18"/>
        <v>512.5</v>
      </c>
      <c r="F202" s="32">
        <f t="shared" si="18"/>
        <v>0</v>
      </c>
      <c r="G202" s="87">
        <f t="shared" si="17"/>
        <v>466.4</v>
      </c>
      <c r="H202" s="29">
        <f>I202/E202*10</f>
        <v>168.4248293</v>
      </c>
      <c r="I202" s="27">
        <f>SUM(I185:I201)</f>
        <v>8631.7725</v>
      </c>
      <c r="J202" s="62"/>
      <c r="K202" s="42"/>
      <c r="L202" s="42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1"/>
      <c r="B203" s="6"/>
      <c r="C203" s="121"/>
      <c r="D203" s="121"/>
      <c r="E203" s="121">
        <v>513.0</v>
      </c>
      <c r="F203" s="121"/>
      <c r="G203" s="122"/>
      <c r="H203" s="59">
        <v>1558.0</v>
      </c>
      <c r="I203" s="42">
        <v>8632.0</v>
      </c>
      <c r="J203" s="6"/>
      <c r="K203" s="42"/>
      <c r="L203" s="42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1"/>
      <c r="B204" s="6"/>
      <c r="C204" s="121"/>
      <c r="D204" s="121"/>
      <c r="E204" s="121"/>
      <c r="F204" s="121"/>
      <c r="G204" s="122"/>
      <c r="H204" s="59"/>
      <c r="I204" s="42"/>
      <c r="J204" s="6"/>
      <c r="K204" s="42"/>
      <c r="L204" s="42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1" t="s">
        <v>0</v>
      </c>
      <c r="B205" s="2"/>
      <c r="C205" s="2"/>
      <c r="D205" s="2"/>
      <c r="E205" s="2"/>
      <c r="F205" s="2"/>
      <c r="G205" s="2"/>
      <c r="H205" s="2"/>
      <c r="I205" s="2"/>
      <c r="J205" s="3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1" t="s">
        <v>1</v>
      </c>
      <c r="B206" s="2"/>
      <c r="C206" s="2"/>
      <c r="D206" s="2"/>
      <c r="E206" s="2"/>
      <c r="F206" s="2"/>
      <c r="G206" s="2"/>
      <c r="H206" s="2"/>
      <c r="I206" s="2"/>
      <c r="J206" s="3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1" t="s">
        <v>81</v>
      </c>
      <c r="B207" s="2"/>
      <c r="C207" s="2"/>
      <c r="D207" s="2"/>
      <c r="E207" s="2"/>
      <c r="F207" s="2"/>
      <c r="G207" s="2"/>
      <c r="H207" s="2"/>
      <c r="I207" s="2"/>
      <c r="J207" s="3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1" t="s">
        <v>52</v>
      </c>
      <c r="B208" s="2"/>
      <c r="C208" s="2"/>
      <c r="D208" s="2"/>
      <c r="E208" s="2"/>
      <c r="F208" s="2"/>
      <c r="G208" s="2"/>
      <c r="H208" s="2"/>
      <c r="I208" s="2"/>
      <c r="J208" s="3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5"/>
      <c r="B209" s="6"/>
      <c r="C209" s="49"/>
      <c r="D209" s="49"/>
      <c r="E209" s="50"/>
      <c r="F209" s="49"/>
      <c r="G209" s="49"/>
      <c r="H209" s="51"/>
      <c r="I209" s="49"/>
      <c r="J209" s="6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10"/>
      <c r="B210" s="11"/>
      <c r="C210" s="12" t="s">
        <v>4</v>
      </c>
      <c r="D210" s="12"/>
      <c r="E210" s="53"/>
      <c r="F210" s="15"/>
      <c r="G210" s="12" t="s">
        <v>4</v>
      </c>
      <c r="H210" s="16"/>
      <c r="I210" s="15"/>
      <c r="J210" s="11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17" t="s">
        <v>6</v>
      </c>
      <c r="B211" s="18" t="s">
        <v>7</v>
      </c>
      <c r="C211" s="19" t="s">
        <v>8</v>
      </c>
      <c r="D211" s="19" t="s">
        <v>9</v>
      </c>
      <c r="E211" s="85" t="s">
        <v>65</v>
      </c>
      <c r="F211" s="19" t="s">
        <v>12</v>
      </c>
      <c r="G211" s="19" t="s">
        <v>13</v>
      </c>
      <c r="H211" s="22" t="s">
        <v>14</v>
      </c>
      <c r="I211" s="19" t="s">
        <v>15</v>
      </c>
      <c r="J211" s="18" t="s">
        <v>16</v>
      </c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17"/>
      <c r="B212" s="18"/>
      <c r="C212" s="84">
        <v>2018.0</v>
      </c>
      <c r="D212" s="19" t="s">
        <v>18</v>
      </c>
      <c r="E212" s="20" t="s">
        <v>18</v>
      </c>
      <c r="F212" s="19" t="s">
        <v>18</v>
      </c>
      <c r="G212" s="84">
        <v>2018.0</v>
      </c>
      <c r="H212" s="22" t="s">
        <v>19</v>
      </c>
      <c r="I212" s="19" t="s">
        <v>20</v>
      </c>
      <c r="J212" s="18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24"/>
      <c r="B213" s="25"/>
      <c r="C213" s="26" t="s">
        <v>18</v>
      </c>
      <c r="D213" s="27"/>
      <c r="E213" s="28"/>
      <c r="F213" s="27"/>
      <c r="G213" s="26" t="s">
        <v>18</v>
      </c>
      <c r="H213" s="29"/>
      <c r="I213" s="27"/>
      <c r="J213" s="25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30">
        <v>1.0</v>
      </c>
      <c r="B214" s="31" t="s">
        <v>21</v>
      </c>
      <c r="C214" s="74"/>
      <c r="D214" s="74">
        <v>1.0</v>
      </c>
      <c r="E214" s="74">
        <v>0.0</v>
      </c>
      <c r="F214" s="34">
        <v>0.0</v>
      </c>
      <c r="G214" s="87"/>
      <c r="H214" s="29">
        <v>0.0</v>
      </c>
      <c r="I214" s="27">
        <f>(H214*E214)/10</f>
        <v>0</v>
      </c>
      <c r="J214" s="62" t="s">
        <v>53</v>
      </c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30">
        <v>2.0</v>
      </c>
      <c r="B215" s="31" t="s">
        <v>23</v>
      </c>
      <c r="C215" s="74"/>
      <c r="D215" s="74">
        <v>0.0</v>
      </c>
      <c r="E215" s="74">
        <v>0.0</v>
      </c>
      <c r="F215" s="34">
        <v>0.0</v>
      </c>
      <c r="G215" s="87"/>
      <c r="H215" s="29"/>
      <c r="I215" s="27"/>
      <c r="J215" s="62"/>
      <c r="K215" s="42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30">
        <v>3.0</v>
      </c>
      <c r="B216" s="31" t="s">
        <v>25</v>
      </c>
      <c r="C216" s="74">
        <v>0.0</v>
      </c>
      <c r="D216" s="74">
        <v>3.0</v>
      </c>
      <c r="E216" s="74">
        <v>3.0</v>
      </c>
      <c r="F216" s="34">
        <v>0.0</v>
      </c>
      <c r="G216" s="87">
        <f>C216+D216-E216</f>
        <v>0</v>
      </c>
      <c r="H216" s="29">
        <f t="shared" ref="H216:H217" si="19">I216/E216*10</f>
        <v>133.3333333</v>
      </c>
      <c r="I216" s="27">
        <v>40.0</v>
      </c>
      <c r="J216" s="62"/>
      <c r="K216" s="42"/>
      <c r="L216" s="42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30">
        <v>4.0</v>
      </c>
      <c r="B217" s="31" t="s">
        <v>27</v>
      </c>
      <c r="C217" s="74"/>
      <c r="D217" s="74">
        <v>1.0</v>
      </c>
      <c r="E217" s="74">
        <v>1.0</v>
      </c>
      <c r="F217" s="34">
        <v>0.0</v>
      </c>
      <c r="G217" s="87"/>
      <c r="H217" s="29">
        <f t="shared" si="19"/>
        <v>140</v>
      </c>
      <c r="I217" s="27">
        <v>14.0</v>
      </c>
      <c r="J217" s="62"/>
      <c r="K217" s="42"/>
      <c r="L217" s="42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30">
        <v>5.0</v>
      </c>
      <c r="B218" s="31" t="s">
        <v>28</v>
      </c>
      <c r="C218" s="74"/>
      <c r="D218" s="74">
        <v>0.0</v>
      </c>
      <c r="E218" s="74">
        <v>0.0</v>
      </c>
      <c r="F218" s="34">
        <v>0.0</v>
      </c>
      <c r="G218" s="87"/>
      <c r="H218" s="29"/>
      <c r="I218" s="27">
        <v>0.0</v>
      </c>
      <c r="J218" s="62"/>
      <c r="K218" s="42"/>
      <c r="L218" s="42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30">
        <v>6.0</v>
      </c>
      <c r="B219" s="31" t="s">
        <v>29</v>
      </c>
      <c r="C219" s="74">
        <v>0.0</v>
      </c>
      <c r="D219" s="74">
        <v>2.0</v>
      </c>
      <c r="E219" s="74">
        <v>2.0</v>
      </c>
      <c r="F219" s="34">
        <v>0.0</v>
      </c>
      <c r="G219" s="87">
        <f t="shared" ref="G219:G220" si="20">C219+D219-E219</f>
        <v>0</v>
      </c>
      <c r="H219" s="29">
        <f t="shared" ref="H219:H220" si="21">I219/E219*10</f>
        <v>175</v>
      </c>
      <c r="I219" s="27">
        <v>35.0</v>
      </c>
      <c r="J219" s="62"/>
      <c r="K219" s="42"/>
      <c r="L219" s="42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30">
        <v>7.0</v>
      </c>
      <c r="B220" s="31" t="s">
        <v>30</v>
      </c>
      <c r="C220" s="74">
        <v>6.099999999999998</v>
      </c>
      <c r="D220" s="74">
        <v>13.0</v>
      </c>
      <c r="E220" s="74">
        <v>12.0</v>
      </c>
      <c r="F220" s="34">
        <v>0.0</v>
      </c>
      <c r="G220" s="87">
        <f t="shared" si="20"/>
        <v>7.1</v>
      </c>
      <c r="H220" s="29">
        <f t="shared" si="21"/>
        <v>168.3333333</v>
      </c>
      <c r="I220" s="27">
        <v>202.0</v>
      </c>
      <c r="J220" s="62"/>
      <c r="K220" s="42"/>
      <c r="L220" s="42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30">
        <v>8.0</v>
      </c>
      <c r="B221" s="31" t="s">
        <v>31</v>
      </c>
      <c r="C221" s="74"/>
      <c r="D221" s="74">
        <v>0.0</v>
      </c>
      <c r="E221" s="74">
        <v>0.0</v>
      </c>
      <c r="F221" s="34">
        <v>0.0</v>
      </c>
      <c r="G221" s="87"/>
      <c r="H221" s="29"/>
      <c r="I221" s="27"/>
      <c r="J221" s="62"/>
      <c r="K221" s="42"/>
      <c r="L221" s="42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30">
        <v>9.0</v>
      </c>
      <c r="B222" s="31" t="s">
        <v>32</v>
      </c>
      <c r="C222" s="74">
        <v>0.0</v>
      </c>
      <c r="D222" s="74">
        <v>8.0</v>
      </c>
      <c r="E222" s="74">
        <v>8.0</v>
      </c>
      <c r="F222" s="34">
        <v>0.0</v>
      </c>
      <c r="G222" s="87">
        <f t="shared" ref="G222:G230" si="22">C222+D222-E222</f>
        <v>0</v>
      </c>
      <c r="H222" s="29">
        <f t="shared" ref="H222:H231" si="23">I222/E222*10</f>
        <v>168.75</v>
      </c>
      <c r="I222" s="27">
        <v>135.0</v>
      </c>
      <c r="J222" s="62"/>
      <c r="K222" s="42"/>
      <c r="L222" s="42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30">
        <v>10.0</v>
      </c>
      <c r="B223" s="31" t="s">
        <v>33</v>
      </c>
      <c r="C223" s="74">
        <v>0.10000000000000131</v>
      </c>
      <c r="D223" s="74">
        <v>7.0</v>
      </c>
      <c r="E223" s="74">
        <v>7.0</v>
      </c>
      <c r="F223" s="34">
        <v>0.0</v>
      </c>
      <c r="G223" s="87">
        <f t="shared" si="22"/>
        <v>0.1</v>
      </c>
      <c r="H223" s="29">
        <f t="shared" si="23"/>
        <v>154.2857143</v>
      </c>
      <c r="I223" s="27">
        <v>108.0</v>
      </c>
      <c r="J223" s="62"/>
      <c r="K223" s="42"/>
      <c r="L223" s="42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30">
        <v>11.0</v>
      </c>
      <c r="B224" s="31" t="s">
        <v>34</v>
      </c>
      <c r="C224" s="74">
        <v>4.699999999999999</v>
      </c>
      <c r="D224" s="74">
        <v>19.0</v>
      </c>
      <c r="E224" s="74">
        <v>19.0</v>
      </c>
      <c r="F224" s="34">
        <v>0.0</v>
      </c>
      <c r="G224" s="87">
        <f t="shared" si="22"/>
        <v>4.7</v>
      </c>
      <c r="H224" s="29">
        <f t="shared" si="23"/>
        <v>151.5789474</v>
      </c>
      <c r="I224" s="27">
        <v>288.0</v>
      </c>
      <c r="J224" s="62"/>
      <c r="K224" s="42"/>
      <c r="L224" s="42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30">
        <v>12.0</v>
      </c>
      <c r="B225" s="31" t="s">
        <v>35</v>
      </c>
      <c r="C225" s="74">
        <v>0.10000000000000053</v>
      </c>
      <c r="D225" s="74">
        <v>6.0</v>
      </c>
      <c r="E225" s="74">
        <v>6.0</v>
      </c>
      <c r="F225" s="34">
        <v>0.0</v>
      </c>
      <c r="G225" s="87">
        <f t="shared" si="22"/>
        <v>0.1</v>
      </c>
      <c r="H225" s="29">
        <f t="shared" si="23"/>
        <v>158.3333333</v>
      </c>
      <c r="I225" s="27">
        <v>95.0</v>
      </c>
      <c r="J225" s="62"/>
      <c r="K225" s="42"/>
      <c r="L225" s="42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30">
        <v>13.0</v>
      </c>
      <c r="B226" s="31" t="s">
        <v>36</v>
      </c>
      <c r="C226" s="74">
        <v>5.699999999999999</v>
      </c>
      <c r="D226" s="74">
        <v>12.0</v>
      </c>
      <c r="E226" s="74">
        <v>18.0</v>
      </c>
      <c r="F226" s="34">
        <v>0.0</v>
      </c>
      <c r="G226" s="87">
        <f t="shared" si="22"/>
        <v>-0.3</v>
      </c>
      <c r="H226" s="29">
        <f t="shared" si="23"/>
        <v>158.3333333</v>
      </c>
      <c r="I226" s="27">
        <v>285.0</v>
      </c>
      <c r="J226" s="62"/>
      <c r="K226" s="42"/>
      <c r="L226" s="42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30">
        <v>14.0</v>
      </c>
      <c r="B227" s="31" t="s">
        <v>37</v>
      </c>
      <c r="C227" s="74">
        <v>0.09999999999999876</v>
      </c>
      <c r="D227" s="74">
        <v>2.0</v>
      </c>
      <c r="E227" s="74">
        <v>2.0</v>
      </c>
      <c r="F227" s="34">
        <v>0.0</v>
      </c>
      <c r="G227" s="87">
        <f t="shared" si="22"/>
        <v>0.1</v>
      </c>
      <c r="H227" s="29">
        <f t="shared" si="23"/>
        <v>155</v>
      </c>
      <c r="I227" s="27">
        <v>31.0</v>
      </c>
      <c r="J227" s="62"/>
      <c r="K227" s="42"/>
      <c r="L227" s="42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30">
        <v>15.0</v>
      </c>
      <c r="B228" s="31" t="s">
        <v>38</v>
      </c>
      <c r="C228" s="74">
        <v>4.6</v>
      </c>
      <c r="D228" s="74">
        <v>12.0</v>
      </c>
      <c r="E228" s="74">
        <v>9.0</v>
      </c>
      <c r="F228" s="34">
        <v>0.0</v>
      </c>
      <c r="G228" s="87">
        <f t="shared" si="22"/>
        <v>7.6</v>
      </c>
      <c r="H228" s="29">
        <f t="shared" si="23"/>
        <v>186.6666667</v>
      </c>
      <c r="I228" s="27">
        <v>168.0</v>
      </c>
      <c r="J228" s="62"/>
      <c r="K228" s="42"/>
      <c r="L228" s="42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30">
        <v>16.0</v>
      </c>
      <c r="B229" s="31" t="s">
        <v>39</v>
      </c>
      <c r="C229" s="74">
        <v>1.9999999999999964</v>
      </c>
      <c r="D229" s="74">
        <v>2.0</v>
      </c>
      <c r="E229" s="74">
        <v>4.0</v>
      </c>
      <c r="F229" s="34">
        <v>0.0</v>
      </c>
      <c r="G229" s="87">
        <f t="shared" si="22"/>
        <v>0</v>
      </c>
      <c r="H229" s="29">
        <f t="shared" si="23"/>
        <v>177.5</v>
      </c>
      <c r="I229" s="27">
        <v>71.0</v>
      </c>
      <c r="J229" s="62"/>
      <c r="K229" s="42"/>
      <c r="L229" s="42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30">
        <v>17.0</v>
      </c>
      <c r="B230" s="31" t="s">
        <v>40</v>
      </c>
      <c r="C230" s="74">
        <v>7.899999999999999</v>
      </c>
      <c r="D230" s="74">
        <v>24.0</v>
      </c>
      <c r="E230" s="74">
        <v>15.0</v>
      </c>
      <c r="F230" s="34">
        <v>0.0</v>
      </c>
      <c r="G230" s="87">
        <f t="shared" si="22"/>
        <v>16.9</v>
      </c>
      <c r="H230" s="29">
        <f t="shared" si="23"/>
        <v>170.6666667</v>
      </c>
      <c r="I230" s="27">
        <v>256.0</v>
      </c>
      <c r="J230" s="62"/>
      <c r="K230" s="42"/>
      <c r="L230" s="42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30"/>
      <c r="B231" s="25" t="s">
        <v>41</v>
      </c>
      <c r="C231" s="32">
        <v>31.30000000000004</v>
      </c>
      <c r="D231" s="32">
        <f t="shared" ref="D231:G231" si="24">SUM(D214:D230)</f>
        <v>112</v>
      </c>
      <c r="E231" s="32">
        <f t="shared" si="24"/>
        <v>106</v>
      </c>
      <c r="F231" s="32">
        <f t="shared" si="24"/>
        <v>0</v>
      </c>
      <c r="G231" s="32">
        <f t="shared" si="24"/>
        <v>36.3</v>
      </c>
      <c r="H231" s="29">
        <f t="shared" si="23"/>
        <v>163.0188679</v>
      </c>
      <c r="I231" s="27">
        <f>SUM(I214:I230)</f>
        <v>1728</v>
      </c>
      <c r="J231" s="62"/>
      <c r="K231" s="113"/>
      <c r="L231" s="42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1"/>
      <c r="B232" s="6"/>
      <c r="C232" s="44"/>
      <c r="D232" s="44"/>
      <c r="E232" s="58"/>
      <c r="F232" s="44"/>
      <c r="G232" s="44"/>
      <c r="H232" s="59"/>
      <c r="I232" s="42">
        <v>1728.0</v>
      </c>
      <c r="J232" s="49">
        <f>I231-I232</f>
        <v>0</v>
      </c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1"/>
      <c r="B233" s="6"/>
      <c r="C233" s="42"/>
      <c r="D233" s="42"/>
      <c r="E233" s="43"/>
      <c r="F233" s="42"/>
      <c r="G233" s="42"/>
      <c r="H233" s="59"/>
      <c r="I233" s="42"/>
      <c r="J233" s="6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1" t="s">
        <v>0</v>
      </c>
      <c r="B234" s="2"/>
      <c r="C234" s="2"/>
      <c r="D234" s="2"/>
      <c r="E234" s="2"/>
      <c r="F234" s="2"/>
      <c r="G234" s="2"/>
      <c r="H234" s="2"/>
      <c r="I234" s="3"/>
      <c r="J234" s="6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1" t="s">
        <v>1</v>
      </c>
      <c r="B235" s="2"/>
      <c r="C235" s="2"/>
      <c r="D235" s="2"/>
      <c r="E235" s="2"/>
      <c r="F235" s="2"/>
      <c r="G235" s="2"/>
      <c r="H235" s="2"/>
      <c r="I235" s="3"/>
      <c r="J235" s="6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1" t="s">
        <v>81</v>
      </c>
      <c r="B236" s="2"/>
      <c r="C236" s="2"/>
      <c r="D236" s="2"/>
      <c r="E236" s="2"/>
      <c r="F236" s="2"/>
      <c r="G236" s="2"/>
      <c r="H236" s="2"/>
      <c r="I236" s="3"/>
      <c r="J236" s="6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1" t="s">
        <v>56</v>
      </c>
      <c r="B237" s="2"/>
      <c r="C237" s="2"/>
      <c r="D237" s="2"/>
      <c r="E237" s="2"/>
      <c r="F237" s="2"/>
      <c r="G237" s="2"/>
      <c r="H237" s="2"/>
      <c r="I237" s="3"/>
      <c r="J237" s="6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5"/>
      <c r="B238" s="6"/>
      <c r="C238" s="49"/>
      <c r="D238" s="49"/>
      <c r="E238" s="50"/>
      <c r="F238" s="49"/>
      <c r="G238" s="49"/>
      <c r="H238" s="51"/>
      <c r="I238" s="49"/>
      <c r="J238" s="6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10"/>
      <c r="B239" s="11"/>
      <c r="C239" s="12" t="s">
        <v>4</v>
      </c>
      <c r="D239" s="12"/>
      <c r="E239" s="53"/>
      <c r="F239" s="15"/>
      <c r="G239" s="12" t="s">
        <v>4</v>
      </c>
      <c r="H239" s="16"/>
      <c r="I239" s="15"/>
      <c r="J239" s="11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17" t="s">
        <v>6</v>
      </c>
      <c r="B240" s="18" t="s">
        <v>7</v>
      </c>
      <c r="C240" s="19" t="s">
        <v>8</v>
      </c>
      <c r="D240" s="19" t="s">
        <v>9</v>
      </c>
      <c r="E240" s="85" t="s">
        <v>65</v>
      </c>
      <c r="F240" s="19" t="s">
        <v>12</v>
      </c>
      <c r="G240" s="19" t="s">
        <v>13</v>
      </c>
      <c r="H240" s="22" t="s">
        <v>14</v>
      </c>
      <c r="I240" s="19" t="s">
        <v>15</v>
      </c>
      <c r="J240" s="18" t="s">
        <v>16</v>
      </c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17"/>
      <c r="B241" s="18"/>
      <c r="C241" s="23" t="s">
        <v>83</v>
      </c>
      <c r="D241" s="19" t="s">
        <v>18</v>
      </c>
      <c r="E241" s="20" t="s">
        <v>18</v>
      </c>
      <c r="F241" s="19" t="s">
        <v>18</v>
      </c>
      <c r="G241" s="23" t="s">
        <v>83</v>
      </c>
      <c r="H241" s="22" t="s">
        <v>19</v>
      </c>
      <c r="I241" s="19" t="s">
        <v>20</v>
      </c>
      <c r="J241" s="18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24"/>
      <c r="B242" s="25"/>
      <c r="C242" s="26" t="s">
        <v>18</v>
      </c>
      <c r="D242" s="86"/>
      <c r="E242" s="20"/>
      <c r="F242" s="27"/>
      <c r="G242" s="26" t="s">
        <v>18</v>
      </c>
      <c r="H242" s="29"/>
      <c r="I242" s="27"/>
      <c r="J242" s="25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30">
        <v>1.0</v>
      </c>
      <c r="B243" s="31" t="s">
        <v>21</v>
      </c>
      <c r="C243" s="100"/>
      <c r="D243" s="117">
        <v>0.0</v>
      </c>
      <c r="E243" s="117">
        <v>0.0</v>
      </c>
      <c r="F243" s="26"/>
      <c r="G243" s="87"/>
      <c r="H243" s="55" t="s">
        <v>49</v>
      </c>
      <c r="I243" s="34" t="s">
        <v>49</v>
      </c>
      <c r="J243" s="62" t="s">
        <v>53</v>
      </c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30">
        <v>2.0</v>
      </c>
      <c r="B244" s="31" t="s">
        <v>23</v>
      </c>
      <c r="C244" s="100"/>
      <c r="D244" s="117">
        <v>0.0</v>
      </c>
      <c r="E244" s="117">
        <v>0.0</v>
      </c>
      <c r="F244" s="26"/>
      <c r="G244" s="87"/>
      <c r="H244" s="55"/>
      <c r="I244" s="67">
        <f t="shared" ref="I244:I248" si="25">H244*E244/10</f>
        <v>0</v>
      </c>
      <c r="J244" s="62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30">
        <v>3.0</v>
      </c>
      <c r="B245" s="31" t="s">
        <v>25</v>
      </c>
      <c r="C245" s="100">
        <v>1.0</v>
      </c>
      <c r="D245" s="117">
        <v>0.0</v>
      </c>
      <c r="E245" s="117">
        <v>1.0</v>
      </c>
      <c r="F245" s="26" t="s">
        <v>49</v>
      </c>
      <c r="G245" s="87">
        <f t="shared" ref="G245:G248" si="26">C245+D245-E245</f>
        <v>0</v>
      </c>
      <c r="H245" s="55">
        <v>119.05</v>
      </c>
      <c r="I245" s="67">
        <f t="shared" si="25"/>
        <v>11.905</v>
      </c>
      <c r="J245" s="62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30">
        <v>4.0</v>
      </c>
      <c r="B246" s="31" t="s">
        <v>27</v>
      </c>
      <c r="C246" s="100">
        <v>0.8999999999999995</v>
      </c>
      <c r="D246" s="117">
        <v>1.0</v>
      </c>
      <c r="E246" s="117">
        <v>2.0</v>
      </c>
      <c r="F246" s="26" t="s">
        <v>49</v>
      </c>
      <c r="G246" s="87">
        <f t="shared" si="26"/>
        <v>-0.1</v>
      </c>
      <c r="H246" s="55">
        <v>118.32</v>
      </c>
      <c r="I246" s="67">
        <f t="shared" si="25"/>
        <v>23.664</v>
      </c>
      <c r="J246" s="62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30">
        <v>5.0</v>
      </c>
      <c r="B247" s="31" t="s">
        <v>28</v>
      </c>
      <c r="C247" s="100">
        <v>0.0</v>
      </c>
      <c r="D247" s="117">
        <v>5.0</v>
      </c>
      <c r="E247" s="117">
        <v>4.0</v>
      </c>
      <c r="F247" s="26" t="s">
        <v>49</v>
      </c>
      <c r="G247" s="87">
        <f t="shared" si="26"/>
        <v>1</v>
      </c>
      <c r="H247" s="55">
        <v>122.36</v>
      </c>
      <c r="I247" s="67">
        <f t="shared" si="25"/>
        <v>48.944</v>
      </c>
      <c r="J247" s="62"/>
      <c r="K247" s="4"/>
      <c r="L247" s="4"/>
      <c r="M247" s="42">
        <f>635000*36</f>
        <v>22860000</v>
      </c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30">
        <v>6.0</v>
      </c>
      <c r="B248" s="31" t="s">
        <v>29</v>
      </c>
      <c r="C248" s="100">
        <v>0.0</v>
      </c>
      <c r="D248" s="117">
        <v>1.0</v>
      </c>
      <c r="E248" s="117">
        <v>1.0</v>
      </c>
      <c r="F248" s="26" t="s">
        <v>49</v>
      </c>
      <c r="G248" s="87">
        <f t="shared" si="26"/>
        <v>0</v>
      </c>
      <c r="H248" s="55">
        <v>118.0</v>
      </c>
      <c r="I248" s="67">
        <f t="shared" si="25"/>
        <v>11.8</v>
      </c>
      <c r="J248" s="62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30">
        <v>7.0</v>
      </c>
      <c r="B249" s="31" t="s">
        <v>30</v>
      </c>
      <c r="C249" s="100"/>
      <c r="D249" s="117">
        <v>0.0</v>
      </c>
      <c r="E249" s="117">
        <v>0.0</v>
      </c>
      <c r="F249" s="26"/>
      <c r="G249" s="87"/>
      <c r="H249" s="55" t="s">
        <v>49</v>
      </c>
      <c r="I249" s="34" t="s">
        <v>49</v>
      </c>
      <c r="J249" s="62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30">
        <v>8.0</v>
      </c>
      <c r="B250" s="31" t="s">
        <v>31</v>
      </c>
      <c r="C250" s="100"/>
      <c r="D250" s="117">
        <v>0.0</v>
      </c>
      <c r="E250" s="117">
        <v>0.0</v>
      </c>
      <c r="F250" s="26"/>
      <c r="G250" s="87"/>
      <c r="H250" s="55" t="s">
        <v>49</v>
      </c>
      <c r="I250" s="34" t="s">
        <v>49</v>
      </c>
      <c r="J250" s="62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30">
        <v>9.0</v>
      </c>
      <c r="B251" s="31" t="s">
        <v>32</v>
      </c>
      <c r="C251" s="100"/>
      <c r="D251" s="117">
        <v>0.0</v>
      </c>
      <c r="E251" s="117">
        <v>0.0</v>
      </c>
      <c r="F251" s="26"/>
      <c r="G251" s="87"/>
      <c r="H251" s="55"/>
      <c r="I251" s="67">
        <f>H251*E251/10</f>
        <v>0</v>
      </c>
      <c r="J251" s="62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30">
        <v>10.0</v>
      </c>
      <c r="B252" s="31" t="s">
        <v>33</v>
      </c>
      <c r="C252" s="100"/>
      <c r="D252" s="117">
        <v>0.0</v>
      </c>
      <c r="E252" s="117">
        <v>0.0</v>
      </c>
      <c r="F252" s="26"/>
      <c r="G252" s="87"/>
      <c r="H252" s="55" t="s">
        <v>49</v>
      </c>
      <c r="I252" s="67">
        <v>0.0</v>
      </c>
      <c r="J252" s="62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30">
        <v>11.0</v>
      </c>
      <c r="B253" s="31" t="s">
        <v>34</v>
      </c>
      <c r="C253" s="100">
        <v>10.8</v>
      </c>
      <c r="D253" s="117">
        <v>19.0</v>
      </c>
      <c r="E253" s="117">
        <v>22.0</v>
      </c>
      <c r="F253" s="26" t="s">
        <v>49</v>
      </c>
      <c r="G253" s="87">
        <f>C253+D253-E253</f>
        <v>7.8</v>
      </c>
      <c r="H253" s="55">
        <v>121.41</v>
      </c>
      <c r="I253" s="67">
        <f t="shared" ref="I253:I259" si="27">H253*E253/10</f>
        <v>267.102</v>
      </c>
      <c r="J253" s="62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30">
        <v>12.0</v>
      </c>
      <c r="B254" s="31" t="s">
        <v>35</v>
      </c>
      <c r="C254" s="100"/>
      <c r="D254" s="117">
        <v>0.0</v>
      </c>
      <c r="E254" s="117">
        <v>0.0</v>
      </c>
      <c r="F254" s="26"/>
      <c r="G254" s="87"/>
      <c r="H254" s="55"/>
      <c r="I254" s="67">
        <f t="shared" si="27"/>
        <v>0</v>
      </c>
      <c r="J254" s="62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30">
        <v>13.0</v>
      </c>
      <c r="B255" s="31" t="s">
        <v>36</v>
      </c>
      <c r="C255" s="100"/>
      <c r="D255" s="117">
        <v>0.0</v>
      </c>
      <c r="E255" s="117">
        <v>0.0</v>
      </c>
      <c r="F255" s="26"/>
      <c r="G255" s="87"/>
      <c r="H255" s="55"/>
      <c r="I255" s="67">
        <f t="shared" si="27"/>
        <v>0</v>
      </c>
      <c r="J255" s="62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30">
        <v>14.0</v>
      </c>
      <c r="B256" s="31" t="s">
        <v>37</v>
      </c>
      <c r="C256" s="100"/>
      <c r="D256" s="117">
        <v>0.0</v>
      </c>
      <c r="E256" s="117">
        <v>0.0</v>
      </c>
      <c r="F256" s="26"/>
      <c r="G256" s="87"/>
      <c r="H256" s="55"/>
      <c r="I256" s="67">
        <f t="shared" si="27"/>
        <v>0</v>
      </c>
      <c r="J256" s="62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30">
        <v>15.0</v>
      </c>
      <c r="B257" s="31" t="s">
        <v>38</v>
      </c>
      <c r="C257" s="100">
        <v>7.100000000000001</v>
      </c>
      <c r="D257" s="117">
        <v>5.0</v>
      </c>
      <c r="E257" s="117">
        <v>2.0</v>
      </c>
      <c r="F257" s="26" t="s">
        <v>49</v>
      </c>
      <c r="G257" s="87">
        <f t="shared" ref="G257:G260" si="28">C257+D257-E257</f>
        <v>10.1</v>
      </c>
      <c r="H257" s="55">
        <v>118.32</v>
      </c>
      <c r="I257" s="67">
        <f t="shared" si="27"/>
        <v>23.664</v>
      </c>
      <c r="J257" s="62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30">
        <v>16.0</v>
      </c>
      <c r="B258" s="31" t="s">
        <v>39</v>
      </c>
      <c r="C258" s="100">
        <v>6.0</v>
      </c>
      <c r="D258" s="117">
        <v>11.0</v>
      </c>
      <c r="E258" s="117">
        <v>16.0</v>
      </c>
      <c r="F258" s="26" t="s">
        <v>49</v>
      </c>
      <c r="G258" s="87">
        <f t="shared" si="28"/>
        <v>1</v>
      </c>
      <c r="H258" s="55">
        <v>120.65</v>
      </c>
      <c r="I258" s="67">
        <f t="shared" si="27"/>
        <v>193.04</v>
      </c>
      <c r="J258" s="62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30">
        <v>17.0</v>
      </c>
      <c r="B259" s="31" t="s">
        <v>40</v>
      </c>
      <c r="C259" s="100">
        <v>23.0</v>
      </c>
      <c r="D259" s="117">
        <v>49.0</v>
      </c>
      <c r="E259" s="117">
        <v>47.0</v>
      </c>
      <c r="F259" s="26" t="s">
        <v>49</v>
      </c>
      <c r="G259" s="87">
        <f t="shared" si="28"/>
        <v>25</v>
      </c>
      <c r="H259" s="55">
        <v>122.63</v>
      </c>
      <c r="I259" s="67">
        <f t="shared" si="27"/>
        <v>576.361</v>
      </c>
      <c r="J259" s="62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63"/>
      <c r="B260" s="25" t="s">
        <v>41</v>
      </c>
      <c r="C260" s="118">
        <v>48.900000000000006</v>
      </c>
      <c r="D260" s="119">
        <f t="shared" ref="D260:F260" si="29">SUM(D243:D259)</f>
        <v>91</v>
      </c>
      <c r="E260" s="119">
        <f t="shared" si="29"/>
        <v>95</v>
      </c>
      <c r="F260" s="36">
        <f t="shared" si="29"/>
        <v>0</v>
      </c>
      <c r="G260" s="87">
        <f t="shared" si="28"/>
        <v>44.9</v>
      </c>
      <c r="H260" s="65">
        <f>I260*10/E260</f>
        <v>121.7347368</v>
      </c>
      <c r="I260" s="67">
        <f>SUM(I243:I259)</f>
        <v>1156.48</v>
      </c>
      <c r="J260" s="62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1"/>
      <c r="B261" s="6"/>
      <c r="C261" s="42"/>
      <c r="D261" s="42"/>
      <c r="E261" s="42"/>
      <c r="F261" s="42"/>
      <c r="G261" s="42"/>
      <c r="H261" s="59"/>
      <c r="I261" s="44"/>
      <c r="J261" s="6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1"/>
      <c r="B262" s="6"/>
      <c r="C262" s="42"/>
      <c r="D262" s="42"/>
      <c r="E262" s="42"/>
      <c r="F262" s="42"/>
      <c r="G262" s="42"/>
      <c r="H262" s="59"/>
      <c r="I262" s="44"/>
      <c r="J262" s="6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1" t="s">
        <v>0</v>
      </c>
      <c r="B263" s="2"/>
      <c r="C263" s="2"/>
      <c r="D263" s="2"/>
      <c r="E263" s="2"/>
      <c r="F263" s="2"/>
      <c r="G263" s="2"/>
      <c r="H263" s="2"/>
      <c r="I263" s="3"/>
      <c r="J263" s="41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1" t="s">
        <v>1</v>
      </c>
      <c r="B264" s="2"/>
      <c r="C264" s="2"/>
      <c r="D264" s="2"/>
      <c r="E264" s="2"/>
      <c r="F264" s="2"/>
      <c r="G264" s="2"/>
      <c r="H264" s="2"/>
      <c r="I264" s="3"/>
      <c r="J264" s="6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1" t="s">
        <v>81</v>
      </c>
      <c r="B265" s="2"/>
      <c r="C265" s="2"/>
      <c r="D265" s="2"/>
      <c r="E265" s="2"/>
      <c r="F265" s="2"/>
      <c r="G265" s="2"/>
      <c r="H265" s="2"/>
      <c r="I265" s="3"/>
      <c r="J265" s="6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1" t="s">
        <v>57</v>
      </c>
      <c r="B266" s="2"/>
      <c r="C266" s="2"/>
      <c r="D266" s="2"/>
      <c r="E266" s="2"/>
      <c r="F266" s="2"/>
      <c r="G266" s="2"/>
      <c r="H266" s="2"/>
      <c r="I266" s="3"/>
      <c r="J266" s="6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5"/>
      <c r="B267" s="6"/>
      <c r="C267" s="49"/>
      <c r="D267" s="49"/>
      <c r="E267" s="50"/>
      <c r="F267" s="49"/>
      <c r="G267" s="49"/>
      <c r="H267" s="51"/>
      <c r="I267" s="49"/>
      <c r="J267" s="6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10"/>
      <c r="B268" s="11"/>
      <c r="C268" s="12" t="s">
        <v>4</v>
      </c>
      <c r="D268" s="12"/>
      <c r="E268" s="53"/>
      <c r="F268" s="15"/>
      <c r="G268" s="12" t="s">
        <v>4</v>
      </c>
      <c r="H268" s="16"/>
      <c r="I268" s="15"/>
      <c r="J268" s="11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17" t="s">
        <v>6</v>
      </c>
      <c r="B269" s="18" t="s">
        <v>7</v>
      </c>
      <c r="C269" s="19" t="s">
        <v>8</v>
      </c>
      <c r="D269" s="19" t="s">
        <v>9</v>
      </c>
      <c r="E269" s="85" t="s">
        <v>65</v>
      </c>
      <c r="F269" s="19" t="s">
        <v>12</v>
      </c>
      <c r="G269" s="19" t="s">
        <v>13</v>
      </c>
      <c r="H269" s="22" t="s">
        <v>14</v>
      </c>
      <c r="I269" s="19" t="s">
        <v>15</v>
      </c>
      <c r="J269" s="18" t="s">
        <v>16</v>
      </c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17"/>
      <c r="B270" s="18"/>
      <c r="C270" s="23" t="s">
        <v>83</v>
      </c>
      <c r="D270" s="19" t="s">
        <v>18</v>
      </c>
      <c r="E270" s="20" t="s">
        <v>18</v>
      </c>
      <c r="F270" s="19" t="s">
        <v>18</v>
      </c>
      <c r="G270" s="23" t="s">
        <v>83</v>
      </c>
      <c r="H270" s="22" t="s">
        <v>19</v>
      </c>
      <c r="I270" s="19" t="s">
        <v>20</v>
      </c>
      <c r="J270" s="18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24"/>
      <c r="B271" s="25"/>
      <c r="C271" s="26" t="s">
        <v>18</v>
      </c>
      <c r="D271" s="86"/>
      <c r="E271" s="20"/>
      <c r="F271" s="27"/>
      <c r="G271" s="26" t="s">
        <v>18</v>
      </c>
      <c r="H271" s="29"/>
      <c r="I271" s="27"/>
      <c r="J271" s="25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30">
        <v>1.0</v>
      </c>
      <c r="B272" s="31" t="s">
        <v>21</v>
      </c>
      <c r="C272" s="100"/>
      <c r="D272" s="117"/>
      <c r="E272" s="117"/>
      <c r="F272" s="26"/>
      <c r="G272" s="87"/>
      <c r="H272" s="55"/>
      <c r="I272" s="26"/>
      <c r="J272" s="62" t="s">
        <v>53</v>
      </c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30">
        <v>2.0</v>
      </c>
      <c r="B273" s="31" t="s">
        <v>23</v>
      </c>
      <c r="C273" s="100"/>
      <c r="D273" s="117"/>
      <c r="E273" s="117"/>
      <c r="F273" s="26"/>
      <c r="G273" s="87"/>
      <c r="H273" s="55"/>
      <c r="I273" s="26"/>
      <c r="J273" s="62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30">
        <v>3.0</v>
      </c>
      <c r="B274" s="31" t="s">
        <v>25</v>
      </c>
      <c r="C274" s="100"/>
      <c r="D274" s="117"/>
      <c r="E274" s="117"/>
      <c r="F274" s="26"/>
      <c r="G274" s="87"/>
      <c r="H274" s="29"/>
      <c r="I274" s="67"/>
      <c r="J274" s="62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30">
        <v>4.0</v>
      </c>
      <c r="B275" s="31" t="s">
        <v>27</v>
      </c>
      <c r="C275" s="100"/>
      <c r="D275" s="117"/>
      <c r="E275" s="117"/>
      <c r="F275" s="26"/>
      <c r="G275" s="87"/>
      <c r="H275" s="55"/>
      <c r="I275" s="26"/>
      <c r="J275" s="62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30">
        <v>5.0</v>
      </c>
      <c r="B276" s="31" t="s">
        <v>28</v>
      </c>
      <c r="C276" s="100">
        <v>1.0</v>
      </c>
      <c r="D276" s="117">
        <v>2.0</v>
      </c>
      <c r="E276" s="117">
        <v>3.0</v>
      </c>
      <c r="F276" s="26" t="s">
        <v>49</v>
      </c>
      <c r="G276" s="87">
        <f>C276+D276-E276</f>
        <v>0</v>
      </c>
      <c r="H276" s="29">
        <v>146.47</v>
      </c>
      <c r="I276" s="67">
        <f>H276*E276/10</f>
        <v>43.941</v>
      </c>
      <c r="J276" s="62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30">
        <v>6.0</v>
      </c>
      <c r="B277" s="31" t="s">
        <v>29</v>
      </c>
      <c r="C277" s="100"/>
      <c r="D277" s="117"/>
      <c r="E277" s="117"/>
      <c r="F277" s="26"/>
      <c r="G277" s="87"/>
      <c r="H277" s="55"/>
      <c r="I277" s="26"/>
      <c r="J277" s="62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30">
        <v>7.0</v>
      </c>
      <c r="B278" s="31" t="s">
        <v>30</v>
      </c>
      <c r="C278" s="100"/>
      <c r="D278" s="117"/>
      <c r="E278" s="117"/>
      <c r="F278" s="26"/>
      <c r="G278" s="87"/>
      <c r="H278" s="55"/>
      <c r="I278" s="26"/>
      <c r="J278" s="62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30">
        <v>8.0</v>
      </c>
      <c r="B279" s="31" t="s">
        <v>31</v>
      </c>
      <c r="C279" s="100"/>
      <c r="D279" s="117"/>
      <c r="E279" s="117"/>
      <c r="F279" s="26"/>
      <c r="G279" s="87"/>
      <c r="H279" s="29"/>
      <c r="I279" s="67"/>
      <c r="J279" s="62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30">
        <v>9.0</v>
      </c>
      <c r="B280" s="31" t="s">
        <v>32</v>
      </c>
      <c r="C280" s="100"/>
      <c r="D280" s="117"/>
      <c r="E280" s="117"/>
      <c r="F280" s="26"/>
      <c r="G280" s="87"/>
      <c r="H280" s="55"/>
      <c r="I280" s="26"/>
      <c r="J280" s="62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30">
        <v>10.0</v>
      </c>
      <c r="B281" s="31" t="s">
        <v>33</v>
      </c>
      <c r="C281" s="100"/>
      <c r="D281" s="117"/>
      <c r="E281" s="117"/>
      <c r="F281" s="26"/>
      <c r="G281" s="87"/>
      <c r="H281" s="55"/>
      <c r="I281" s="26"/>
      <c r="J281" s="62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30">
        <v>11.0</v>
      </c>
      <c r="B282" s="31" t="s">
        <v>34</v>
      </c>
      <c r="C282" s="100"/>
      <c r="D282" s="117">
        <v>2.0</v>
      </c>
      <c r="E282" s="117">
        <v>2.0</v>
      </c>
      <c r="F282" s="26" t="s">
        <v>49</v>
      </c>
      <c r="G282" s="87">
        <f>C282+D282-E282</f>
        <v>0</v>
      </c>
      <c r="H282" s="29">
        <v>141.32</v>
      </c>
      <c r="I282" s="67">
        <f>H282*E282/10</f>
        <v>28.264</v>
      </c>
      <c r="J282" s="62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30">
        <v>12.0</v>
      </c>
      <c r="B283" s="31" t="s">
        <v>35</v>
      </c>
      <c r="C283" s="100"/>
      <c r="D283" s="117"/>
      <c r="E283" s="117"/>
      <c r="F283" s="26"/>
      <c r="G283" s="87"/>
      <c r="H283" s="29"/>
      <c r="I283" s="67"/>
      <c r="J283" s="62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30">
        <v>13.0</v>
      </c>
      <c r="B284" s="31" t="s">
        <v>36</v>
      </c>
      <c r="C284" s="100"/>
      <c r="D284" s="117"/>
      <c r="E284" s="117"/>
      <c r="F284" s="26"/>
      <c r="G284" s="87"/>
      <c r="H284" s="55"/>
      <c r="I284" s="26"/>
      <c r="J284" s="62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30">
        <v>14.0</v>
      </c>
      <c r="B285" s="31" t="s">
        <v>37</v>
      </c>
      <c r="C285" s="100"/>
      <c r="D285" s="117"/>
      <c r="E285" s="117"/>
      <c r="F285" s="26"/>
      <c r="G285" s="87"/>
      <c r="H285" s="55"/>
      <c r="I285" s="26"/>
      <c r="J285" s="62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30">
        <v>15.0</v>
      </c>
      <c r="B286" s="31" t="s">
        <v>38</v>
      </c>
      <c r="C286" s="100"/>
      <c r="D286" s="117">
        <v>4.0</v>
      </c>
      <c r="E286" s="117">
        <v>4.0</v>
      </c>
      <c r="F286" s="26" t="s">
        <v>49</v>
      </c>
      <c r="G286" s="87">
        <f>C286+D286-E286</f>
        <v>0</v>
      </c>
      <c r="H286" s="29">
        <v>141.32</v>
      </c>
      <c r="I286" s="67">
        <f>H286*E286/10</f>
        <v>56.528</v>
      </c>
      <c r="J286" s="62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30">
        <v>16.0</v>
      </c>
      <c r="B287" s="31" t="s">
        <v>39</v>
      </c>
      <c r="C287" s="100"/>
      <c r="D287" s="117"/>
      <c r="E287" s="117"/>
      <c r="F287" s="26"/>
      <c r="G287" s="87"/>
      <c r="H287" s="29"/>
      <c r="I287" s="67"/>
      <c r="J287" s="62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30">
        <v>17.0</v>
      </c>
      <c r="B288" s="31" t="s">
        <v>40</v>
      </c>
      <c r="C288" s="100"/>
      <c r="D288" s="117"/>
      <c r="E288" s="117"/>
      <c r="F288" s="26"/>
      <c r="G288" s="87"/>
      <c r="H288" s="29"/>
      <c r="I288" s="67"/>
      <c r="J288" s="62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63"/>
      <c r="B289" s="25" t="s">
        <v>41</v>
      </c>
      <c r="C289" s="118">
        <v>1.0</v>
      </c>
      <c r="D289" s="88">
        <f t="shared" ref="D289:G289" si="30">SUM(D273:D288)</f>
        <v>8</v>
      </c>
      <c r="E289" s="67">
        <f t="shared" si="30"/>
        <v>9</v>
      </c>
      <c r="F289" s="67">
        <f t="shared" si="30"/>
        <v>0</v>
      </c>
      <c r="G289" s="67">
        <f t="shared" si="30"/>
        <v>0</v>
      </c>
      <c r="H289" s="65">
        <f>I289/E289*10</f>
        <v>143.0366667</v>
      </c>
      <c r="I289" s="67">
        <f>SUM(I273:I288)</f>
        <v>128.733</v>
      </c>
      <c r="J289" s="62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1"/>
      <c r="B290" s="6"/>
      <c r="C290" s="42"/>
      <c r="D290" s="42"/>
      <c r="E290" s="43"/>
      <c r="F290" s="42"/>
      <c r="G290" s="42"/>
      <c r="H290" s="59"/>
      <c r="I290" s="44"/>
      <c r="J290" s="6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1"/>
      <c r="B291" s="6"/>
      <c r="C291" s="42"/>
      <c r="D291" s="42"/>
      <c r="E291" s="43"/>
      <c r="F291" s="42"/>
      <c r="G291" s="42"/>
      <c r="H291" s="59"/>
      <c r="I291" s="44"/>
      <c r="J291" s="6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1"/>
      <c r="B292" s="6"/>
      <c r="C292" s="42"/>
      <c r="D292" s="42"/>
      <c r="E292" s="43"/>
      <c r="F292" s="42"/>
      <c r="G292" s="42"/>
      <c r="H292" s="59"/>
      <c r="I292" s="44"/>
      <c r="J292" s="6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1"/>
      <c r="B293" s="6"/>
      <c r="C293" s="42"/>
      <c r="D293" s="42"/>
      <c r="E293" s="43"/>
      <c r="F293" s="42"/>
      <c r="G293" s="42"/>
      <c r="H293" s="59"/>
      <c r="I293" s="44"/>
      <c r="J293" s="6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1"/>
      <c r="B294" s="6"/>
      <c r="C294" s="42"/>
      <c r="D294" s="42"/>
      <c r="E294" s="43"/>
      <c r="F294" s="42"/>
      <c r="G294" s="42"/>
      <c r="H294" s="59"/>
      <c r="I294" s="44"/>
      <c r="J294" s="6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1" t="s">
        <v>0</v>
      </c>
      <c r="B295" s="2"/>
      <c r="C295" s="2"/>
      <c r="D295" s="2"/>
      <c r="E295" s="2"/>
      <c r="F295" s="2"/>
      <c r="G295" s="2"/>
      <c r="H295" s="2"/>
      <c r="I295" s="3"/>
      <c r="J295" s="6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1" t="s">
        <v>1</v>
      </c>
      <c r="B296" s="2"/>
      <c r="C296" s="2"/>
      <c r="D296" s="2"/>
      <c r="E296" s="2"/>
      <c r="F296" s="2"/>
      <c r="G296" s="2"/>
      <c r="H296" s="2"/>
      <c r="I296" s="3"/>
      <c r="J296" s="6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1" t="s">
        <v>81</v>
      </c>
      <c r="B297" s="2"/>
      <c r="C297" s="2"/>
      <c r="D297" s="2"/>
      <c r="E297" s="2"/>
      <c r="F297" s="2"/>
      <c r="G297" s="2"/>
      <c r="H297" s="2"/>
      <c r="I297" s="3"/>
      <c r="J297" s="6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1" t="s">
        <v>58</v>
      </c>
      <c r="B298" s="2"/>
      <c r="C298" s="2"/>
      <c r="D298" s="2"/>
      <c r="E298" s="2"/>
      <c r="F298" s="2"/>
      <c r="G298" s="2"/>
      <c r="H298" s="2"/>
      <c r="I298" s="3"/>
      <c r="J298" s="6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5"/>
      <c r="B299" s="6"/>
      <c r="C299" s="49"/>
      <c r="D299" s="49"/>
      <c r="E299" s="50"/>
      <c r="F299" s="49"/>
      <c r="G299" s="49"/>
      <c r="H299" s="51"/>
      <c r="I299" s="49"/>
      <c r="J299" s="6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10"/>
      <c r="B300" s="11"/>
      <c r="C300" s="12" t="s">
        <v>4</v>
      </c>
      <c r="D300" s="12"/>
      <c r="E300" s="53"/>
      <c r="F300" s="15"/>
      <c r="G300" s="12" t="s">
        <v>4</v>
      </c>
      <c r="H300" s="16"/>
      <c r="I300" s="15"/>
      <c r="J300" s="11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17" t="s">
        <v>6</v>
      </c>
      <c r="B301" s="18" t="s">
        <v>7</v>
      </c>
      <c r="C301" s="19" t="s">
        <v>8</v>
      </c>
      <c r="D301" s="19" t="s">
        <v>9</v>
      </c>
      <c r="E301" s="85" t="s">
        <v>65</v>
      </c>
      <c r="F301" s="19" t="s">
        <v>12</v>
      </c>
      <c r="G301" s="19" t="s">
        <v>13</v>
      </c>
      <c r="H301" s="22" t="s">
        <v>14</v>
      </c>
      <c r="I301" s="19" t="s">
        <v>15</v>
      </c>
      <c r="J301" s="18" t="s">
        <v>16</v>
      </c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17"/>
      <c r="B302" s="18"/>
      <c r="C302" s="23" t="s">
        <v>83</v>
      </c>
      <c r="D302" s="19" t="s">
        <v>18</v>
      </c>
      <c r="E302" s="20" t="s">
        <v>18</v>
      </c>
      <c r="F302" s="19" t="s">
        <v>18</v>
      </c>
      <c r="G302" s="23" t="s">
        <v>83</v>
      </c>
      <c r="H302" s="22" t="s">
        <v>19</v>
      </c>
      <c r="I302" s="19" t="s">
        <v>20</v>
      </c>
      <c r="J302" s="18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24"/>
      <c r="B303" s="25"/>
      <c r="C303" s="26" t="s">
        <v>18</v>
      </c>
      <c r="D303" s="86"/>
      <c r="E303" s="20"/>
      <c r="F303" s="27"/>
      <c r="G303" s="26" t="s">
        <v>18</v>
      </c>
      <c r="H303" s="29"/>
      <c r="I303" s="27"/>
      <c r="J303" s="25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30">
        <v>1.0</v>
      </c>
      <c r="B304" s="31" t="s">
        <v>21</v>
      </c>
      <c r="C304" s="100">
        <v>0.0</v>
      </c>
      <c r="D304" s="123"/>
      <c r="E304" s="123"/>
      <c r="F304" s="26"/>
      <c r="G304" s="87"/>
      <c r="H304" s="55" t="s">
        <v>49</v>
      </c>
      <c r="I304" s="26" t="s">
        <v>49</v>
      </c>
      <c r="J304" s="62" t="s">
        <v>53</v>
      </c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30">
        <v>2.0</v>
      </c>
      <c r="B305" s="31" t="s">
        <v>23</v>
      </c>
      <c r="C305" s="100">
        <v>0.0</v>
      </c>
      <c r="D305" s="123"/>
      <c r="E305" s="123"/>
      <c r="F305" s="26"/>
      <c r="G305" s="87"/>
      <c r="H305" s="55"/>
      <c r="I305" s="26">
        <f t="shared" ref="I305:I306" si="31">E305*H305/10</f>
        <v>0</v>
      </c>
      <c r="J305" s="62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30">
        <v>3.0</v>
      </c>
      <c r="B306" s="31" t="s">
        <v>25</v>
      </c>
      <c r="C306" s="100">
        <v>0.0</v>
      </c>
      <c r="D306" s="123"/>
      <c r="E306" s="123"/>
      <c r="F306" s="26"/>
      <c r="G306" s="87"/>
      <c r="H306" s="55"/>
      <c r="I306" s="26">
        <f t="shared" si="31"/>
        <v>0</v>
      </c>
      <c r="J306" s="62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30">
        <v>4.0</v>
      </c>
      <c r="B307" s="31" t="s">
        <v>27</v>
      </c>
      <c r="C307" s="100">
        <v>0.0</v>
      </c>
      <c r="D307" s="123"/>
      <c r="E307" s="123"/>
      <c r="F307" s="26"/>
      <c r="G307" s="87"/>
      <c r="H307" s="55" t="s">
        <v>49</v>
      </c>
      <c r="I307" s="26"/>
      <c r="J307" s="62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30">
        <v>5.0</v>
      </c>
      <c r="B308" s="31" t="s">
        <v>28</v>
      </c>
      <c r="C308" s="100">
        <v>15.0</v>
      </c>
      <c r="D308" s="123">
        <v>15.0</v>
      </c>
      <c r="E308" s="123">
        <v>15.0</v>
      </c>
      <c r="F308" s="26" t="s">
        <v>49</v>
      </c>
      <c r="G308" s="87">
        <f>C308+D308-E308</f>
        <v>15</v>
      </c>
      <c r="H308" s="55">
        <v>113.98</v>
      </c>
      <c r="I308" s="26">
        <f>E308*H308/10</f>
        <v>170.97</v>
      </c>
      <c r="J308" s="62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30">
        <v>6.0</v>
      </c>
      <c r="B309" s="31" t="s">
        <v>29</v>
      </c>
      <c r="C309" s="100">
        <v>0.0</v>
      </c>
      <c r="D309" s="123"/>
      <c r="E309" s="123"/>
      <c r="F309" s="26"/>
      <c r="G309" s="87"/>
      <c r="H309" s="55" t="s">
        <v>49</v>
      </c>
      <c r="I309" s="26"/>
      <c r="J309" s="62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30">
        <v>7.0</v>
      </c>
      <c r="B310" s="31" t="s">
        <v>30</v>
      </c>
      <c r="C310" s="100">
        <v>0.0</v>
      </c>
      <c r="D310" s="123"/>
      <c r="E310" s="123"/>
      <c r="F310" s="26"/>
      <c r="G310" s="87"/>
      <c r="H310" s="55" t="s">
        <v>49</v>
      </c>
      <c r="I310" s="26"/>
      <c r="J310" s="62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30">
        <v>8.0</v>
      </c>
      <c r="B311" s="31" t="s">
        <v>31</v>
      </c>
      <c r="C311" s="100">
        <v>0.0</v>
      </c>
      <c r="D311" s="123"/>
      <c r="E311" s="123"/>
      <c r="F311" s="26"/>
      <c r="G311" s="87"/>
      <c r="H311" s="55" t="s">
        <v>49</v>
      </c>
      <c r="I311" s="26"/>
      <c r="J311" s="62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30">
        <v>9.0</v>
      </c>
      <c r="B312" s="31" t="s">
        <v>32</v>
      </c>
      <c r="C312" s="100">
        <v>35.0</v>
      </c>
      <c r="D312" s="123">
        <v>39.0</v>
      </c>
      <c r="E312" s="123">
        <v>35.0</v>
      </c>
      <c r="F312" s="26" t="s">
        <v>49</v>
      </c>
      <c r="G312" s="87">
        <f>C312+D312-E312</f>
        <v>39</v>
      </c>
      <c r="H312" s="55">
        <v>110.55</v>
      </c>
      <c r="I312" s="26">
        <f>E312*H312/10</f>
        <v>386.925</v>
      </c>
      <c r="J312" s="62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30">
        <v>10.0</v>
      </c>
      <c r="B313" s="31" t="s">
        <v>33</v>
      </c>
      <c r="C313" s="100">
        <v>0.0</v>
      </c>
      <c r="D313" s="123"/>
      <c r="E313" s="123"/>
      <c r="F313" s="26"/>
      <c r="G313" s="87"/>
      <c r="H313" s="55"/>
      <c r="I313" s="26"/>
      <c r="J313" s="62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30">
        <v>11.0</v>
      </c>
      <c r="B314" s="31" t="s">
        <v>34</v>
      </c>
      <c r="C314" s="100"/>
      <c r="D314" s="123"/>
      <c r="E314" s="123"/>
      <c r="F314" s="26"/>
      <c r="G314" s="87"/>
      <c r="H314" s="55"/>
      <c r="I314" s="26">
        <f>E314*H314/10</f>
        <v>0</v>
      </c>
      <c r="J314" s="62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30">
        <v>12.0</v>
      </c>
      <c r="B315" s="31" t="s">
        <v>35</v>
      </c>
      <c r="C315" s="100">
        <v>0.0</v>
      </c>
      <c r="D315" s="123"/>
      <c r="E315" s="123"/>
      <c r="F315" s="26"/>
      <c r="G315" s="87"/>
      <c r="H315" s="55"/>
      <c r="I315" s="26"/>
      <c r="J315" s="62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30">
        <v>13.0</v>
      </c>
      <c r="B316" s="31" t="s">
        <v>36</v>
      </c>
      <c r="C316" s="100">
        <v>0.0</v>
      </c>
      <c r="D316" s="123"/>
      <c r="E316" s="123"/>
      <c r="F316" s="26"/>
      <c r="G316" s="87"/>
      <c r="H316" s="55"/>
      <c r="I316" s="26"/>
      <c r="J316" s="62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30">
        <v>14.0</v>
      </c>
      <c r="B317" s="31" t="s">
        <v>37</v>
      </c>
      <c r="C317" s="100">
        <v>0.0</v>
      </c>
      <c r="D317" s="123"/>
      <c r="E317" s="123"/>
      <c r="F317" s="26"/>
      <c r="G317" s="87"/>
      <c r="H317" s="55"/>
      <c r="I317" s="26"/>
      <c r="J317" s="62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30">
        <v>15.0</v>
      </c>
      <c r="B318" s="31" t="s">
        <v>38</v>
      </c>
      <c r="C318" s="100">
        <v>1.0</v>
      </c>
      <c r="D318" s="123">
        <v>1.0</v>
      </c>
      <c r="E318" s="123">
        <v>1.0</v>
      </c>
      <c r="F318" s="26" t="s">
        <v>49</v>
      </c>
      <c r="G318" s="87">
        <f>C318+D318-E318</f>
        <v>1</v>
      </c>
      <c r="H318" s="55">
        <v>110.55</v>
      </c>
      <c r="I318" s="26">
        <f>E318*H318/10</f>
        <v>11.055</v>
      </c>
      <c r="J318" s="62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30">
        <v>16.0</v>
      </c>
      <c r="B319" s="31" t="s">
        <v>39</v>
      </c>
      <c r="C319" s="100">
        <v>0.0</v>
      </c>
      <c r="D319" s="123"/>
      <c r="E319" s="123"/>
      <c r="F319" s="26"/>
      <c r="G319" s="87"/>
      <c r="H319" s="55"/>
      <c r="I319" s="26"/>
      <c r="J319" s="62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30">
        <v>17.0</v>
      </c>
      <c r="B320" s="31" t="s">
        <v>40</v>
      </c>
      <c r="C320" s="100">
        <v>0.0</v>
      </c>
      <c r="D320" s="123"/>
      <c r="E320" s="123"/>
      <c r="F320" s="26" t="s">
        <v>49</v>
      </c>
      <c r="G320" s="87"/>
      <c r="H320" s="55"/>
      <c r="I320" s="26">
        <f>E320*H320/10</f>
        <v>0</v>
      </c>
      <c r="J320" s="62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63"/>
      <c r="B321" s="25" t="s">
        <v>41</v>
      </c>
      <c r="C321" s="26">
        <f>SUM(C305:C320)</f>
        <v>51</v>
      </c>
      <c r="D321" s="123">
        <v>51.0</v>
      </c>
      <c r="E321" s="26">
        <f t="shared" ref="E321:G321" si="32">SUM(E305:E320)</f>
        <v>51</v>
      </c>
      <c r="F321" s="26">
        <f t="shared" si="32"/>
        <v>0</v>
      </c>
      <c r="G321" s="26">
        <f t="shared" si="32"/>
        <v>55</v>
      </c>
      <c r="H321" s="65">
        <f>I321/E321*10</f>
        <v>111.5588235</v>
      </c>
      <c r="I321" s="26">
        <f>SUM(I305:I320)</f>
        <v>568.95</v>
      </c>
      <c r="J321" s="62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2"/>
      <c r="D322" s="42"/>
      <c r="E322" s="43"/>
      <c r="F322" s="42"/>
      <c r="G322" s="42"/>
      <c r="H322" s="59"/>
      <c r="I322" s="42"/>
      <c r="J322" s="6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2"/>
      <c r="D323" s="42"/>
      <c r="E323" s="43"/>
      <c r="F323" s="42"/>
      <c r="G323" s="42"/>
      <c r="H323" s="59"/>
      <c r="I323" s="42"/>
      <c r="J323" s="6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2"/>
      <c r="D324" s="42"/>
      <c r="E324" s="43"/>
      <c r="F324" s="42"/>
      <c r="G324" s="42"/>
      <c r="H324" s="59"/>
      <c r="I324" s="42"/>
      <c r="J324" s="6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2"/>
      <c r="D325" s="42"/>
      <c r="E325" s="43"/>
      <c r="F325" s="42"/>
      <c r="G325" s="42"/>
      <c r="H325" s="59"/>
      <c r="I325" s="42"/>
      <c r="J325" s="6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2"/>
      <c r="D326" s="42"/>
      <c r="E326" s="43"/>
      <c r="F326" s="42"/>
      <c r="G326" s="42"/>
      <c r="H326" s="59"/>
      <c r="I326" s="42"/>
      <c r="J326" s="6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2"/>
      <c r="D327" s="42"/>
      <c r="E327" s="43"/>
      <c r="F327" s="42"/>
      <c r="G327" s="42"/>
      <c r="H327" s="59"/>
      <c r="I327" s="42"/>
      <c r="J327" s="6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2"/>
      <c r="D328" s="42"/>
      <c r="E328" s="43"/>
      <c r="F328" s="42"/>
      <c r="G328" s="42"/>
      <c r="H328" s="59"/>
      <c r="I328" s="42"/>
      <c r="J328" s="6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2"/>
      <c r="D329" s="42"/>
      <c r="E329" s="43"/>
      <c r="F329" s="42"/>
      <c r="G329" s="42"/>
      <c r="H329" s="59"/>
      <c r="I329" s="42"/>
      <c r="J329" s="6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2"/>
      <c r="D330" s="42"/>
      <c r="E330" s="43"/>
      <c r="F330" s="42"/>
      <c r="G330" s="42"/>
      <c r="H330" s="59"/>
      <c r="I330" s="42"/>
      <c r="J330" s="6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2"/>
      <c r="D331" s="42"/>
      <c r="E331" s="43"/>
      <c r="F331" s="42"/>
      <c r="G331" s="42"/>
      <c r="H331" s="59"/>
      <c r="I331" s="42"/>
      <c r="J331" s="6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2"/>
      <c r="D332" s="42"/>
      <c r="E332" s="43"/>
      <c r="F332" s="42"/>
      <c r="G332" s="42"/>
      <c r="H332" s="59"/>
      <c r="I332" s="42"/>
      <c r="J332" s="6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2"/>
      <c r="D333" s="42"/>
      <c r="E333" s="43"/>
      <c r="F333" s="42"/>
      <c r="G333" s="42"/>
      <c r="H333" s="59"/>
      <c r="I333" s="42"/>
      <c r="J333" s="6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2"/>
      <c r="D334" s="42"/>
      <c r="E334" s="43"/>
      <c r="F334" s="42"/>
      <c r="G334" s="42"/>
      <c r="H334" s="59"/>
      <c r="I334" s="42"/>
      <c r="J334" s="6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2"/>
      <c r="D335" s="42"/>
      <c r="E335" s="43"/>
      <c r="F335" s="42"/>
      <c r="G335" s="42"/>
      <c r="H335" s="59"/>
      <c r="I335" s="42"/>
      <c r="J335" s="6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2"/>
      <c r="D336" s="42"/>
      <c r="E336" s="43"/>
      <c r="F336" s="42"/>
      <c r="G336" s="42"/>
      <c r="H336" s="59"/>
      <c r="I336" s="42"/>
      <c r="J336" s="6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2"/>
      <c r="D337" s="42"/>
      <c r="E337" s="43"/>
      <c r="F337" s="42"/>
      <c r="G337" s="42"/>
      <c r="H337" s="59"/>
      <c r="I337" s="42"/>
      <c r="J337" s="6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2"/>
      <c r="D338" s="42"/>
      <c r="E338" s="43"/>
      <c r="F338" s="42"/>
      <c r="G338" s="42"/>
      <c r="H338" s="59"/>
      <c r="I338" s="42"/>
      <c r="J338" s="6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2"/>
      <c r="D339" s="42"/>
      <c r="E339" s="43"/>
      <c r="F339" s="42"/>
      <c r="G339" s="42"/>
      <c r="H339" s="59"/>
      <c r="I339" s="42"/>
      <c r="J339" s="6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2"/>
      <c r="D340" s="42"/>
      <c r="E340" s="43"/>
      <c r="F340" s="42"/>
      <c r="G340" s="42"/>
      <c r="H340" s="59"/>
      <c r="I340" s="42"/>
      <c r="J340" s="6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2"/>
      <c r="D341" s="42"/>
      <c r="E341" s="43"/>
      <c r="F341" s="42"/>
      <c r="G341" s="42"/>
      <c r="H341" s="59"/>
      <c r="I341" s="42"/>
      <c r="J341" s="6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2"/>
      <c r="D342" s="42"/>
      <c r="E342" s="43"/>
      <c r="F342" s="42"/>
      <c r="G342" s="42"/>
      <c r="H342" s="59"/>
      <c r="I342" s="42"/>
      <c r="J342" s="6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2"/>
      <c r="D343" s="42"/>
      <c r="E343" s="43"/>
      <c r="F343" s="42"/>
      <c r="G343" s="42"/>
      <c r="H343" s="59"/>
      <c r="I343" s="42"/>
      <c r="J343" s="6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2"/>
      <c r="D344" s="42"/>
      <c r="E344" s="43"/>
      <c r="F344" s="42"/>
      <c r="G344" s="42"/>
      <c r="H344" s="59"/>
      <c r="I344" s="42"/>
      <c r="J344" s="6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2"/>
      <c r="D345" s="42"/>
      <c r="E345" s="43"/>
      <c r="F345" s="42"/>
      <c r="G345" s="42"/>
      <c r="H345" s="59"/>
      <c r="I345" s="42"/>
      <c r="J345" s="6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2"/>
      <c r="D346" s="42"/>
      <c r="E346" s="43"/>
      <c r="F346" s="42"/>
      <c r="G346" s="42"/>
      <c r="H346" s="59"/>
      <c r="I346" s="42"/>
      <c r="J346" s="6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2"/>
      <c r="D347" s="42"/>
      <c r="E347" s="43"/>
      <c r="F347" s="42"/>
      <c r="G347" s="42"/>
      <c r="H347" s="59"/>
      <c r="I347" s="42"/>
      <c r="J347" s="6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2"/>
      <c r="D348" s="42"/>
      <c r="E348" s="43"/>
      <c r="F348" s="42"/>
      <c r="G348" s="42"/>
      <c r="H348" s="59"/>
      <c r="I348" s="42"/>
      <c r="J348" s="6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2"/>
      <c r="D349" s="42"/>
      <c r="E349" s="43"/>
      <c r="F349" s="42"/>
      <c r="G349" s="42"/>
      <c r="H349" s="59"/>
      <c r="I349" s="42"/>
      <c r="J349" s="6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2"/>
      <c r="D350" s="42"/>
      <c r="E350" s="43"/>
      <c r="F350" s="42"/>
      <c r="G350" s="42"/>
      <c r="H350" s="59"/>
      <c r="I350" s="42"/>
      <c r="J350" s="6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2"/>
      <c r="D351" s="42"/>
      <c r="E351" s="43"/>
      <c r="F351" s="42"/>
      <c r="G351" s="42"/>
      <c r="H351" s="59"/>
      <c r="I351" s="42"/>
      <c r="J351" s="6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2"/>
      <c r="D352" s="42"/>
      <c r="E352" s="43"/>
      <c r="F352" s="42"/>
      <c r="G352" s="42"/>
      <c r="H352" s="59"/>
      <c r="I352" s="42"/>
      <c r="J352" s="6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2"/>
      <c r="D353" s="42"/>
      <c r="E353" s="43"/>
      <c r="F353" s="42"/>
      <c r="G353" s="42"/>
      <c r="H353" s="59"/>
      <c r="I353" s="42"/>
      <c r="J353" s="6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2"/>
      <c r="D354" s="42"/>
      <c r="E354" s="43"/>
      <c r="F354" s="42"/>
      <c r="G354" s="42"/>
      <c r="H354" s="59"/>
      <c r="I354" s="42"/>
      <c r="J354" s="6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2"/>
      <c r="D355" s="42"/>
      <c r="E355" s="43"/>
      <c r="F355" s="42"/>
      <c r="G355" s="42"/>
      <c r="H355" s="59"/>
      <c r="I355" s="42"/>
      <c r="J355" s="6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2"/>
      <c r="D356" s="42"/>
      <c r="E356" s="43"/>
      <c r="F356" s="42"/>
      <c r="G356" s="42"/>
      <c r="H356" s="59"/>
      <c r="I356" s="42"/>
      <c r="J356" s="6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2"/>
      <c r="D357" s="42"/>
      <c r="E357" s="43"/>
      <c r="F357" s="42"/>
      <c r="G357" s="42"/>
      <c r="H357" s="59"/>
      <c r="I357" s="42"/>
      <c r="J357" s="6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2"/>
      <c r="D358" s="42"/>
      <c r="E358" s="43"/>
      <c r="F358" s="42"/>
      <c r="G358" s="42"/>
      <c r="H358" s="59"/>
      <c r="I358" s="42"/>
      <c r="J358" s="6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2"/>
      <c r="D359" s="42"/>
      <c r="E359" s="43"/>
      <c r="F359" s="42"/>
      <c r="G359" s="42"/>
      <c r="H359" s="59"/>
      <c r="I359" s="42"/>
      <c r="J359" s="6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2"/>
      <c r="D360" s="42"/>
      <c r="E360" s="43"/>
      <c r="F360" s="42"/>
      <c r="G360" s="42"/>
      <c r="H360" s="59"/>
      <c r="I360" s="42"/>
      <c r="J360" s="6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2"/>
      <c r="D361" s="42"/>
      <c r="E361" s="43"/>
      <c r="F361" s="42"/>
      <c r="G361" s="42"/>
      <c r="H361" s="59"/>
      <c r="I361" s="42"/>
      <c r="J361" s="6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2"/>
      <c r="D362" s="42"/>
      <c r="E362" s="43"/>
      <c r="F362" s="42"/>
      <c r="G362" s="42"/>
      <c r="H362" s="59"/>
      <c r="I362" s="42"/>
      <c r="J362" s="6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2"/>
      <c r="D363" s="42"/>
      <c r="E363" s="43"/>
      <c r="F363" s="42"/>
      <c r="G363" s="42"/>
      <c r="H363" s="59"/>
      <c r="I363" s="42"/>
      <c r="J363" s="6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2"/>
      <c r="D364" s="42"/>
      <c r="E364" s="43"/>
      <c r="F364" s="42"/>
      <c r="G364" s="42"/>
      <c r="H364" s="59"/>
      <c r="I364" s="42"/>
      <c r="J364" s="6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2"/>
      <c r="D365" s="42"/>
      <c r="E365" s="43"/>
      <c r="F365" s="42"/>
      <c r="G365" s="42"/>
      <c r="H365" s="59"/>
      <c r="I365" s="42"/>
      <c r="J365" s="6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2"/>
      <c r="D366" s="42"/>
      <c r="E366" s="43"/>
      <c r="F366" s="42"/>
      <c r="G366" s="42"/>
      <c r="H366" s="59"/>
      <c r="I366" s="42"/>
      <c r="J366" s="6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2"/>
      <c r="D367" s="42"/>
      <c r="E367" s="43"/>
      <c r="F367" s="42"/>
      <c r="G367" s="42"/>
      <c r="H367" s="59"/>
      <c r="I367" s="42"/>
      <c r="J367" s="6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2"/>
      <c r="D368" s="42"/>
      <c r="E368" s="43"/>
      <c r="F368" s="42"/>
      <c r="G368" s="42"/>
      <c r="H368" s="59"/>
      <c r="I368" s="42"/>
      <c r="J368" s="6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2"/>
      <c r="D369" s="42"/>
      <c r="E369" s="43"/>
      <c r="F369" s="42"/>
      <c r="G369" s="42"/>
      <c r="H369" s="59"/>
      <c r="I369" s="42"/>
      <c r="J369" s="6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2"/>
      <c r="D370" s="42"/>
      <c r="E370" s="43"/>
      <c r="F370" s="42"/>
      <c r="G370" s="42"/>
      <c r="H370" s="59"/>
      <c r="I370" s="42"/>
      <c r="J370" s="6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2"/>
      <c r="D371" s="42"/>
      <c r="E371" s="43"/>
      <c r="F371" s="42"/>
      <c r="G371" s="42"/>
      <c r="H371" s="59"/>
      <c r="I371" s="42"/>
      <c r="J371" s="6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2"/>
      <c r="D372" s="42"/>
      <c r="E372" s="43"/>
      <c r="F372" s="42"/>
      <c r="G372" s="42"/>
      <c r="H372" s="59"/>
      <c r="I372" s="42"/>
      <c r="J372" s="6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2"/>
      <c r="D373" s="42"/>
      <c r="E373" s="43"/>
      <c r="F373" s="42"/>
      <c r="G373" s="42"/>
      <c r="H373" s="59"/>
      <c r="I373" s="42"/>
      <c r="J373" s="6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2"/>
      <c r="D374" s="42"/>
      <c r="E374" s="43"/>
      <c r="F374" s="42"/>
      <c r="G374" s="42"/>
      <c r="H374" s="59"/>
      <c r="I374" s="42"/>
      <c r="J374" s="6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2"/>
      <c r="D375" s="42"/>
      <c r="E375" s="43"/>
      <c r="F375" s="42"/>
      <c r="G375" s="42"/>
      <c r="H375" s="59"/>
      <c r="I375" s="42"/>
      <c r="J375" s="6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2"/>
      <c r="D376" s="42"/>
      <c r="E376" s="43"/>
      <c r="F376" s="42"/>
      <c r="G376" s="42"/>
      <c r="H376" s="59"/>
      <c r="I376" s="42"/>
      <c r="J376" s="6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2"/>
      <c r="D377" s="42"/>
      <c r="E377" s="43"/>
      <c r="F377" s="42"/>
      <c r="G377" s="42"/>
      <c r="H377" s="59"/>
      <c r="I377" s="42"/>
      <c r="J377" s="6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2"/>
      <c r="D378" s="42"/>
      <c r="E378" s="43"/>
      <c r="F378" s="42"/>
      <c r="G378" s="42"/>
      <c r="H378" s="59"/>
      <c r="I378" s="42"/>
      <c r="J378" s="6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2"/>
      <c r="D379" s="42"/>
      <c r="E379" s="43"/>
      <c r="F379" s="42"/>
      <c r="G379" s="42"/>
      <c r="H379" s="59"/>
      <c r="I379" s="42"/>
      <c r="J379" s="6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2"/>
      <c r="D380" s="42"/>
      <c r="E380" s="43"/>
      <c r="F380" s="42"/>
      <c r="G380" s="42"/>
      <c r="H380" s="59"/>
      <c r="I380" s="42"/>
      <c r="J380" s="6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2"/>
      <c r="D381" s="42"/>
      <c r="E381" s="43"/>
      <c r="F381" s="42"/>
      <c r="G381" s="42"/>
      <c r="H381" s="59"/>
      <c r="I381" s="42"/>
      <c r="J381" s="6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2"/>
      <c r="D382" s="42"/>
      <c r="E382" s="43"/>
      <c r="F382" s="42"/>
      <c r="G382" s="42"/>
      <c r="H382" s="59"/>
      <c r="I382" s="42"/>
      <c r="J382" s="6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2"/>
      <c r="D383" s="42"/>
      <c r="E383" s="43"/>
      <c r="F383" s="42"/>
      <c r="G383" s="42"/>
      <c r="H383" s="59"/>
      <c r="I383" s="42"/>
      <c r="J383" s="6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2"/>
      <c r="D384" s="42"/>
      <c r="E384" s="43"/>
      <c r="F384" s="42"/>
      <c r="G384" s="42"/>
      <c r="H384" s="59"/>
      <c r="I384" s="42"/>
      <c r="J384" s="6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2"/>
      <c r="D385" s="42"/>
      <c r="E385" s="43"/>
      <c r="F385" s="42"/>
      <c r="G385" s="42"/>
      <c r="H385" s="59"/>
      <c r="I385" s="42"/>
      <c r="J385" s="6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2"/>
      <c r="D386" s="42"/>
      <c r="E386" s="43"/>
      <c r="F386" s="42"/>
      <c r="G386" s="42"/>
      <c r="H386" s="59"/>
      <c r="I386" s="42"/>
      <c r="J386" s="6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2"/>
      <c r="D387" s="42"/>
      <c r="E387" s="43"/>
      <c r="F387" s="42"/>
      <c r="G387" s="42"/>
      <c r="H387" s="59"/>
      <c r="I387" s="42"/>
      <c r="J387" s="6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2"/>
      <c r="D388" s="42"/>
      <c r="E388" s="43"/>
      <c r="F388" s="42"/>
      <c r="G388" s="42"/>
      <c r="H388" s="59"/>
      <c r="I388" s="42"/>
      <c r="J388" s="6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2"/>
      <c r="D389" s="42"/>
      <c r="E389" s="43"/>
      <c r="F389" s="42"/>
      <c r="G389" s="42"/>
      <c r="H389" s="59"/>
      <c r="I389" s="42"/>
      <c r="J389" s="6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2"/>
      <c r="D390" s="42"/>
      <c r="E390" s="43"/>
      <c r="F390" s="42"/>
      <c r="G390" s="42"/>
      <c r="H390" s="59"/>
      <c r="I390" s="42"/>
      <c r="J390" s="6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2"/>
      <c r="D391" s="42"/>
      <c r="E391" s="43"/>
      <c r="F391" s="42"/>
      <c r="G391" s="42"/>
      <c r="H391" s="59"/>
      <c r="I391" s="42"/>
      <c r="J391" s="6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2"/>
      <c r="D392" s="42"/>
      <c r="E392" s="43"/>
      <c r="F392" s="42"/>
      <c r="G392" s="42"/>
      <c r="H392" s="59"/>
      <c r="I392" s="42"/>
      <c r="J392" s="6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2"/>
      <c r="D393" s="42"/>
      <c r="E393" s="43"/>
      <c r="F393" s="42"/>
      <c r="G393" s="42"/>
      <c r="H393" s="59"/>
      <c r="I393" s="42"/>
      <c r="J393" s="6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2"/>
      <c r="D394" s="42"/>
      <c r="E394" s="43"/>
      <c r="F394" s="42"/>
      <c r="G394" s="42"/>
      <c r="H394" s="59"/>
      <c r="I394" s="42"/>
      <c r="J394" s="6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2"/>
      <c r="D395" s="42"/>
      <c r="E395" s="43"/>
      <c r="F395" s="42"/>
      <c r="G395" s="42"/>
      <c r="H395" s="59"/>
      <c r="I395" s="42"/>
      <c r="J395" s="6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2"/>
      <c r="D396" s="42"/>
      <c r="E396" s="43"/>
      <c r="F396" s="42"/>
      <c r="G396" s="42"/>
      <c r="H396" s="59"/>
      <c r="I396" s="42"/>
      <c r="J396" s="6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2"/>
      <c r="D397" s="42"/>
      <c r="E397" s="43"/>
      <c r="F397" s="42"/>
      <c r="G397" s="42"/>
      <c r="H397" s="59"/>
      <c r="I397" s="42"/>
      <c r="J397" s="6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2"/>
      <c r="D398" s="42"/>
      <c r="E398" s="43"/>
      <c r="F398" s="42"/>
      <c r="G398" s="42"/>
      <c r="H398" s="59"/>
      <c r="I398" s="42"/>
      <c r="J398" s="6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2"/>
      <c r="D399" s="42"/>
      <c r="E399" s="43"/>
      <c r="F399" s="42"/>
      <c r="G399" s="42"/>
      <c r="H399" s="59"/>
      <c r="I399" s="42"/>
      <c r="J399" s="6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2"/>
      <c r="D400" s="42"/>
      <c r="E400" s="43"/>
      <c r="F400" s="42"/>
      <c r="G400" s="42"/>
      <c r="H400" s="59"/>
      <c r="I400" s="42"/>
      <c r="J400" s="6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2"/>
      <c r="D401" s="42"/>
      <c r="E401" s="43"/>
      <c r="F401" s="42"/>
      <c r="G401" s="42"/>
      <c r="H401" s="59"/>
      <c r="I401" s="42"/>
      <c r="J401" s="6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2"/>
      <c r="D402" s="42"/>
      <c r="E402" s="43"/>
      <c r="F402" s="42"/>
      <c r="G402" s="42"/>
      <c r="H402" s="59"/>
      <c r="I402" s="42"/>
      <c r="J402" s="6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2"/>
      <c r="D403" s="42"/>
      <c r="E403" s="43"/>
      <c r="F403" s="42"/>
      <c r="G403" s="42"/>
      <c r="H403" s="59"/>
      <c r="I403" s="42"/>
      <c r="J403" s="6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2"/>
      <c r="D404" s="42"/>
      <c r="E404" s="43"/>
      <c r="F404" s="42"/>
      <c r="G404" s="42"/>
      <c r="H404" s="59"/>
      <c r="I404" s="42"/>
      <c r="J404" s="6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2"/>
      <c r="D405" s="42"/>
      <c r="E405" s="43"/>
      <c r="F405" s="42"/>
      <c r="G405" s="42"/>
      <c r="H405" s="59"/>
      <c r="I405" s="42"/>
      <c r="J405" s="6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2"/>
      <c r="D406" s="42"/>
      <c r="E406" s="43"/>
      <c r="F406" s="42"/>
      <c r="G406" s="42"/>
      <c r="H406" s="59"/>
      <c r="I406" s="42"/>
      <c r="J406" s="6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2"/>
      <c r="D407" s="42"/>
      <c r="E407" s="43"/>
      <c r="F407" s="42"/>
      <c r="G407" s="42"/>
      <c r="H407" s="59"/>
      <c r="I407" s="42"/>
      <c r="J407" s="6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2"/>
      <c r="D408" s="42"/>
      <c r="E408" s="43"/>
      <c r="F408" s="42"/>
      <c r="G408" s="42"/>
      <c r="H408" s="59"/>
      <c r="I408" s="42"/>
      <c r="J408" s="6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2"/>
      <c r="D409" s="42"/>
      <c r="E409" s="43"/>
      <c r="F409" s="42"/>
      <c r="G409" s="42"/>
      <c r="H409" s="59"/>
      <c r="I409" s="42"/>
      <c r="J409" s="6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2"/>
      <c r="D410" s="42"/>
      <c r="E410" s="43"/>
      <c r="F410" s="42"/>
      <c r="G410" s="42"/>
      <c r="H410" s="59"/>
      <c r="I410" s="42"/>
      <c r="J410" s="6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2"/>
      <c r="D411" s="42"/>
      <c r="E411" s="43"/>
      <c r="F411" s="42"/>
      <c r="G411" s="42"/>
      <c r="H411" s="59"/>
      <c r="I411" s="42"/>
      <c r="J411" s="6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2"/>
      <c r="D412" s="42"/>
      <c r="E412" s="43"/>
      <c r="F412" s="42"/>
      <c r="G412" s="42"/>
      <c r="H412" s="59"/>
      <c r="I412" s="42"/>
      <c r="J412" s="6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2"/>
      <c r="D413" s="42"/>
      <c r="E413" s="43"/>
      <c r="F413" s="42"/>
      <c r="G413" s="42"/>
      <c r="H413" s="59"/>
      <c r="I413" s="42"/>
      <c r="J413" s="6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2"/>
      <c r="D414" s="42"/>
      <c r="E414" s="43"/>
      <c r="F414" s="42"/>
      <c r="G414" s="42"/>
      <c r="H414" s="59"/>
      <c r="I414" s="42"/>
      <c r="J414" s="6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2"/>
      <c r="D415" s="42"/>
      <c r="E415" s="43"/>
      <c r="F415" s="42"/>
      <c r="G415" s="42"/>
      <c r="H415" s="59"/>
      <c r="I415" s="42"/>
      <c r="J415" s="6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2"/>
      <c r="D416" s="42"/>
      <c r="E416" s="43"/>
      <c r="F416" s="42"/>
      <c r="G416" s="42"/>
      <c r="H416" s="59"/>
      <c r="I416" s="42"/>
      <c r="J416" s="6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2"/>
      <c r="D417" s="42"/>
      <c r="E417" s="43"/>
      <c r="F417" s="42"/>
      <c r="G417" s="42"/>
      <c r="H417" s="59"/>
      <c r="I417" s="42"/>
      <c r="J417" s="6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2"/>
      <c r="D418" s="42"/>
      <c r="E418" s="43"/>
      <c r="F418" s="42"/>
      <c r="G418" s="42"/>
      <c r="H418" s="59"/>
      <c r="I418" s="42"/>
      <c r="J418" s="6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2"/>
      <c r="D419" s="42"/>
      <c r="E419" s="43"/>
      <c r="F419" s="42"/>
      <c r="G419" s="42"/>
      <c r="H419" s="59"/>
      <c r="I419" s="42"/>
      <c r="J419" s="6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2"/>
      <c r="D420" s="42"/>
      <c r="E420" s="43"/>
      <c r="F420" s="42"/>
      <c r="G420" s="42"/>
      <c r="H420" s="59"/>
      <c r="I420" s="42"/>
      <c r="J420" s="6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2"/>
      <c r="D421" s="42"/>
      <c r="E421" s="43"/>
      <c r="F421" s="42"/>
      <c r="G421" s="42"/>
      <c r="H421" s="59"/>
      <c r="I421" s="42"/>
      <c r="J421" s="6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2"/>
      <c r="D422" s="42"/>
      <c r="E422" s="43"/>
      <c r="F422" s="42"/>
      <c r="G422" s="42"/>
      <c r="H422" s="59"/>
      <c r="I422" s="42"/>
      <c r="J422" s="6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2"/>
      <c r="D423" s="42"/>
      <c r="E423" s="43"/>
      <c r="F423" s="42"/>
      <c r="G423" s="42"/>
      <c r="H423" s="59"/>
      <c r="I423" s="42"/>
      <c r="J423" s="6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2"/>
      <c r="D424" s="42"/>
      <c r="E424" s="43"/>
      <c r="F424" s="42"/>
      <c r="G424" s="42"/>
      <c r="H424" s="59"/>
      <c r="I424" s="42"/>
      <c r="J424" s="6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2"/>
      <c r="D425" s="42"/>
      <c r="E425" s="43"/>
      <c r="F425" s="42"/>
      <c r="G425" s="42"/>
      <c r="H425" s="59"/>
      <c r="I425" s="42"/>
      <c r="J425" s="6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2"/>
      <c r="D426" s="42"/>
      <c r="E426" s="43"/>
      <c r="F426" s="42"/>
      <c r="G426" s="42"/>
      <c r="H426" s="59"/>
      <c r="I426" s="42"/>
      <c r="J426" s="6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2"/>
      <c r="D427" s="42"/>
      <c r="E427" s="43"/>
      <c r="F427" s="42"/>
      <c r="G427" s="42"/>
      <c r="H427" s="59"/>
      <c r="I427" s="42"/>
      <c r="J427" s="6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2"/>
      <c r="D428" s="42"/>
      <c r="E428" s="43"/>
      <c r="F428" s="42"/>
      <c r="G428" s="42"/>
      <c r="H428" s="59"/>
      <c r="I428" s="42"/>
      <c r="J428" s="6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2"/>
      <c r="D429" s="42"/>
      <c r="E429" s="43"/>
      <c r="F429" s="42"/>
      <c r="G429" s="42"/>
      <c r="H429" s="59"/>
      <c r="I429" s="42"/>
      <c r="J429" s="6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2"/>
      <c r="D430" s="42"/>
      <c r="E430" s="43"/>
      <c r="F430" s="42"/>
      <c r="G430" s="42"/>
      <c r="H430" s="59"/>
      <c r="I430" s="42"/>
      <c r="J430" s="6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2"/>
      <c r="D431" s="42"/>
      <c r="E431" s="43"/>
      <c r="F431" s="42"/>
      <c r="G431" s="42"/>
      <c r="H431" s="59"/>
      <c r="I431" s="42"/>
      <c r="J431" s="6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2"/>
      <c r="D432" s="42"/>
      <c r="E432" s="43"/>
      <c r="F432" s="42"/>
      <c r="G432" s="42"/>
      <c r="H432" s="59"/>
      <c r="I432" s="42"/>
      <c r="J432" s="6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2"/>
      <c r="D433" s="42"/>
      <c r="E433" s="43"/>
      <c r="F433" s="42"/>
      <c r="G433" s="42"/>
      <c r="H433" s="59"/>
      <c r="I433" s="42"/>
      <c r="J433" s="6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2"/>
      <c r="D434" s="42"/>
      <c r="E434" s="43"/>
      <c r="F434" s="42"/>
      <c r="G434" s="42"/>
      <c r="H434" s="59"/>
      <c r="I434" s="42"/>
      <c r="J434" s="6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2"/>
      <c r="D435" s="42"/>
      <c r="E435" s="43"/>
      <c r="F435" s="42"/>
      <c r="G435" s="42"/>
      <c r="H435" s="59"/>
      <c r="I435" s="42"/>
      <c r="J435" s="6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2"/>
      <c r="D436" s="42"/>
      <c r="E436" s="43"/>
      <c r="F436" s="42"/>
      <c r="G436" s="42"/>
      <c r="H436" s="59"/>
      <c r="I436" s="42"/>
      <c r="J436" s="6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2"/>
      <c r="D437" s="42"/>
      <c r="E437" s="43"/>
      <c r="F437" s="42"/>
      <c r="G437" s="42"/>
      <c r="H437" s="59"/>
      <c r="I437" s="42"/>
      <c r="J437" s="6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2"/>
      <c r="D438" s="42"/>
      <c r="E438" s="43"/>
      <c r="F438" s="42"/>
      <c r="G438" s="42"/>
      <c r="H438" s="59"/>
      <c r="I438" s="42"/>
      <c r="J438" s="6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2"/>
      <c r="D439" s="42"/>
      <c r="E439" s="43"/>
      <c r="F439" s="42"/>
      <c r="G439" s="42"/>
      <c r="H439" s="59"/>
      <c r="I439" s="42"/>
      <c r="J439" s="6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2"/>
      <c r="D440" s="42"/>
      <c r="E440" s="43"/>
      <c r="F440" s="42"/>
      <c r="G440" s="42"/>
      <c r="H440" s="59"/>
      <c r="I440" s="42"/>
      <c r="J440" s="6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2"/>
      <c r="D441" s="42"/>
      <c r="E441" s="43"/>
      <c r="F441" s="42"/>
      <c r="G441" s="42"/>
      <c r="H441" s="59"/>
      <c r="I441" s="42"/>
      <c r="J441" s="6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2"/>
      <c r="D442" s="42"/>
      <c r="E442" s="43"/>
      <c r="F442" s="42"/>
      <c r="G442" s="42"/>
      <c r="H442" s="59"/>
      <c r="I442" s="42"/>
      <c r="J442" s="6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2"/>
      <c r="D443" s="42"/>
      <c r="E443" s="43"/>
      <c r="F443" s="42"/>
      <c r="G443" s="42"/>
      <c r="H443" s="59"/>
      <c r="I443" s="42"/>
      <c r="J443" s="6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2"/>
      <c r="D444" s="42"/>
      <c r="E444" s="43"/>
      <c r="F444" s="42"/>
      <c r="G444" s="42"/>
      <c r="H444" s="59"/>
      <c r="I444" s="42"/>
      <c r="J444" s="6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2"/>
      <c r="D445" s="42"/>
      <c r="E445" s="43"/>
      <c r="F445" s="42"/>
      <c r="G445" s="42"/>
      <c r="H445" s="59"/>
      <c r="I445" s="42"/>
      <c r="J445" s="6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2"/>
      <c r="D446" s="42"/>
      <c r="E446" s="43"/>
      <c r="F446" s="42"/>
      <c r="G446" s="42"/>
      <c r="H446" s="59"/>
      <c r="I446" s="42"/>
      <c r="J446" s="6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2"/>
      <c r="D447" s="42"/>
      <c r="E447" s="43"/>
      <c r="F447" s="42"/>
      <c r="G447" s="42"/>
      <c r="H447" s="59"/>
      <c r="I447" s="42"/>
      <c r="J447" s="6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2"/>
      <c r="D448" s="42"/>
      <c r="E448" s="43"/>
      <c r="F448" s="42"/>
      <c r="G448" s="42"/>
      <c r="H448" s="59"/>
      <c r="I448" s="42"/>
      <c r="J448" s="6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2"/>
      <c r="D449" s="42"/>
      <c r="E449" s="43"/>
      <c r="F449" s="42"/>
      <c r="G449" s="42"/>
      <c r="H449" s="59"/>
      <c r="I449" s="42"/>
      <c r="J449" s="6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2"/>
      <c r="D450" s="42"/>
      <c r="E450" s="43"/>
      <c r="F450" s="42"/>
      <c r="G450" s="42"/>
      <c r="H450" s="59"/>
      <c r="I450" s="42"/>
      <c r="J450" s="6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2"/>
      <c r="D451" s="42"/>
      <c r="E451" s="43"/>
      <c r="F451" s="42"/>
      <c r="G451" s="42"/>
      <c r="H451" s="59"/>
      <c r="I451" s="42"/>
      <c r="J451" s="6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2"/>
      <c r="D452" s="42"/>
      <c r="E452" s="43"/>
      <c r="F452" s="42"/>
      <c r="G452" s="42"/>
      <c r="H452" s="59"/>
      <c r="I452" s="42"/>
      <c r="J452" s="6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2"/>
      <c r="D453" s="42"/>
      <c r="E453" s="43"/>
      <c r="F453" s="42"/>
      <c r="G453" s="42"/>
      <c r="H453" s="59"/>
      <c r="I453" s="42"/>
      <c r="J453" s="6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2"/>
      <c r="D454" s="42"/>
      <c r="E454" s="43"/>
      <c r="F454" s="42"/>
      <c r="G454" s="42"/>
      <c r="H454" s="59"/>
      <c r="I454" s="42"/>
      <c r="J454" s="6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2"/>
      <c r="D455" s="42"/>
      <c r="E455" s="43"/>
      <c r="F455" s="42"/>
      <c r="G455" s="42"/>
      <c r="H455" s="59"/>
      <c r="I455" s="42"/>
      <c r="J455" s="6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2"/>
      <c r="D456" s="42"/>
      <c r="E456" s="43"/>
      <c r="F456" s="42"/>
      <c r="G456" s="42"/>
      <c r="H456" s="59"/>
      <c r="I456" s="42"/>
      <c r="J456" s="6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2"/>
      <c r="D457" s="42"/>
      <c r="E457" s="43"/>
      <c r="F457" s="42"/>
      <c r="G457" s="42"/>
      <c r="H457" s="59"/>
      <c r="I457" s="42"/>
      <c r="J457" s="6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2"/>
      <c r="D458" s="42"/>
      <c r="E458" s="43"/>
      <c r="F458" s="42"/>
      <c r="G458" s="42"/>
      <c r="H458" s="59"/>
      <c r="I458" s="42"/>
      <c r="J458" s="6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2"/>
      <c r="D459" s="42"/>
      <c r="E459" s="43"/>
      <c r="F459" s="42"/>
      <c r="G459" s="42"/>
      <c r="H459" s="59"/>
      <c r="I459" s="42"/>
      <c r="J459" s="6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2"/>
      <c r="D460" s="42"/>
      <c r="E460" s="43"/>
      <c r="F460" s="42"/>
      <c r="G460" s="42"/>
      <c r="H460" s="59"/>
      <c r="I460" s="42"/>
      <c r="J460" s="6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2"/>
      <c r="D461" s="42"/>
      <c r="E461" s="43"/>
      <c r="F461" s="42"/>
      <c r="G461" s="42"/>
      <c r="H461" s="59"/>
      <c r="I461" s="42"/>
      <c r="J461" s="6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2"/>
      <c r="D462" s="42"/>
      <c r="E462" s="43"/>
      <c r="F462" s="42"/>
      <c r="G462" s="42"/>
      <c r="H462" s="59"/>
      <c r="I462" s="42"/>
      <c r="J462" s="6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2"/>
      <c r="D463" s="42"/>
      <c r="E463" s="43"/>
      <c r="F463" s="42"/>
      <c r="G463" s="42"/>
      <c r="H463" s="59"/>
      <c r="I463" s="42"/>
      <c r="J463" s="6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2"/>
      <c r="D464" s="42"/>
      <c r="E464" s="43"/>
      <c r="F464" s="42"/>
      <c r="G464" s="42"/>
      <c r="H464" s="59"/>
      <c r="I464" s="42"/>
      <c r="J464" s="6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2"/>
      <c r="D465" s="42"/>
      <c r="E465" s="43"/>
      <c r="F465" s="42"/>
      <c r="G465" s="42"/>
      <c r="H465" s="59"/>
      <c r="I465" s="42"/>
      <c r="J465" s="6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2"/>
      <c r="D466" s="42"/>
      <c r="E466" s="43"/>
      <c r="F466" s="42"/>
      <c r="G466" s="42"/>
      <c r="H466" s="59"/>
      <c r="I466" s="42"/>
      <c r="J466" s="6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2"/>
      <c r="D467" s="42"/>
      <c r="E467" s="43"/>
      <c r="F467" s="42"/>
      <c r="G467" s="42"/>
      <c r="H467" s="59"/>
      <c r="I467" s="42"/>
      <c r="J467" s="6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2"/>
      <c r="D468" s="42"/>
      <c r="E468" s="43"/>
      <c r="F468" s="42"/>
      <c r="G468" s="42"/>
      <c r="H468" s="59"/>
      <c r="I468" s="42"/>
      <c r="J468" s="6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2"/>
      <c r="D469" s="42"/>
      <c r="E469" s="43"/>
      <c r="F469" s="42"/>
      <c r="G469" s="42"/>
      <c r="H469" s="59"/>
      <c r="I469" s="42"/>
      <c r="J469" s="6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2"/>
      <c r="D470" s="42"/>
      <c r="E470" s="43"/>
      <c r="F470" s="42"/>
      <c r="G470" s="42"/>
      <c r="H470" s="59"/>
      <c r="I470" s="42"/>
      <c r="J470" s="6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2"/>
      <c r="D471" s="42"/>
      <c r="E471" s="43"/>
      <c r="F471" s="42"/>
      <c r="G471" s="42"/>
      <c r="H471" s="59"/>
      <c r="I471" s="42"/>
      <c r="J471" s="6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2"/>
      <c r="D472" s="42"/>
      <c r="E472" s="43"/>
      <c r="F472" s="42"/>
      <c r="G472" s="42"/>
      <c r="H472" s="59"/>
      <c r="I472" s="42"/>
      <c r="J472" s="6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2"/>
      <c r="D473" s="42"/>
      <c r="E473" s="43"/>
      <c r="F473" s="42"/>
      <c r="G473" s="42"/>
      <c r="H473" s="59"/>
      <c r="I473" s="42"/>
      <c r="J473" s="6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2"/>
      <c r="D474" s="42"/>
      <c r="E474" s="43"/>
      <c r="F474" s="42"/>
      <c r="G474" s="42"/>
      <c r="H474" s="59"/>
      <c r="I474" s="42"/>
      <c r="J474" s="6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2"/>
      <c r="D475" s="42"/>
      <c r="E475" s="43"/>
      <c r="F475" s="42"/>
      <c r="G475" s="42"/>
      <c r="H475" s="59"/>
      <c r="I475" s="42"/>
      <c r="J475" s="6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2"/>
      <c r="D476" s="42"/>
      <c r="E476" s="43"/>
      <c r="F476" s="42"/>
      <c r="G476" s="42"/>
      <c r="H476" s="59"/>
      <c r="I476" s="42"/>
      <c r="J476" s="6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2"/>
      <c r="D477" s="42"/>
      <c r="E477" s="43"/>
      <c r="F477" s="42"/>
      <c r="G477" s="42"/>
      <c r="H477" s="59"/>
      <c r="I477" s="42"/>
      <c r="J477" s="6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2"/>
      <c r="D478" s="42"/>
      <c r="E478" s="43"/>
      <c r="F478" s="42"/>
      <c r="G478" s="42"/>
      <c r="H478" s="59"/>
      <c r="I478" s="42"/>
      <c r="J478" s="6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2"/>
      <c r="D479" s="42"/>
      <c r="E479" s="43"/>
      <c r="F479" s="42"/>
      <c r="G479" s="42"/>
      <c r="H479" s="59"/>
      <c r="I479" s="42"/>
      <c r="J479" s="6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2"/>
      <c r="D480" s="42"/>
      <c r="E480" s="43"/>
      <c r="F480" s="42"/>
      <c r="G480" s="42"/>
      <c r="H480" s="59"/>
      <c r="I480" s="42"/>
      <c r="J480" s="6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2"/>
      <c r="D481" s="42"/>
      <c r="E481" s="43"/>
      <c r="F481" s="42"/>
      <c r="G481" s="42"/>
      <c r="H481" s="59"/>
      <c r="I481" s="42"/>
      <c r="J481" s="6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2"/>
      <c r="D482" s="42"/>
      <c r="E482" s="43"/>
      <c r="F482" s="42"/>
      <c r="G482" s="42"/>
      <c r="H482" s="59"/>
      <c r="I482" s="42"/>
      <c r="J482" s="6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2"/>
      <c r="D483" s="42"/>
      <c r="E483" s="43"/>
      <c r="F483" s="42"/>
      <c r="G483" s="42"/>
      <c r="H483" s="59"/>
      <c r="I483" s="42"/>
      <c r="J483" s="6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2"/>
      <c r="D484" s="42"/>
      <c r="E484" s="43"/>
      <c r="F484" s="42"/>
      <c r="G484" s="42"/>
      <c r="H484" s="59"/>
      <c r="I484" s="42"/>
      <c r="J484" s="6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2"/>
      <c r="D485" s="42"/>
      <c r="E485" s="43"/>
      <c r="F485" s="42"/>
      <c r="G485" s="42"/>
      <c r="H485" s="59"/>
      <c r="I485" s="42"/>
      <c r="J485" s="6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2"/>
      <c r="D486" s="42"/>
      <c r="E486" s="43"/>
      <c r="F486" s="42"/>
      <c r="G486" s="42"/>
      <c r="H486" s="59"/>
      <c r="I486" s="42"/>
      <c r="J486" s="6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2"/>
      <c r="D487" s="42"/>
      <c r="E487" s="43"/>
      <c r="F487" s="42"/>
      <c r="G487" s="42"/>
      <c r="H487" s="59"/>
      <c r="I487" s="42"/>
      <c r="J487" s="6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2"/>
      <c r="D488" s="42"/>
      <c r="E488" s="43"/>
      <c r="F488" s="42"/>
      <c r="G488" s="42"/>
      <c r="H488" s="59"/>
      <c r="I488" s="42"/>
      <c r="J488" s="6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2"/>
      <c r="D489" s="42"/>
      <c r="E489" s="43"/>
      <c r="F489" s="42"/>
      <c r="G489" s="42"/>
      <c r="H489" s="59"/>
      <c r="I489" s="42"/>
      <c r="J489" s="6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2"/>
      <c r="D490" s="42"/>
      <c r="E490" s="43"/>
      <c r="F490" s="42"/>
      <c r="G490" s="42"/>
      <c r="H490" s="59"/>
      <c r="I490" s="42"/>
      <c r="J490" s="6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2"/>
      <c r="D491" s="42"/>
      <c r="E491" s="43"/>
      <c r="F491" s="42"/>
      <c r="G491" s="42"/>
      <c r="H491" s="59"/>
      <c r="I491" s="42"/>
      <c r="J491" s="6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2"/>
      <c r="D492" s="42"/>
      <c r="E492" s="43"/>
      <c r="F492" s="42"/>
      <c r="G492" s="42"/>
      <c r="H492" s="59"/>
      <c r="I492" s="42"/>
      <c r="J492" s="6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2"/>
      <c r="D493" s="42"/>
      <c r="E493" s="43"/>
      <c r="F493" s="42"/>
      <c r="G493" s="42"/>
      <c r="H493" s="59"/>
      <c r="I493" s="42"/>
      <c r="J493" s="6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2"/>
      <c r="D494" s="42"/>
      <c r="E494" s="43"/>
      <c r="F494" s="42"/>
      <c r="G494" s="42"/>
      <c r="H494" s="59"/>
      <c r="I494" s="42"/>
      <c r="J494" s="6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2"/>
      <c r="D495" s="42"/>
      <c r="E495" s="43"/>
      <c r="F495" s="42"/>
      <c r="G495" s="42"/>
      <c r="H495" s="59"/>
      <c r="I495" s="42"/>
      <c r="J495" s="6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2"/>
      <c r="D496" s="42"/>
      <c r="E496" s="43"/>
      <c r="F496" s="42"/>
      <c r="G496" s="42"/>
      <c r="H496" s="59"/>
      <c r="I496" s="42"/>
      <c r="J496" s="6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2"/>
      <c r="D497" s="42"/>
      <c r="E497" s="43"/>
      <c r="F497" s="42"/>
      <c r="G497" s="42"/>
      <c r="H497" s="59"/>
      <c r="I497" s="42"/>
      <c r="J497" s="6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2"/>
      <c r="D498" s="42"/>
      <c r="E498" s="43"/>
      <c r="F498" s="42"/>
      <c r="G498" s="42"/>
      <c r="H498" s="59"/>
      <c r="I498" s="42"/>
      <c r="J498" s="6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2"/>
      <c r="D499" s="42"/>
      <c r="E499" s="43"/>
      <c r="F499" s="42"/>
      <c r="G499" s="42"/>
      <c r="H499" s="59"/>
      <c r="I499" s="42"/>
      <c r="J499" s="6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2"/>
      <c r="D500" s="42"/>
      <c r="E500" s="43"/>
      <c r="F500" s="42"/>
      <c r="G500" s="42"/>
      <c r="H500" s="59"/>
      <c r="I500" s="42"/>
      <c r="J500" s="6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2"/>
      <c r="D501" s="42"/>
      <c r="E501" s="43"/>
      <c r="F501" s="42"/>
      <c r="G501" s="42"/>
      <c r="H501" s="59"/>
      <c r="I501" s="42"/>
      <c r="J501" s="6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2"/>
      <c r="D502" s="42"/>
      <c r="E502" s="43"/>
      <c r="F502" s="42"/>
      <c r="G502" s="42"/>
      <c r="H502" s="59"/>
      <c r="I502" s="42"/>
      <c r="J502" s="6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2"/>
      <c r="D503" s="42"/>
      <c r="E503" s="43"/>
      <c r="F503" s="42"/>
      <c r="G503" s="42"/>
      <c r="H503" s="59"/>
      <c r="I503" s="42"/>
      <c r="J503" s="6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2"/>
      <c r="D504" s="42"/>
      <c r="E504" s="43"/>
      <c r="F504" s="42"/>
      <c r="G504" s="42"/>
      <c r="H504" s="59"/>
      <c r="I504" s="42"/>
      <c r="J504" s="6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2"/>
      <c r="D505" s="42"/>
      <c r="E505" s="43"/>
      <c r="F505" s="42"/>
      <c r="G505" s="42"/>
      <c r="H505" s="59"/>
      <c r="I505" s="42"/>
      <c r="J505" s="6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2"/>
      <c r="D506" s="42"/>
      <c r="E506" s="43"/>
      <c r="F506" s="42"/>
      <c r="G506" s="42"/>
      <c r="H506" s="59"/>
      <c r="I506" s="42"/>
      <c r="J506" s="6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2"/>
      <c r="D507" s="42"/>
      <c r="E507" s="43"/>
      <c r="F507" s="42"/>
      <c r="G507" s="42"/>
      <c r="H507" s="59"/>
      <c r="I507" s="42"/>
      <c r="J507" s="6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2"/>
      <c r="D508" s="42"/>
      <c r="E508" s="43"/>
      <c r="F508" s="42"/>
      <c r="G508" s="42"/>
      <c r="H508" s="59"/>
      <c r="I508" s="42"/>
      <c r="J508" s="6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2"/>
      <c r="D509" s="42"/>
      <c r="E509" s="43"/>
      <c r="F509" s="42"/>
      <c r="G509" s="42"/>
      <c r="H509" s="59"/>
      <c r="I509" s="42"/>
      <c r="J509" s="6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2"/>
      <c r="D510" s="42"/>
      <c r="E510" s="43"/>
      <c r="F510" s="42"/>
      <c r="G510" s="42"/>
      <c r="H510" s="59"/>
      <c r="I510" s="42"/>
      <c r="J510" s="6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2"/>
      <c r="D511" s="42"/>
      <c r="E511" s="43"/>
      <c r="F511" s="42"/>
      <c r="G511" s="42"/>
      <c r="H511" s="59"/>
      <c r="I511" s="42"/>
      <c r="J511" s="6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2"/>
      <c r="D512" s="42"/>
      <c r="E512" s="43"/>
      <c r="F512" s="42"/>
      <c r="G512" s="42"/>
      <c r="H512" s="59"/>
      <c r="I512" s="42"/>
      <c r="J512" s="6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2"/>
      <c r="D513" s="42"/>
      <c r="E513" s="43"/>
      <c r="F513" s="42"/>
      <c r="G513" s="42"/>
      <c r="H513" s="59"/>
      <c r="I513" s="42"/>
      <c r="J513" s="6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2"/>
      <c r="D514" s="42"/>
      <c r="E514" s="43"/>
      <c r="F514" s="42"/>
      <c r="G514" s="42"/>
      <c r="H514" s="59"/>
      <c r="I514" s="42"/>
      <c r="J514" s="6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2"/>
      <c r="D515" s="42"/>
      <c r="E515" s="43"/>
      <c r="F515" s="42"/>
      <c r="G515" s="42"/>
      <c r="H515" s="59"/>
      <c r="I515" s="42"/>
      <c r="J515" s="6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2"/>
      <c r="D516" s="42"/>
      <c r="E516" s="43"/>
      <c r="F516" s="42"/>
      <c r="G516" s="42"/>
      <c r="H516" s="59"/>
      <c r="I516" s="42"/>
      <c r="J516" s="6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2"/>
      <c r="D517" s="42"/>
      <c r="E517" s="43"/>
      <c r="F517" s="42"/>
      <c r="G517" s="42"/>
      <c r="H517" s="59"/>
      <c r="I517" s="42"/>
      <c r="J517" s="6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2"/>
      <c r="D518" s="42"/>
      <c r="E518" s="43"/>
      <c r="F518" s="42"/>
      <c r="G518" s="42"/>
      <c r="H518" s="59"/>
      <c r="I518" s="42"/>
      <c r="J518" s="6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2"/>
      <c r="D519" s="42"/>
      <c r="E519" s="43"/>
      <c r="F519" s="42"/>
      <c r="G519" s="42"/>
      <c r="H519" s="59"/>
      <c r="I519" s="42"/>
      <c r="J519" s="6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2"/>
      <c r="D520" s="42"/>
      <c r="E520" s="43"/>
      <c r="F520" s="42"/>
      <c r="G520" s="42"/>
      <c r="H520" s="59"/>
      <c r="I520" s="42"/>
      <c r="J520" s="6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2"/>
      <c r="D521" s="42"/>
      <c r="E521" s="43"/>
      <c r="F521" s="42"/>
      <c r="G521" s="42"/>
      <c r="H521" s="59"/>
      <c r="I521" s="42"/>
      <c r="J521" s="6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2"/>
      <c r="D522" s="42"/>
      <c r="E522" s="43"/>
      <c r="F522" s="42"/>
      <c r="G522" s="42"/>
      <c r="H522" s="59"/>
      <c r="I522" s="42"/>
      <c r="J522" s="6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2"/>
      <c r="D523" s="42"/>
      <c r="E523" s="43"/>
      <c r="F523" s="42"/>
      <c r="G523" s="42"/>
      <c r="H523" s="59"/>
      <c r="I523" s="42"/>
      <c r="J523" s="6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2"/>
      <c r="D524" s="42"/>
      <c r="E524" s="43"/>
      <c r="F524" s="42"/>
      <c r="G524" s="42"/>
      <c r="H524" s="59"/>
      <c r="I524" s="42"/>
      <c r="J524" s="6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2"/>
      <c r="D525" s="42"/>
      <c r="E525" s="43"/>
      <c r="F525" s="42"/>
      <c r="G525" s="42"/>
      <c r="H525" s="59"/>
      <c r="I525" s="42"/>
      <c r="J525" s="6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2"/>
      <c r="D526" s="42"/>
      <c r="E526" s="43"/>
      <c r="F526" s="42"/>
      <c r="G526" s="42"/>
      <c r="H526" s="59"/>
      <c r="I526" s="42"/>
      <c r="J526" s="6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2"/>
      <c r="D527" s="42"/>
      <c r="E527" s="43"/>
      <c r="F527" s="42"/>
      <c r="G527" s="42"/>
      <c r="H527" s="59"/>
      <c r="I527" s="42"/>
      <c r="J527" s="6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2"/>
      <c r="D528" s="42"/>
      <c r="E528" s="43"/>
      <c r="F528" s="42"/>
      <c r="G528" s="42"/>
      <c r="H528" s="59"/>
      <c r="I528" s="42"/>
      <c r="J528" s="6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2"/>
      <c r="D529" s="42"/>
      <c r="E529" s="43"/>
      <c r="F529" s="42"/>
      <c r="G529" s="42"/>
      <c r="H529" s="59"/>
      <c r="I529" s="42"/>
      <c r="J529" s="6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2"/>
      <c r="D530" s="42"/>
      <c r="E530" s="43"/>
      <c r="F530" s="42"/>
      <c r="G530" s="42"/>
      <c r="H530" s="59"/>
      <c r="I530" s="42"/>
      <c r="J530" s="6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2"/>
      <c r="D531" s="42"/>
      <c r="E531" s="43"/>
      <c r="F531" s="42"/>
      <c r="G531" s="42"/>
      <c r="H531" s="59"/>
      <c r="I531" s="42"/>
      <c r="J531" s="6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2"/>
      <c r="D532" s="42"/>
      <c r="E532" s="43"/>
      <c r="F532" s="42"/>
      <c r="G532" s="42"/>
      <c r="H532" s="59"/>
      <c r="I532" s="42"/>
      <c r="J532" s="6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2"/>
      <c r="D533" s="42"/>
      <c r="E533" s="43"/>
      <c r="F533" s="42"/>
      <c r="G533" s="42"/>
      <c r="H533" s="59"/>
      <c r="I533" s="42"/>
      <c r="J533" s="6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2"/>
      <c r="D534" s="42"/>
      <c r="E534" s="43"/>
      <c r="F534" s="42"/>
      <c r="G534" s="42"/>
      <c r="H534" s="59"/>
      <c r="I534" s="42"/>
      <c r="J534" s="6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2"/>
      <c r="D535" s="42"/>
      <c r="E535" s="43"/>
      <c r="F535" s="42"/>
      <c r="G535" s="42"/>
      <c r="H535" s="59"/>
      <c r="I535" s="42"/>
      <c r="J535" s="6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2"/>
      <c r="D536" s="42"/>
      <c r="E536" s="43"/>
      <c r="F536" s="42"/>
      <c r="G536" s="42"/>
      <c r="H536" s="59"/>
      <c r="I536" s="42"/>
      <c r="J536" s="6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2"/>
      <c r="D537" s="42"/>
      <c r="E537" s="43"/>
      <c r="F537" s="42"/>
      <c r="G537" s="42"/>
      <c r="H537" s="59"/>
      <c r="I537" s="42"/>
      <c r="J537" s="6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2"/>
      <c r="D538" s="42"/>
      <c r="E538" s="43"/>
      <c r="F538" s="42"/>
      <c r="G538" s="42"/>
      <c r="H538" s="59"/>
      <c r="I538" s="42"/>
      <c r="J538" s="6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2"/>
      <c r="D539" s="42"/>
      <c r="E539" s="43"/>
      <c r="F539" s="42"/>
      <c r="G539" s="42"/>
      <c r="H539" s="59"/>
      <c r="I539" s="42"/>
      <c r="J539" s="6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2"/>
      <c r="D540" s="42"/>
      <c r="E540" s="43"/>
      <c r="F540" s="42"/>
      <c r="G540" s="42"/>
      <c r="H540" s="59"/>
      <c r="I540" s="42"/>
      <c r="J540" s="6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2"/>
      <c r="D541" s="42"/>
      <c r="E541" s="43"/>
      <c r="F541" s="42"/>
      <c r="G541" s="42"/>
      <c r="H541" s="59"/>
      <c r="I541" s="42"/>
      <c r="J541" s="6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2"/>
      <c r="D542" s="42"/>
      <c r="E542" s="43"/>
      <c r="F542" s="42"/>
      <c r="G542" s="42"/>
      <c r="H542" s="59"/>
      <c r="I542" s="42"/>
      <c r="J542" s="6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2"/>
      <c r="D543" s="42"/>
      <c r="E543" s="43"/>
      <c r="F543" s="42"/>
      <c r="G543" s="42"/>
      <c r="H543" s="59"/>
      <c r="I543" s="42"/>
      <c r="J543" s="6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2"/>
      <c r="D544" s="42"/>
      <c r="E544" s="43"/>
      <c r="F544" s="42"/>
      <c r="G544" s="42"/>
      <c r="H544" s="59"/>
      <c r="I544" s="42"/>
      <c r="J544" s="6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2"/>
      <c r="D545" s="42"/>
      <c r="E545" s="43"/>
      <c r="F545" s="42"/>
      <c r="G545" s="42"/>
      <c r="H545" s="59"/>
      <c r="I545" s="42"/>
      <c r="J545" s="6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2"/>
      <c r="D546" s="42"/>
      <c r="E546" s="43"/>
      <c r="F546" s="42"/>
      <c r="G546" s="42"/>
      <c r="H546" s="59"/>
      <c r="I546" s="42"/>
      <c r="J546" s="6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2"/>
      <c r="D547" s="42"/>
      <c r="E547" s="43"/>
      <c r="F547" s="42"/>
      <c r="G547" s="42"/>
      <c r="H547" s="59"/>
      <c r="I547" s="42"/>
      <c r="J547" s="6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2"/>
      <c r="D548" s="42"/>
      <c r="E548" s="43"/>
      <c r="F548" s="42"/>
      <c r="G548" s="42"/>
      <c r="H548" s="59"/>
      <c r="I548" s="42"/>
      <c r="J548" s="6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2"/>
      <c r="D549" s="42"/>
      <c r="E549" s="43"/>
      <c r="F549" s="42"/>
      <c r="G549" s="42"/>
      <c r="H549" s="59"/>
      <c r="I549" s="42"/>
      <c r="J549" s="6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2"/>
      <c r="D550" s="42"/>
      <c r="E550" s="43"/>
      <c r="F550" s="42"/>
      <c r="G550" s="42"/>
      <c r="H550" s="59"/>
      <c r="I550" s="42"/>
      <c r="J550" s="6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2"/>
      <c r="D551" s="42"/>
      <c r="E551" s="43"/>
      <c r="F551" s="42"/>
      <c r="G551" s="42"/>
      <c r="H551" s="59"/>
      <c r="I551" s="42"/>
      <c r="J551" s="6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2"/>
      <c r="D552" s="42"/>
      <c r="E552" s="43"/>
      <c r="F552" s="42"/>
      <c r="G552" s="42"/>
      <c r="H552" s="59"/>
      <c r="I552" s="42"/>
      <c r="J552" s="6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2"/>
      <c r="D553" s="42"/>
      <c r="E553" s="43"/>
      <c r="F553" s="42"/>
      <c r="G553" s="42"/>
      <c r="H553" s="59"/>
      <c r="I553" s="42"/>
      <c r="J553" s="6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2"/>
      <c r="D554" s="42"/>
      <c r="E554" s="43"/>
      <c r="F554" s="42"/>
      <c r="G554" s="42"/>
      <c r="H554" s="59"/>
      <c r="I554" s="42"/>
      <c r="J554" s="6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2"/>
      <c r="D555" s="42"/>
      <c r="E555" s="43"/>
      <c r="F555" s="42"/>
      <c r="G555" s="42"/>
      <c r="H555" s="59"/>
      <c r="I555" s="42"/>
      <c r="J555" s="6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2"/>
      <c r="D556" s="42"/>
      <c r="E556" s="43"/>
      <c r="F556" s="42"/>
      <c r="G556" s="42"/>
      <c r="H556" s="59"/>
      <c r="I556" s="42"/>
      <c r="J556" s="6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2"/>
      <c r="D557" s="42"/>
      <c r="E557" s="43"/>
      <c r="F557" s="42"/>
      <c r="G557" s="42"/>
      <c r="H557" s="59"/>
      <c r="I557" s="42"/>
      <c r="J557" s="6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2"/>
      <c r="D558" s="42"/>
      <c r="E558" s="43"/>
      <c r="F558" s="42"/>
      <c r="G558" s="42"/>
      <c r="H558" s="59"/>
      <c r="I558" s="42"/>
      <c r="J558" s="6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2"/>
      <c r="D559" s="42"/>
      <c r="E559" s="43"/>
      <c r="F559" s="42"/>
      <c r="G559" s="42"/>
      <c r="H559" s="59"/>
      <c r="I559" s="42"/>
      <c r="J559" s="6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2"/>
      <c r="D560" s="42"/>
      <c r="E560" s="43"/>
      <c r="F560" s="42"/>
      <c r="G560" s="42"/>
      <c r="H560" s="59"/>
      <c r="I560" s="42"/>
      <c r="J560" s="6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2"/>
      <c r="D561" s="42"/>
      <c r="E561" s="43"/>
      <c r="F561" s="42"/>
      <c r="G561" s="42"/>
      <c r="H561" s="59"/>
      <c r="I561" s="42"/>
      <c r="J561" s="6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2"/>
      <c r="D562" s="42"/>
      <c r="E562" s="43"/>
      <c r="F562" s="42"/>
      <c r="G562" s="42"/>
      <c r="H562" s="59"/>
      <c r="I562" s="42"/>
      <c r="J562" s="6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2"/>
      <c r="D563" s="42"/>
      <c r="E563" s="43"/>
      <c r="F563" s="42"/>
      <c r="G563" s="42"/>
      <c r="H563" s="59"/>
      <c r="I563" s="42"/>
      <c r="J563" s="6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2"/>
      <c r="D564" s="42"/>
      <c r="E564" s="43"/>
      <c r="F564" s="42"/>
      <c r="G564" s="42"/>
      <c r="H564" s="59"/>
      <c r="I564" s="42"/>
      <c r="J564" s="6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2"/>
      <c r="D565" s="42"/>
      <c r="E565" s="43"/>
      <c r="F565" s="42"/>
      <c r="G565" s="42"/>
      <c r="H565" s="59"/>
      <c r="I565" s="42"/>
      <c r="J565" s="6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2"/>
      <c r="D566" s="42"/>
      <c r="E566" s="43"/>
      <c r="F566" s="42"/>
      <c r="G566" s="42"/>
      <c r="H566" s="59"/>
      <c r="I566" s="42"/>
      <c r="J566" s="6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2"/>
      <c r="D567" s="42"/>
      <c r="E567" s="43"/>
      <c r="F567" s="42"/>
      <c r="G567" s="42"/>
      <c r="H567" s="59"/>
      <c r="I567" s="42"/>
      <c r="J567" s="6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2"/>
      <c r="D568" s="42"/>
      <c r="E568" s="43"/>
      <c r="F568" s="42"/>
      <c r="G568" s="42"/>
      <c r="H568" s="59"/>
      <c r="I568" s="42"/>
      <c r="J568" s="6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2"/>
      <c r="D569" s="42"/>
      <c r="E569" s="43"/>
      <c r="F569" s="42"/>
      <c r="G569" s="42"/>
      <c r="H569" s="59"/>
      <c r="I569" s="42"/>
      <c r="J569" s="6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2"/>
      <c r="D570" s="42"/>
      <c r="E570" s="43"/>
      <c r="F570" s="42"/>
      <c r="G570" s="42"/>
      <c r="H570" s="59"/>
      <c r="I570" s="42"/>
      <c r="J570" s="6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2"/>
      <c r="D571" s="42"/>
      <c r="E571" s="43"/>
      <c r="F571" s="42"/>
      <c r="G571" s="42"/>
      <c r="H571" s="59"/>
      <c r="I571" s="42"/>
      <c r="J571" s="6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2"/>
      <c r="D572" s="42"/>
      <c r="E572" s="43"/>
      <c r="F572" s="42"/>
      <c r="G572" s="42"/>
      <c r="H572" s="59"/>
      <c r="I572" s="42"/>
      <c r="J572" s="6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2"/>
      <c r="D573" s="42"/>
      <c r="E573" s="43"/>
      <c r="F573" s="42"/>
      <c r="G573" s="42"/>
      <c r="H573" s="59"/>
      <c r="I573" s="42"/>
      <c r="J573" s="6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2"/>
      <c r="D574" s="42"/>
      <c r="E574" s="43"/>
      <c r="F574" s="42"/>
      <c r="G574" s="42"/>
      <c r="H574" s="59"/>
      <c r="I574" s="42"/>
      <c r="J574" s="6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2"/>
      <c r="D575" s="42"/>
      <c r="E575" s="43"/>
      <c r="F575" s="42"/>
      <c r="G575" s="42"/>
      <c r="H575" s="59"/>
      <c r="I575" s="42"/>
      <c r="J575" s="6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2"/>
      <c r="D576" s="42"/>
      <c r="E576" s="43"/>
      <c r="F576" s="42"/>
      <c r="G576" s="42"/>
      <c r="H576" s="59"/>
      <c r="I576" s="42"/>
      <c r="J576" s="6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2"/>
      <c r="D577" s="42"/>
      <c r="E577" s="43"/>
      <c r="F577" s="42"/>
      <c r="G577" s="42"/>
      <c r="H577" s="59"/>
      <c r="I577" s="42"/>
      <c r="J577" s="6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2"/>
      <c r="D578" s="42"/>
      <c r="E578" s="43"/>
      <c r="F578" s="42"/>
      <c r="G578" s="42"/>
      <c r="H578" s="59"/>
      <c r="I578" s="42"/>
      <c r="J578" s="6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2"/>
      <c r="D579" s="42"/>
      <c r="E579" s="43"/>
      <c r="F579" s="42"/>
      <c r="G579" s="42"/>
      <c r="H579" s="59"/>
      <c r="I579" s="42"/>
      <c r="J579" s="6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2"/>
      <c r="D580" s="42"/>
      <c r="E580" s="43"/>
      <c r="F580" s="42"/>
      <c r="G580" s="42"/>
      <c r="H580" s="59"/>
      <c r="I580" s="42"/>
      <c r="J580" s="6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2"/>
      <c r="D581" s="42"/>
      <c r="E581" s="43"/>
      <c r="F581" s="42"/>
      <c r="G581" s="42"/>
      <c r="H581" s="59"/>
      <c r="I581" s="42"/>
      <c r="J581" s="6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2"/>
      <c r="D582" s="42"/>
      <c r="E582" s="43"/>
      <c r="F582" s="42"/>
      <c r="G582" s="42"/>
      <c r="H582" s="59"/>
      <c r="I582" s="42"/>
      <c r="J582" s="6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2"/>
      <c r="D583" s="42"/>
      <c r="E583" s="43"/>
      <c r="F583" s="42"/>
      <c r="G583" s="42"/>
      <c r="H583" s="59"/>
      <c r="I583" s="42"/>
      <c r="J583" s="6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2"/>
      <c r="D584" s="42"/>
      <c r="E584" s="43"/>
      <c r="F584" s="42"/>
      <c r="G584" s="42"/>
      <c r="H584" s="59"/>
      <c r="I584" s="42"/>
      <c r="J584" s="6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2"/>
      <c r="D585" s="42"/>
      <c r="E585" s="43"/>
      <c r="F585" s="42"/>
      <c r="G585" s="42"/>
      <c r="H585" s="59"/>
      <c r="I585" s="42"/>
      <c r="J585" s="6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2"/>
      <c r="D586" s="42"/>
      <c r="E586" s="43"/>
      <c r="F586" s="42"/>
      <c r="G586" s="42"/>
      <c r="H586" s="59"/>
      <c r="I586" s="42"/>
      <c r="J586" s="6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2"/>
      <c r="D587" s="42"/>
      <c r="E587" s="43"/>
      <c r="F587" s="42"/>
      <c r="G587" s="42"/>
      <c r="H587" s="59"/>
      <c r="I587" s="42"/>
      <c r="J587" s="6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2"/>
      <c r="D588" s="42"/>
      <c r="E588" s="43"/>
      <c r="F588" s="42"/>
      <c r="G588" s="42"/>
      <c r="H588" s="59"/>
      <c r="I588" s="42"/>
      <c r="J588" s="6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2"/>
      <c r="D589" s="42"/>
      <c r="E589" s="43"/>
      <c r="F589" s="42"/>
      <c r="G589" s="42"/>
      <c r="H589" s="59"/>
      <c r="I589" s="42"/>
      <c r="J589" s="6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2"/>
      <c r="D590" s="42"/>
      <c r="E590" s="43"/>
      <c r="F590" s="42"/>
      <c r="G590" s="42"/>
      <c r="H590" s="59"/>
      <c r="I590" s="42"/>
      <c r="J590" s="6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2"/>
      <c r="D591" s="42"/>
      <c r="E591" s="43"/>
      <c r="F591" s="42"/>
      <c r="G591" s="42"/>
      <c r="H591" s="59"/>
      <c r="I591" s="42"/>
      <c r="J591" s="6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2"/>
      <c r="D592" s="42"/>
      <c r="E592" s="43"/>
      <c r="F592" s="42"/>
      <c r="G592" s="42"/>
      <c r="H592" s="59"/>
      <c r="I592" s="42"/>
      <c r="J592" s="6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2"/>
      <c r="D593" s="42"/>
      <c r="E593" s="43"/>
      <c r="F593" s="42"/>
      <c r="G593" s="42"/>
      <c r="H593" s="59"/>
      <c r="I593" s="42"/>
      <c r="J593" s="6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2"/>
      <c r="D594" s="42"/>
      <c r="E594" s="43"/>
      <c r="F594" s="42"/>
      <c r="G594" s="42"/>
      <c r="H594" s="59"/>
      <c r="I594" s="42"/>
      <c r="J594" s="6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2"/>
      <c r="D595" s="42"/>
      <c r="E595" s="43"/>
      <c r="F595" s="42"/>
      <c r="G595" s="42"/>
      <c r="H595" s="59"/>
      <c r="I595" s="42"/>
      <c r="J595" s="6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2"/>
      <c r="D596" s="42"/>
      <c r="E596" s="43"/>
      <c r="F596" s="42"/>
      <c r="G596" s="42"/>
      <c r="H596" s="59"/>
      <c r="I596" s="42"/>
      <c r="J596" s="6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2"/>
      <c r="D597" s="42"/>
      <c r="E597" s="43"/>
      <c r="F597" s="42"/>
      <c r="G597" s="42"/>
      <c r="H597" s="59"/>
      <c r="I597" s="42"/>
      <c r="J597" s="6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2"/>
      <c r="D598" s="42"/>
      <c r="E598" s="43"/>
      <c r="F598" s="42"/>
      <c r="G598" s="42"/>
      <c r="H598" s="59"/>
      <c r="I598" s="42"/>
      <c r="J598" s="6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2"/>
      <c r="D599" s="42"/>
      <c r="E599" s="43"/>
      <c r="F599" s="42"/>
      <c r="G599" s="42"/>
      <c r="H599" s="59"/>
      <c r="I599" s="42"/>
      <c r="J599" s="6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2"/>
      <c r="D600" s="42"/>
      <c r="E600" s="43"/>
      <c r="F600" s="42"/>
      <c r="G600" s="42"/>
      <c r="H600" s="59"/>
      <c r="I600" s="42"/>
      <c r="J600" s="6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2"/>
      <c r="D601" s="42"/>
      <c r="E601" s="43"/>
      <c r="F601" s="42"/>
      <c r="G601" s="42"/>
      <c r="H601" s="59"/>
      <c r="I601" s="42"/>
      <c r="J601" s="6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2"/>
      <c r="D602" s="42"/>
      <c r="E602" s="43"/>
      <c r="F602" s="42"/>
      <c r="G602" s="42"/>
      <c r="H602" s="59"/>
      <c r="I602" s="42"/>
      <c r="J602" s="6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2"/>
      <c r="D603" s="42"/>
      <c r="E603" s="43"/>
      <c r="F603" s="42"/>
      <c r="G603" s="42"/>
      <c r="H603" s="59"/>
      <c r="I603" s="42"/>
      <c r="J603" s="6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2"/>
      <c r="D604" s="42"/>
      <c r="E604" s="43"/>
      <c r="F604" s="42"/>
      <c r="G604" s="42"/>
      <c r="H604" s="59"/>
      <c r="I604" s="42"/>
      <c r="J604" s="6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2"/>
      <c r="D605" s="42"/>
      <c r="E605" s="43"/>
      <c r="F605" s="42"/>
      <c r="G605" s="42"/>
      <c r="H605" s="59"/>
      <c r="I605" s="42"/>
      <c r="J605" s="6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2"/>
      <c r="D606" s="42"/>
      <c r="E606" s="43"/>
      <c r="F606" s="42"/>
      <c r="G606" s="42"/>
      <c r="H606" s="59"/>
      <c r="I606" s="42"/>
      <c r="J606" s="6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2"/>
      <c r="D607" s="42"/>
      <c r="E607" s="43"/>
      <c r="F607" s="42"/>
      <c r="G607" s="42"/>
      <c r="H607" s="59"/>
      <c r="I607" s="42"/>
      <c r="J607" s="6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2"/>
      <c r="D608" s="42"/>
      <c r="E608" s="43"/>
      <c r="F608" s="42"/>
      <c r="G608" s="42"/>
      <c r="H608" s="59"/>
      <c r="I608" s="42"/>
      <c r="J608" s="6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2"/>
      <c r="D609" s="42"/>
      <c r="E609" s="43"/>
      <c r="F609" s="42"/>
      <c r="G609" s="42"/>
      <c r="H609" s="59"/>
      <c r="I609" s="42"/>
      <c r="J609" s="6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2"/>
      <c r="D610" s="42"/>
      <c r="E610" s="43"/>
      <c r="F610" s="42"/>
      <c r="G610" s="42"/>
      <c r="H610" s="59"/>
      <c r="I610" s="42"/>
      <c r="J610" s="6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2"/>
      <c r="D611" s="42"/>
      <c r="E611" s="43"/>
      <c r="F611" s="42"/>
      <c r="G611" s="42"/>
      <c r="H611" s="59"/>
      <c r="I611" s="42"/>
      <c r="J611" s="6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2"/>
      <c r="D612" s="42"/>
      <c r="E612" s="43"/>
      <c r="F612" s="42"/>
      <c r="G612" s="42"/>
      <c r="H612" s="59"/>
      <c r="I612" s="42"/>
      <c r="J612" s="6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2"/>
      <c r="D613" s="42"/>
      <c r="E613" s="43"/>
      <c r="F613" s="42"/>
      <c r="G613" s="42"/>
      <c r="H613" s="59"/>
      <c r="I613" s="42"/>
      <c r="J613" s="6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2"/>
      <c r="D614" s="42"/>
      <c r="E614" s="43"/>
      <c r="F614" s="42"/>
      <c r="G614" s="42"/>
      <c r="H614" s="59"/>
      <c r="I614" s="42"/>
      <c r="J614" s="6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2"/>
      <c r="D615" s="42"/>
      <c r="E615" s="43"/>
      <c r="F615" s="42"/>
      <c r="G615" s="42"/>
      <c r="H615" s="59"/>
      <c r="I615" s="42"/>
      <c r="J615" s="6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2"/>
      <c r="D616" s="42"/>
      <c r="E616" s="43"/>
      <c r="F616" s="42"/>
      <c r="G616" s="42"/>
      <c r="H616" s="59"/>
      <c r="I616" s="42"/>
      <c r="J616" s="6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2"/>
      <c r="D617" s="42"/>
      <c r="E617" s="43"/>
      <c r="F617" s="42"/>
      <c r="G617" s="42"/>
      <c r="H617" s="59"/>
      <c r="I617" s="42"/>
      <c r="J617" s="6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2"/>
      <c r="D618" s="42"/>
      <c r="E618" s="43"/>
      <c r="F618" s="42"/>
      <c r="G618" s="42"/>
      <c r="H618" s="59"/>
      <c r="I618" s="42"/>
      <c r="J618" s="6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2"/>
      <c r="D619" s="42"/>
      <c r="E619" s="43"/>
      <c r="F619" s="42"/>
      <c r="G619" s="42"/>
      <c r="H619" s="59"/>
      <c r="I619" s="42"/>
      <c r="J619" s="6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2"/>
      <c r="D620" s="42"/>
      <c r="E620" s="43"/>
      <c r="F620" s="42"/>
      <c r="G620" s="42"/>
      <c r="H620" s="59"/>
      <c r="I620" s="42"/>
      <c r="J620" s="6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2"/>
      <c r="D621" s="42"/>
      <c r="E621" s="43"/>
      <c r="F621" s="42"/>
      <c r="G621" s="42"/>
      <c r="H621" s="59"/>
      <c r="I621" s="42"/>
      <c r="J621" s="6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2"/>
      <c r="D622" s="42"/>
      <c r="E622" s="43"/>
      <c r="F622" s="42"/>
      <c r="G622" s="42"/>
      <c r="H622" s="59"/>
      <c r="I622" s="42"/>
      <c r="J622" s="6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2"/>
      <c r="D623" s="42"/>
      <c r="E623" s="43"/>
      <c r="F623" s="42"/>
      <c r="G623" s="42"/>
      <c r="H623" s="59"/>
      <c r="I623" s="42"/>
      <c r="J623" s="6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2"/>
      <c r="D624" s="42"/>
      <c r="E624" s="43"/>
      <c r="F624" s="42"/>
      <c r="G624" s="42"/>
      <c r="H624" s="59"/>
      <c r="I624" s="42"/>
      <c r="J624" s="6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2"/>
      <c r="D625" s="42"/>
      <c r="E625" s="43"/>
      <c r="F625" s="42"/>
      <c r="G625" s="42"/>
      <c r="H625" s="59"/>
      <c r="I625" s="42"/>
      <c r="J625" s="6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2"/>
      <c r="D626" s="42"/>
      <c r="E626" s="43"/>
      <c r="F626" s="42"/>
      <c r="G626" s="42"/>
      <c r="H626" s="59"/>
      <c r="I626" s="42"/>
      <c r="J626" s="6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2"/>
      <c r="D627" s="42"/>
      <c r="E627" s="43"/>
      <c r="F627" s="42"/>
      <c r="G627" s="42"/>
      <c r="H627" s="59"/>
      <c r="I627" s="42"/>
      <c r="J627" s="6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2"/>
      <c r="D628" s="42"/>
      <c r="E628" s="43"/>
      <c r="F628" s="42"/>
      <c r="G628" s="42"/>
      <c r="H628" s="59"/>
      <c r="I628" s="42"/>
      <c r="J628" s="6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2"/>
      <c r="D629" s="42"/>
      <c r="E629" s="43"/>
      <c r="F629" s="42"/>
      <c r="G629" s="42"/>
      <c r="H629" s="59"/>
      <c r="I629" s="42"/>
      <c r="J629" s="6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2"/>
      <c r="D630" s="42"/>
      <c r="E630" s="43"/>
      <c r="F630" s="42"/>
      <c r="G630" s="42"/>
      <c r="H630" s="59"/>
      <c r="I630" s="42"/>
      <c r="J630" s="6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2"/>
      <c r="D631" s="42"/>
      <c r="E631" s="43"/>
      <c r="F631" s="42"/>
      <c r="G631" s="42"/>
      <c r="H631" s="59"/>
      <c r="I631" s="42"/>
      <c r="J631" s="6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2"/>
      <c r="D632" s="42"/>
      <c r="E632" s="43"/>
      <c r="F632" s="42"/>
      <c r="G632" s="42"/>
      <c r="H632" s="59"/>
      <c r="I632" s="42"/>
      <c r="J632" s="6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2"/>
      <c r="D633" s="42"/>
      <c r="E633" s="43"/>
      <c r="F633" s="42"/>
      <c r="G633" s="42"/>
      <c r="H633" s="59"/>
      <c r="I633" s="42"/>
      <c r="J633" s="6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2"/>
      <c r="D634" s="42"/>
      <c r="E634" s="43"/>
      <c r="F634" s="42"/>
      <c r="G634" s="42"/>
      <c r="H634" s="59"/>
      <c r="I634" s="42"/>
      <c r="J634" s="6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2"/>
      <c r="D635" s="42"/>
      <c r="E635" s="43"/>
      <c r="F635" s="42"/>
      <c r="G635" s="42"/>
      <c r="H635" s="59"/>
      <c r="I635" s="42"/>
      <c r="J635" s="6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2"/>
      <c r="D636" s="42"/>
      <c r="E636" s="43"/>
      <c r="F636" s="42"/>
      <c r="G636" s="42"/>
      <c r="H636" s="59"/>
      <c r="I636" s="42"/>
      <c r="J636" s="6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2"/>
      <c r="D637" s="42"/>
      <c r="E637" s="43"/>
      <c r="F637" s="42"/>
      <c r="G637" s="42"/>
      <c r="H637" s="59"/>
      <c r="I637" s="42"/>
      <c r="J637" s="6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2"/>
      <c r="D638" s="42"/>
      <c r="E638" s="43"/>
      <c r="F638" s="42"/>
      <c r="G638" s="42"/>
      <c r="H638" s="59"/>
      <c r="I638" s="42"/>
      <c r="J638" s="6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2"/>
      <c r="D639" s="42"/>
      <c r="E639" s="43"/>
      <c r="F639" s="42"/>
      <c r="G639" s="42"/>
      <c r="H639" s="59"/>
      <c r="I639" s="42"/>
      <c r="J639" s="6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2"/>
      <c r="D640" s="42"/>
      <c r="E640" s="43"/>
      <c r="F640" s="42"/>
      <c r="G640" s="42"/>
      <c r="H640" s="59"/>
      <c r="I640" s="42"/>
      <c r="J640" s="6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2"/>
      <c r="D641" s="42"/>
      <c r="E641" s="43"/>
      <c r="F641" s="42"/>
      <c r="G641" s="42"/>
      <c r="H641" s="59"/>
      <c r="I641" s="42"/>
      <c r="J641" s="6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2"/>
      <c r="D642" s="42"/>
      <c r="E642" s="43"/>
      <c r="F642" s="42"/>
      <c r="G642" s="42"/>
      <c r="H642" s="59"/>
      <c r="I642" s="42"/>
      <c r="J642" s="6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2"/>
      <c r="D643" s="42"/>
      <c r="E643" s="43"/>
      <c r="F643" s="42"/>
      <c r="G643" s="42"/>
      <c r="H643" s="59"/>
      <c r="I643" s="42"/>
      <c r="J643" s="6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2"/>
      <c r="D644" s="42"/>
      <c r="E644" s="43"/>
      <c r="F644" s="42"/>
      <c r="G644" s="42"/>
      <c r="H644" s="59"/>
      <c r="I644" s="42"/>
      <c r="J644" s="6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2"/>
      <c r="D645" s="42"/>
      <c r="E645" s="43"/>
      <c r="F645" s="42"/>
      <c r="G645" s="42"/>
      <c r="H645" s="59"/>
      <c r="I645" s="42"/>
      <c r="J645" s="6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2"/>
      <c r="D646" s="42"/>
      <c r="E646" s="43"/>
      <c r="F646" s="42"/>
      <c r="G646" s="42"/>
      <c r="H646" s="59"/>
      <c r="I646" s="42"/>
      <c r="J646" s="6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2"/>
      <c r="D647" s="42"/>
      <c r="E647" s="43"/>
      <c r="F647" s="42"/>
      <c r="G647" s="42"/>
      <c r="H647" s="59"/>
      <c r="I647" s="42"/>
      <c r="J647" s="6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2"/>
      <c r="D648" s="42"/>
      <c r="E648" s="43"/>
      <c r="F648" s="42"/>
      <c r="G648" s="42"/>
      <c r="H648" s="59"/>
      <c r="I648" s="42"/>
      <c r="J648" s="6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2"/>
      <c r="D649" s="42"/>
      <c r="E649" s="43"/>
      <c r="F649" s="42"/>
      <c r="G649" s="42"/>
      <c r="H649" s="59"/>
      <c r="I649" s="42"/>
      <c r="J649" s="6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2"/>
      <c r="D650" s="42"/>
      <c r="E650" s="43"/>
      <c r="F650" s="42"/>
      <c r="G650" s="42"/>
      <c r="H650" s="59"/>
      <c r="I650" s="42"/>
      <c r="J650" s="6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2"/>
      <c r="D651" s="42"/>
      <c r="E651" s="43"/>
      <c r="F651" s="42"/>
      <c r="G651" s="42"/>
      <c r="H651" s="59"/>
      <c r="I651" s="42"/>
      <c r="J651" s="6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2"/>
      <c r="D652" s="42"/>
      <c r="E652" s="43"/>
      <c r="F652" s="42"/>
      <c r="G652" s="42"/>
      <c r="H652" s="59"/>
      <c r="I652" s="42"/>
      <c r="J652" s="6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2"/>
      <c r="D653" s="42"/>
      <c r="E653" s="43"/>
      <c r="F653" s="42"/>
      <c r="G653" s="42"/>
      <c r="H653" s="59"/>
      <c r="I653" s="42"/>
      <c r="J653" s="6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2"/>
      <c r="D654" s="42"/>
      <c r="E654" s="43"/>
      <c r="F654" s="42"/>
      <c r="G654" s="42"/>
      <c r="H654" s="59"/>
      <c r="I654" s="42"/>
      <c r="J654" s="6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2"/>
      <c r="D655" s="42"/>
      <c r="E655" s="43"/>
      <c r="F655" s="42"/>
      <c r="G655" s="42"/>
      <c r="H655" s="59"/>
      <c r="I655" s="42"/>
      <c r="J655" s="6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2"/>
      <c r="D656" s="42"/>
      <c r="E656" s="43"/>
      <c r="F656" s="42"/>
      <c r="G656" s="42"/>
      <c r="H656" s="59"/>
      <c r="I656" s="42"/>
      <c r="J656" s="6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2"/>
      <c r="D657" s="42"/>
      <c r="E657" s="43"/>
      <c r="F657" s="42"/>
      <c r="G657" s="42"/>
      <c r="H657" s="59"/>
      <c r="I657" s="42"/>
      <c r="J657" s="6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2"/>
      <c r="D658" s="42"/>
      <c r="E658" s="43"/>
      <c r="F658" s="42"/>
      <c r="G658" s="42"/>
      <c r="H658" s="59"/>
      <c r="I658" s="42"/>
      <c r="J658" s="6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2"/>
      <c r="D659" s="42"/>
      <c r="E659" s="43"/>
      <c r="F659" s="42"/>
      <c r="G659" s="42"/>
      <c r="H659" s="59"/>
      <c r="I659" s="42"/>
      <c r="J659" s="6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2"/>
      <c r="D660" s="42"/>
      <c r="E660" s="43"/>
      <c r="F660" s="42"/>
      <c r="G660" s="42"/>
      <c r="H660" s="59"/>
      <c r="I660" s="42"/>
      <c r="J660" s="6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2"/>
      <c r="D661" s="42"/>
      <c r="E661" s="43"/>
      <c r="F661" s="42"/>
      <c r="G661" s="42"/>
      <c r="H661" s="59"/>
      <c r="I661" s="42"/>
      <c r="J661" s="6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2"/>
      <c r="D662" s="42"/>
      <c r="E662" s="43"/>
      <c r="F662" s="42"/>
      <c r="G662" s="42"/>
      <c r="H662" s="59"/>
      <c r="I662" s="42"/>
      <c r="J662" s="6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2"/>
      <c r="D663" s="42"/>
      <c r="E663" s="43"/>
      <c r="F663" s="42"/>
      <c r="G663" s="42"/>
      <c r="H663" s="59"/>
      <c r="I663" s="42"/>
      <c r="J663" s="6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2"/>
      <c r="D664" s="42"/>
      <c r="E664" s="43"/>
      <c r="F664" s="42"/>
      <c r="G664" s="42"/>
      <c r="H664" s="59"/>
      <c r="I664" s="42"/>
      <c r="J664" s="6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2"/>
      <c r="D665" s="42"/>
      <c r="E665" s="43"/>
      <c r="F665" s="42"/>
      <c r="G665" s="42"/>
      <c r="H665" s="59"/>
      <c r="I665" s="42"/>
      <c r="J665" s="6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2"/>
      <c r="D666" s="42"/>
      <c r="E666" s="43"/>
      <c r="F666" s="42"/>
      <c r="G666" s="42"/>
      <c r="H666" s="59"/>
      <c r="I666" s="42"/>
      <c r="J666" s="6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2"/>
      <c r="D667" s="42"/>
      <c r="E667" s="43"/>
      <c r="F667" s="42"/>
      <c r="G667" s="42"/>
      <c r="H667" s="59"/>
      <c r="I667" s="42"/>
      <c r="J667" s="6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2"/>
      <c r="D668" s="42"/>
      <c r="E668" s="43"/>
      <c r="F668" s="42"/>
      <c r="G668" s="42"/>
      <c r="H668" s="59"/>
      <c r="I668" s="42"/>
      <c r="J668" s="6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2"/>
      <c r="D669" s="42"/>
      <c r="E669" s="43"/>
      <c r="F669" s="42"/>
      <c r="G669" s="42"/>
      <c r="H669" s="59"/>
      <c r="I669" s="42"/>
      <c r="J669" s="6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2"/>
      <c r="D670" s="42"/>
      <c r="E670" s="43"/>
      <c r="F670" s="42"/>
      <c r="G670" s="42"/>
      <c r="H670" s="59"/>
      <c r="I670" s="42"/>
      <c r="J670" s="6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2"/>
      <c r="D671" s="42"/>
      <c r="E671" s="43"/>
      <c r="F671" s="42"/>
      <c r="G671" s="42"/>
      <c r="H671" s="59"/>
      <c r="I671" s="42"/>
      <c r="J671" s="6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2"/>
      <c r="D672" s="42"/>
      <c r="E672" s="43"/>
      <c r="F672" s="42"/>
      <c r="G672" s="42"/>
      <c r="H672" s="59"/>
      <c r="I672" s="42"/>
      <c r="J672" s="6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2"/>
      <c r="D673" s="42"/>
      <c r="E673" s="43"/>
      <c r="F673" s="42"/>
      <c r="G673" s="42"/>
      <c r="H673" s="59"/>
      <c r="I673" s="42"/>
      <c r="J673" s="6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2"/>
      <c r="D674" s="42"/>
      <c r="E674" s="43"/>
      <c r="F674" s="42"/>
      <c r="G674" s="42"/>
      <c r="H674" s="59"/>
      <c r="I674" s="42"/>
      <c r="J674" s="6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2"/>
      <c r="D675" s="42"/>
      <c r="E675" s="43"/>
      <c r="F675" s="42"/>
      <c r="G675" s="42"/>
      <c r="H675" s="59"/>
      <c r="I675" s="42"/>
      <c r="J675" s="6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2"/>
      <c r="D676" s="42"/>
      <c r="E676" s="43"/>
      <c r="F676" s="42"/>
      <c r="G676" s="42"/>
      <c r="H676" s="59"/>
      <c r="I676" s="42"/>
      <c r="J676" s="6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2"/>
      <c r="D677" s="42"/>
      <c r="E677" s="43"/>
      <c r="F677" s="42"/>
      <c r="G677" s="42"/>
      <c r="H677" s="59"/>
      <c r="I677" s="42"/>
      <c r="J677" s="6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2"/>
      <c r="D678" s="42"/>
      <c r="E678" s="43"/>
      <c r="F678" s="42"/>
      <c r="G678" s="42"/>
      <c r="H678" s="59"/>
      <c r="I678" s="42"/>
      <c r="J678" s="6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2"/>
      <c r="D679" s="42"/>
      <c r="E679" s="43"/>
      <c r="F679" s="42"/>
      <c r="G679" s="42"/>
      <c r="H679" s="59"/>
      <c r="I679" s="42"/>
      <c r="J679" s="6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2"/>
      <c r="D680" s="42"/>
      <c r="E680" s="43"/>
      <c r="F680" s="42"/>
      <c r="G680" s="42"/>
      <c r="H680" s="59"/>
      <c r="I680" s="42"/>
      <c r="J680" s="6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2"/>
      <c r="D681" s="42"/>
      <c r="E681" s="43"/>
      <c r="F681" s="42"/>
      <c r="G681" s="42"/>
      <c r="H681" s="59"/>
      <c r="I681" s="42"/>
      <c r="J681" s="6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2"/>
      <c r="D682" s="42"/>
      <c r="E682" s="43"/>
      <c r="F682" s="42"/>
      <c r="G682" s="42"/>
      <c r="H682" s="59"/>
      <c r="I682" s="42"/>
      <c r="J682" s="6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2"/>
      <c r="D683" s="42"/>
      <c r="E683" s="43"/>
      <c r="F683" s="42"/>
      <c r="G683" s="42"/>
      <c r="H683" s="59"/>
      <c r="I683" s="42"/>
      <c r="J683" s="6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2"/>
      <c r="D684" s="42"/>
      <c r="E684" s="43"/>
      <c r="F684" s="42"/>
      <c r="G684" s="42"/>
      <c r="H684" s="59"/>
      <c r="I684" s="42"/>
      <c r="J684" s="6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2"/>
      <c r="D685" s="42"/>
      <c r="E685" s="43"/>
      <c r="F685" s="42"/>
      <c r="G685" s="42"/>
      <c r="H685" s="59"/>
      <c r="I685" s="42"/>
      <c r="J685" s="6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2"/>
      <c r="D686" s="42"/>
      <c r="E686" s="43"/>
      <c r="F686" s="42"/>
      <c r="G686" s="42"/>
      <c r="H686" s="59"/>
      <c r="I686" s="42"/>
      <c r="J686" s="6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2"/>
      <c r="D687" s="42"/>
      <c r="E687" s="43"/>
      <c r="F687" s="42"/>
      <c r="G687" s="42"/>
      <c r="H687" s="59"/>
      <c r="I687" s="42"/>
      <c r="J687" s="6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2"/>
      <c r="D688" s="42"/>
      <c r="E688" s="43"/>
      <c r="F688" s="42"/>
      <c r="G688" s="42"/>
      <c r="H688" s="59"/>
      <c r="I688" s="42"/>
      <c r="J688" s="6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2"/>
      <c r="D689" s="42"/>
      <c r="E689" s="43"/>
      <c r="F689" s="42"/>
      <c r="G689" s="42"/>
      <c r="H689" s="59"/>
      <c r="I689" s="42"/>
      <c r="J689" s="6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2"/>
      <c r="D690" s="42"/>
      <c r="E690" s="43"/>
      <c r="F690" s="42"/>
      <c r="G690" s="42"/>
      <c r="H690" s="59"/>
      <c r="I690" s="42"/>
      <c r="J690" s="6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2"/>
      <c r="D691" s="42"/>
      <c r="E691" s="43"/>
      <c r="F691" s="42"/>
      <c r="G691" s="42"/>
      <c r="H691" s="59"/>
      <c r="I691" s="42"/>
      <c r="J691" s="6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2"/>
      <c r="D692" s="42"/>
      <c r="E692" s="43"/>
      <c r="F692" s="42"/>
      <c r="G692" s="42"/>
      <c r="H692" s="59"/>
      <c r="I692" s="42"/>
      <c r="J692" s="6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2"/>
      <c r="D693" s="42"/>
      <c r="E693" s="43"/>
      <c r="F693" s="42"/>
      <c r="G693" s="42"/>
      <c r="H693" s="59"/>
      <c r="I693" s="42"/>
      <c r="J693" s="6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2"/>
      <c r="D694" s="42"/>
      <c r="E694" s="43"/>
      <c r="F694" s="42"/>
      <c r="G694" s="42"/>
      <c r="H694" s="59"/>
      <c r="I694" s="42"/>
      <c r="J694" s="6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2"/>
      <c r="D695" s="42"/>
      <c r="E695" s="43"/>
      <c r="F695" s="42"/>
      <c r="G695" s="42"/>
      <c r="H695" s="59"/>
      <c r="I695" s="42"/>
      <c r="J695" s="6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2"/>
      <c r="D696" s="42"/>
      <c r="E696" s="43"/>
      <c r="F696" s="42"/>
      <c r="G696" s="42"/>
      <c r="H696" s="59"/>
      <c r="I696" s="42"/>
      <c r="J696" s="6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2"/>
      <c r="D697" s="42"/>
      <c r="E697" s="43"/>
      <c r="F697" s="42"/>
      <c r="G697" s="42"/>
      <c r="H697" s="59"/>
      <c r="I697" s="42"/>
      <c r="J697" s="6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2"/>
      <c r="D698" s="42"/>
      <c r="E698" s="43"/>
      <c r="F698" s="42"/>
      <c r="G698" s="42"/>
      <c r="H698" s="59"/>
      <c r="I698" s="42"/>
      <c r="J698" s="6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2"/>
      <c r="D699" s="42"/>
      <c r="E699" s="43"/>
      <c r="F699" s="42"/>
      <c r="G699" s="42"/>
      <c r="H699" s="59"/>
      <c r="I699" s="42"/>
      <c r="J699" s="6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2"/>
      <c r="D700" s="42"/>
      <c r="E700" s="43"/>
      <c r="F700" s="42"/>
      <c r="G700" s="42"/>
      <c r="H700" s="59"/>
      <c r="I700" s="42"/>
      <c r="J700" s="6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2"/>
      <c r="D701" s="42"/>
      <c r="E701" s="43"/>
      <c r="F701" s="42"/>
      <c r="G701" s="42"/>
      <c r="H701" s="59"/>
      <c r="I701" s="42"/>
      <c r="J701" s="6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2"/>
      <c r="D702" s="42"/>
      <c r="E702" s="43"/>
      <c r="F702" s="42"/>
      <c r="G702" s="42"/>
      <c r="H702" s="59"/>
      <c r="I702" s="42"/>
      <c r="J702" s="6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2"/>
      <c r="D703" s="42"/>
      <c r="E703" s="43"/>
      <c r="F703" s="42"/>
      <c r="G703" s="42"/>
      <c r="H703" s="59"/>
      <c r="I703" s="42"/>
      <c r="J703" s="6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2"/>
      <c r="D704" s="42"/>
      <c r="E704" s="43"/>
      <c r="F704" s="42"/>
      <c r="G704" s="42"/>
      <c r="H704" s="59"/>
      <c r="I704" s="42"/>
      <c r="J704" s="6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2"/>
      <c r="D705" s="42"/>
      <c r="E705" s="43"/>
      <c r="F705" s="42"/>
      <c r="G705" s="42"/>
      <c r="H705" s="59"/>
      <c r="I705" s="42"/>
      <c r="J705" s="6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2"/>
      <c r="D706" s="42"/>
      <c r="E706" s="43"/>
      <c r="F706" s="42"/>
      <c r="G706" s="42"/>
      <c r="H706" s="59"/>
      <c r="I706" s="42"/>
      <c r="J706" s="6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2"/>
      <c r="D707" s="42"/>
      <c r="E707" s="43"/>
      <c r="F707" s="42"/>
      <c r="G707" s="42"/>
      <c r="H707" s="59"/>
      <c r="I707" s="42"/>
      <c r="J707" s="6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2"/>
      <c r="D708" s="42"/>
      <c r="E708" s="43"/>
      <c r="F708" s="42"/>
      <c r="G708" s="42"/>
      <c r="H708" s="59"/>
      <c r="I708" s="42"/>
      <c r="J708" s="6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2"/>
      <c r="D709" s="42"/>
      <c r="E709" s="43"/>
      <c r="F709" s="42"/>
      <c r="G709" s="42"/>
      <c r="H709" s="59"/>
      <c r="I709" s="42"/>
      <c r="J709" s="6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2"/>
      <c r="D710" s="42"/>
      <c r="E710" s="43"/>
      <c r="F710" s="42"/>
      <c r="G710" s="42"/>
      <c r="H710" s="59"/>
      <c r="I710" s="42"/>
      <c r="J710" s="6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2"/>
      <c r="D711" s="42"/>
      <c r="E711" s="43"/>
      <c r="F711" s="42"/>
      <c r="G711" s="42"/>
      <c r="H711" s="59"/>
      <c r="I711" s="42"/>
      <c r="J711" s="6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2"/>
      <c r="D712" s="42"/>
      <c r="E712" s="43"/>
      <c r="F712" s="42"/>
      <c r="G712" s="42"/>
      <c r="H712" s="59"/>
      <c r="I712" s="42"/>
      <c r="J712" s="6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2"/>
      <c r="D713" s="42"/>
      <c r="E713" s="43"/>
      <c r="F713" s="42"/>
      <c r="G713" s="42"/>
      <c r="H713" s="59"/>
      <c r="I713" s="42"/>
      <c r="J713" s="6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2"/>
      <c r="D714" s="42"/>
      <c r="E714" s="43"/>
      <c r="F714" s="42"/>
      <c r="G714" s="42"/>
      <c r="H714" s="59"/>
      <c r="I714" s="42"/>
      <c r="J714" s="6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2"/>
      <c r="D715" s="42"/>
      <c r="E715" s="43"/>
      <c r="F715" s="42"/>
      <c r="G715" s="42"/>
      <c r="H715" s="59"/>
      <c r="I715" s="42"/>
      <c r="J715" s="6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2"/>
      <c r="D716" s="42"/>
      <c r="E716" s="43"/>
      <c r="F716" s="42"/>
      <c r="G716" s="42"/>
      <c r="H716" s="59"/>
      <c r="I716" s="42"/>
      <c r="J716" s="6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2"/>
      <c r="D717" s="42"/>
      <c r="E717" s="43"/>
      <c r="F717" s="42"/>
      <c r="G717" s="42"/>
      <c r="H717" s="59"/>
      <c r="I717" s="42"/>
      <c r="J717" s="6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2"/>
      <c r="D718" s="42"/>
      <c r="E718" s="43"/>
      <c r="F718" s="42"/>
      <c r="G718" s="42"/>
      <c r="H718" s="59"/>
      <c r="I718" s="42"/>
      <c r="J718" s="6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2"/>
      <c r="D719" s="42"/>
      <c r="E719" s="43"/>
      <c r="F719" s="42"/>
      <c r="G719" s="42"/>
      <c r="H719" s="59"/>
      <c r="I719" s="42"/>
      <c r="J719" s="6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2"/>
      <c r="D720" s="42"/>
      <c r="E720" s="43"/>
      <c r="F720" s="42"/>
      <c r="G720" s="42"/>
      <c r="H720" s="59"/>
      <c r="I720" s="42"/>
      <c r="J720" s="6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2"/>
      <c r="D721" s="42"/>
      <c r="E721" s="43"/>
      <c r="F721" s="42"/>
      <c r="G721" s="42"/>
      <c r="H721" s="59"/>
      <c r="I721" s="42"/>
      <c r="J721" s="6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2"/>
      <c r="D722" s="42"/>
      <c r="E722" s="43"/>
      <c r="F722" s="42"/>
      <c r="G722" s="42"/>
      <c r="H722" s="59"/>
      <c r="I722" s="42"/>
      <c r="J722" s="6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2"/>
      <c r="D723" s="42"/>
      <c r="E723" s="43"/>
      <c r="F723" s="42"/>
      <c r="G723" s="42"/>
      <c r="H723" s="59"/>
      <c r="I723" s="42"/>
      <c r="J723" s="6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2"/>
      <c r="D724" s="42"/>
      <c r="E724" s="43"/>
      <c r="F724" s="42"/>
      <c r="G724" s="42"/>
      <c r="H724" s="59"/>
      <c r="I724" s="42"/>
      <c r="J724" s="6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2"/>
      <c r="D725" s="42"/>
      <c r="E725" s="43"/>
      <c r="F725" s="42"/>
      <c r="G725" s="42"/>
      <c r="H725" s="59"/>
      <c r="I725" s="42"/>
      <c r="J725" s="6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2"/>
      <c r="D726" s="42"/>
      <c r="E726" s="43"/>
      <c r="F726" s="42"/>
      <c r="G726" s="42"/>
      <c r="H726" s="59"/>
      <c r="I726" s="42"/>
      <c r="J726" s="6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2"/>
      <c r="D727" s="42"/>
      <c r="E727" s="43"/>
      <c r="F727" s="42"/>
      <c r="G727" s="42"/>
      <c r="H727" s="59"/>
      <c r="I727" s="42"/>
      <c r="J727" s="6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2"/>
      <c r="D728" s="42"/>
      <c r="E728" s="43"/>
      <c r="F728" s="42"/>
      <c r="G728" s="42"/>
      <c r="H728" s="59"/>
      <c r="I728" s="42"/>
      <c r="J728" s="6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2"/>
      <c r="D729" s="42"/>
      <c r="E729" s="43"/>
      <c r="F729" s="42"/>
      <c r="G729" s="42"/>
      <c r="H729" s="59"/>
      <c r="I729" s="42"/>
      <c r="J729" s="6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2"/>
      <c r="D730" s="42"/>
      <c r="E730" s="43"/>
      <c r="F730" s="42"/>
      <c r="G730" s="42"/>
      <c r="H730" s="59"/>
      <c r="I730" s="42"/>
      <c r="J730" s="6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2"/>
      <c r="D731" s="42"/>
      <c r="E731" s="43"/>
      <c r="F731" s="42"/>
      <c r="G731" s="42"/>
      <c r="H731" s="59"/>
      <c r="I731" s="42"/>
      <c r="J731" s="6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2"/>
      <c r="D732" s="42"/>
      <c r="E732" s="43"/>
      <c r="F732" s="42"/>
      <c r="G732" s="42"/>
      <c r="H732" s="59"/>
      <c r="I732" s="42"/>
      <c r="J732" s="6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2"/>
      <c r="D733" s="42"/>
      <c r="E733" s="43"/>
      <c r="F733" s="42"/>
      <c r="G733" s="42"/>
      <c r="H733" s="59"/>
      <c r="I733" s="42"/>
      <c r="J733" s="6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2"/>
      <c r="D734" s="42"/>
      <c r="E734" s="43"/>
      <c r="F734" s="42"/>
      <c r="G734" s="42"/>
      <c r="H734" s="59"/>
      <c r="I734" s="42"/>
      <c r="J734" s="6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2"/>
      <c r="D735" s="42"/>
      <c r="E735" s="43"/>
      <c r="F735" s="42"/>
      <c r="G735" s="42"/>
      <c r="H735" s="59"/>
      <c r="I735" s="42"/>
      <c r="J735" s="6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2"/>
      <c r="D736" s="42"/>
      <c r="E736" s="43"/>
      <c r="F736" s="42"/>
      <c r="G736" s="42"/>
      <c r="H736" s="59"/>
      <c r="I736" s="42"/>
      <c r="J736" s="6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2"/>
      <c r="D737" s="42"/>
      <c r="E737" s="43"/>
      <c r="F737" s="42"/>
      <c r="G737" s="42"/>
      <c r="H737" s="59"/>
      <c r="I737" s="42"/>
      <c r="J737" s="6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2"/>
      <c r="D738" s="42"/>
      <c r="E738" s="43"/>
      <c r="F738" s="42"/>
      <c r="G738" s="42"/>
      <c r="H738" s="59"/>
      <c r="I738" s="42"/>
      <c r="J738" s="6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2"/>
      <c r="D739" s="42"/>
      <c r="E739" s="43"/>
      <c r="F739" s="42"/>
      <c r="G739" s="42"/>
      <c r="H739" s="59"/>
      <c r="I739" s="42"/>
      <c r="J739" s="6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2"/>
      <c r="D740" s="42"/>
      <c r="E740" s="43"/>
      <c r="F740" s="42"/>
      <c r="G740" s="42"/>
      <c r="H740" s="59"/>
      <c r="I740" s="42"/>
      <c r="J740" s="6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2"/>
      <c r="D741" s="42"/>
      <c r="E741" s="43"/>
      <c r="F741" s="42"/>
      <c r="G741" s="42"/>
      <c r="H741" s="59"/>
      <c r="I741" s="42"/>
      <c r="J741" s="6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2"/>
      <c r="D742" s="42"/>
      <c r="E742" s="43"/>
      <c r="F742" s="42"/>
      <c r="G742" s="42"/>
      <c r="H742" s="59"/>
      <c r="I742" s="42"/>
      <c r="J742" s="6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2"/>
      <c r="D743" s="42"/>
      <c r="E743" s="43"/>
      <c r="F743" s="42"/>
      <c r="G743" s="42"/>
      <c r="H743" s="59"/>
      <c r="I743" s="42"/>
      <c r="J743" s="6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2"/>
      <c r="D744" s="42"/>
      <c r="E744" s="43"/>
      <c r="F744" s="42"/>
      <c r="G744" s="42"/>
      <c r="H744" s="59"/>
      <c r="I744" s="42"/>
      <c r="J744" s="6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2"/>
      <c r="D745" s="42"/>
      <c r="E745" s="43"/>
      <c r="F745" s="42"/>
      <c r="G745" s="42"/>
      <c r="H745" s="59"/>
      <c r="I745" s="42"/>
      <c r="J745" s="6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2"/>
      <c r="D746" s="42"/>
      <c r="E746" s="43"/>
      <c r="F746" s="42"/>
      <c r="G746" s="42"/>
      <c r="H746" s="59"/>
      <c r="I746" s="42"/>
      <c r="J746" s="6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2"/>
      <c r="D747" s="42"/>
      <c r="E747" s="43"/>
      <c r="F747" s="42"/>
      <c r="G747" s="42"/>
      <c r="H747" s="59"/>
      <c r="I747" s="42"/>
      <c r="J747" s="6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2"/>
      <c r="D748" s="42"/>
      <c r="E748" s="43"/>
      <c r="F748" s="42"/>
      <c r="G748" s="42"/>
      <c r="H748" s="59"/>
      <c r="I748" s="42"/>
      <c r="J748" s="6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2"/>
      <c r="D749" s="42"/>
      <c r="E749" s="43"/>
      <c r="F749" s="42"/>
      <c r="G749" s="42"/>
      <c r="H749" s="59"/>
      <c r="I749" s="42"/>
      <c r="J749" s="6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2"/>
      <c r="D750" s="42"/>
      <c r="E750" s="43"/>
      <c r="F750" s="42"/>
      <c r="G750" s="42"/>
      <c r="H750" s="59"/>
      <c r="I750" s="42"/>
      <c r="J750" s="6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2"/>
      <c r="D751" s="42"/>
      <c r="E751" s="43"/>
      <c r="F751" s="42"/>
      <c r="G751" s="42"/>
      <c r="H751" s="59"/>
      <c r="I751" s="42"/>
      <c r="J751" s="6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2"/>
      <c r="D752" s="42"/>
      <c r="E752" s="43"/>
      <c r="F752" s="42"/>
      <c r="G752" s="42"/>
      <c r="H752" s="59"/>
      <c r="I752" s="42"/>
      <c r="J752" s="6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2"/>
      <c r="D753" s="42"/>
      <c r="E753" s="43"/>
      <c r="F753" s="42"/>
      <c r="G753" s="42"/>
      <c r="H753" s="59"/>
      <c r="I753" s="42"/>
      <c r="J753" s="6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2"/>
      <c r="D754" s="42"/>
      <c r="E754" s="43"/>
      <c r="F754" s="42"/>
      <c r="G754" s="42"/>
      <c r="H754" s="59"/>
      <c r="I754" s="42"/>
      <c r="J754" s="6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2"/>
      <c r="D755" s="42"/>
      <c r="E755" s="43"/>
      <c r="F755" s="42"/>
      <c r="G755" s="42"/>
      <c r="H755" s="59"/>
      <c r="I755" s="42"/>
      <c r="J755" s="6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2"/>
      <c r="D756" s="42"/>
      <c r="E756" s="43"/>
      <c r="F756" s="42"/>
      <c r="G756" s="42"/>
      <c r="H756" s="59"/>
      <c r="I756" s="42"/>
      <c r="J756" s="6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2"/>
      <c r="D757" s="42"/>
      <c r="E757" s="43"/>
      <c r="F757" s="42"/>
      <c r="G757" s="42"/>
      <c r="H757" s="59"/>
      <c r="I757" s="42"/>
      <c r="J757" s="6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2"/>
      <c r="D758" s="42"/>
      <c r="E758" s="43"/>
      <c r="F758" s="42"/>
      <c r="G758" s="42"/>
      <c r="H758" s="59"/>
      <c r="I758" s="42"/>
      <c r="J758" s="6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2"/>
      <c r="D759" s="42"/>
      <c r="E759" s="43"/>
      <c r="F759" s="42"/>
      <c r="G759" s="42"/>
      <c r="H759" s="59"/>
      <c r="I759" s="42"/>
      <c r="J759" s="6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2"/>
      <c r="D760" s="42"/>
      <c r="E760" s="43"/>
      <c r="F760" s="42"/>
      <c r="G760" s="42"/>
      <c r="H760" s="59"/>
      <c r="I760" s="42"/>
      <c r="J760" s="6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2"/>
      <c r="D761" s="42"/>
      <c r="E761" s="43"/>
      <c r="F761" s="42"/>
      <c r="G761" s="42"/>
      <c r="H761" s="59"/>
      <c r="I761" s="42"/>
      <c r="J761" s="6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2"/>
      <c r="D762" s="42"/>
      <c r="E762" s="43"/>
      <c r="F762" s="42"/>
      <c r="G762" s="42"/>
      <c r="H762" s="59"/>
      <c r="I762" s="42"/>
      <c r="J762" s="6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2"/>
      <c r="D763" s="42"/>
      <c r="E763" s="43"/>
      <c r="F763" s="42"/>
      <c r="G763" s="42"/>
      <c r="H763" s="59"/>
      <c r="I763" s="42"/>
      <c r="J763" s="6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2"/>
      <c r="D764" s="42"/>
      <c r="E764" s="43"/>
      <c r="F764" s="42"/>
      <c r="G764" s="42"/>
      <c r="H764" s="59"/>
      <c r="I764" s="42"/>
      <c r="J764" s="6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2"/>
      <c r="D765" s="42"/>
      <c r="E765" s="43"/>
      <c r="F765" s="42"/>
      <c r="G765" s="42"/>
      <c r="H765" s="59"/>
      <c r="I765" s="42"/>
      <c r="J765" s="6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2"/>
      <c r="D766" s="42"/>
      <c r="E766" s="43"/>
      <c r="F766" s="42"/>
      <c r="G766" s="42"/>
      <c r="H766" s="59"/>
      <c r="I766" s="42"/>
      <c r="J766" s="6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2"/>
      <c r="D767" s="42"/>
      <c r="E767" s="43"/>
      <c r="F767" s="42"/>
      <c r="G767" s="42"/>
      <c r="H767" s="59"/>
      <c r="I767" s="42"/>
      <c r="J767" s="6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2"/>
      <c r="D768" s="42"/>
      <c r="E768" s="43"/>
      <c r="F768" s="42"/>
      <c r="G768" s="42"/>
      <c r="H768" s="59"/>
      <c r="I768" s="42"/>
      <c r="J768" s="6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2"/>
      <c r="D769" s="42"/>
      <c r="E769" s="43"/>
      <c r="F769" s="42"/>
      <c r="G769" s="42"/>
      <c r="H769" s="59"/>
      <c r="I769" s="42"/>
      <c r="J769" s="6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2"/>
      <c r="D770" s="42"/>
      <c r="E770" s="43"/>
      <c r="F770" s="42"/>
      <c r="G770" s="42"/>
      <c r="H770" s="59"/>
      <c r="I770" s="42"/>
      <c r="J770" s="6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2"/>
      <c r="D771" s="42"/>
      <c r="E771" s="43"/>
      <c r="F771" s="42"/>
      <c r="G771" s="42"/>
      <c r="H771" s="59"/>
      <c r="I771" s="42"/>
      <c r="J771" s="6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2"/>
      <c r="D772" s="42"/>
      <c r="E772" s="43"/>
      <c r="F772" s="42"/>
      <c r="G772" s="42"/>
      <c r="H772" s="59"/>
      <c r="I772" s="42"/>
      <c r="J772" s="6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2"/>
      <c r="D773" s="42"/>
      <c r="E773" s="43"/>
      <c r="F773" s="42"/>
      <c r="G773" s="42"/>
      <c r="H773" s="59"/>
      <c r="I773" s="42"/>
      <c r="J773" s="6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2"/>
      <c r="D774" s="42"/>
      <c r="E774" s="43"/>
      <c r="F774" s="42"/>
      <c r="G774" s="42"/>
      <c r="H774" s="59"/>
      <c r="I774" s="42"/>
      <c r="J774" s="6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2"/>
      <c r="D775" s="42"/>
      <c r="E775" s="43"/>
      <c r="F775" s="42"/>
      <c r="G775" s="42"/>
      <c r="H775" s="59"/>
      <c r="I775" s="42"/>
      <c r="J775" s="6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2"/>
      <c r="D776" s="42"/>
      <c r="E776" s="43"/>
      <c r="F776" s="42"/>
      <c r="G776" s="42"/>
      <c r="H776" s="59"/>
      <c r="I776" s="42"/>
      <c r="J776" s="6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2"/>
      <c r="D777" s="42"/>
      <c r="E777" s="43"/>
      <c r="F777" s="42"/>
      <c r="G777" s="42"/>
      <c r="H777" s="59"/>
      <c r="I777" s="42"/>
      <c r="J777" s="6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2"/>
      <c r="D778" s="42"/>
      <c r="E778" s="43"/>
      <c r="F778" s="42"/>
      <c r="G778" s="42"/>
      <c r="H778" s="59"/>
      <c r="I778" s="42"/>
      <c r="J778" s="6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2"/>
      <c r="D779" s="42"/>
      <c r="E779" s="43"/>
      <c r="F779" s="42"/>
      <c r="G779" s="42"/>
      <c r="H779" s="59"/>
      <c r="I779" s="42"/>
      <c r="J779" s="6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2"/>
      <c r="D780" s="42"/>
      <c r="E780" s="43"/>
      <c r="F780" s="42"/>
      <c r="G780" s="42"/>
      <c r="H780" s="59"/>
      <c r="I780" s="42"/>
      <c r="J780" s="6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2"/>
      <c r="D781" s="42"/>
      <c r="E781" s="43"/>
      <c r="F781" s="42"/>
      <c r="G781" s="42"/>
      <c r="H781" s="59"/>
      <c r="I781" s="42"/>
      <c r="J781" s="6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2"/>
      <c r="D782" s="42"/>
      <c r="E782" s="43"/>
      <c r="F782" s="42"/>
      <c r="G782" s="42"/>
      <c r="H782" s="59"/>
      <c r="I782" s="42"/>
      <c r="J782" s="6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2"/>
      <c r="D783" s="42"/>
      <c r="E783" s="43"/>
      <c r="F783" s="42"/>
      <c r="G783" s="42"/>
      <c r="H783" s="59"/>
      <c r="I783" s="42"/>
      <c r="J783" s="6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2"/>
      <c r="D784" s="42"/>
      <c r="E784" s="43"/>
      <c r="F784" s="42"/>
      <c r="G784" s="42"/>
      <c r="H784" s="59"/>
      <c r="I784" s="42"/>
      <c r="J784" s="6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2"/>
      <c r="D785" s="42"/>
      <c r="E785" s="43"/>
      <c r="F785" s="42"/>
      <c r="G785" s="42"/>
      <c r="H785" s="59"/>
      <c r="I785" s="42"/>
      <c r="J785" s="6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2"/>
      <c r="D786" s="42"/>
      <c r="E786" s="43"/>
      <c r="F786" s="42"/>
      <c r="G786" s="42"/>
      <c r="H786" s="59"/>
      <c r="I786" s="42"/>
      <c r="J786" s="6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2"/>
      <c r="D787" s="42"/>
      <c r="E787" s="43"/>
      <c r="F787" s="42"/>
      <c r="G787" s="42"/>
      <c r="H787" s="59"/>
      <c r="I787" s="42"/>
      <c r="J787" s="6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2"/>
      <c r="D788" s="42"/>
      <c r="E788" s="43"/>
      <c r="F788" s="42"/>
      <c r="G788" s="42"/>
      <c r="H788" s="59"/>
      <c r="I788" s="42"/>
      <c r="J788" s="6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2"/>
      <c r="D789" s="42"/>
      <c r="E789" s="43"/>
      <c r="F789" s="42"/>
      <c r="G789" s="42"/>
      <c r="H789" s="59"/>
      <c r="I789" s="42"/>
      <c r="J789" s="6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2"/>
      <c r="D790" s="42"/>
      <c r="E790" s="43"/>
      <c r="F790" s="42"/>
      <c r="G790" s="42"/>
      <c r="H790" s="59"/>
      <c r="I790" s="42"/>
      <c r="J790" s="6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2"/>
      <c r="D791" s="42"/>
      <c r="E791" s="43"/>
      <c r="F791" s="42"/>
      <c r="G791" s="42"/>
      <c r="H791" s="59"/>
      <c r="I791" s="42"/>
      <c r="J791" s="6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2"/>
      <c r="D792" s="42"/>
      <c r="E792" s="43"/>
      <c r="F792" s="42"/>
      <c r="G792" s="42"/>
      <c r="H792" s="59"/>
      <c r="I792" s="42"/>
      <c r="J792" s="6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2"/>
      <c r="D793" s="42"/>
      <c r="E793" s="43"/>
      <c r="F793" s="42"/>
      <c r="G793" s="42"/>
      <c r="H793" s="59"/>
      <c r="I793" s="42"/>
      <c r="J793" s="6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2"/>
      <c r="D794" s="42"/>
      <c r="E794" s="43"/>
      <c r="F794" s="42"/>
      <c r="G794" s="42"/>
      <c r="H794" s="59"/>
      <c r="I794" s="42"/>
      <c r="J794" s="6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2"/>
      <c r="D795" s="42"/>
      <c r="E795" s="43"/>
      <c r="F795" s="42"/>
      <c r="G795" s="42"/>
      <c r="H795" s="59"/>
      <c r="I795" s="42"/>
      <c r="J795" s="6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2"/>
      <c r="D796" s="42"/>
      <c r="E796" s="43"/>
      <c r="F796" s="42"/>
      <c r="G796" s="42"/>
      <c r="H796" s="59"/>
      <c r="I796" s="42"/>
      <c r="J796" s="6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2"/>
      <c r="D797" s="42"/>
      <c r="E797" s="43"/>
      <c r="F797" s="42"/>
      <c r="G797" s="42"/>
      <c r="H797" s="59"/>
      <c r="I797" s="42"/>
      <c r="J797" s="6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2"/>
      <c r="D798" s="42"/>
      <c r="E798" s="43"/>
      <c r="F798" s="42"/>
      <c r="G798" s="42"/>
      <c r="H798" s="59"/>
      <c r="I798" s="42"/>
      <c r="J798" s="6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2"/>
      <c r="D799" s="42"/>
      <c r="E799" s="43"/>
      <c r="F799" s="42"/>
      <c r="G799" s="42"/>
      <c r="H799" s="59"/>
      <c r="I799" s="42"/>
      <c r="J799" s="6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2"/>
      <c r="D800" s="42"/>
      <c r="E800" s="43"/>
      <c r="F800" s="42"/>
      <c r="G800" s="42"/>
      <c r="H800" s="59"/>
      <c r="I800" s="42"/>
      <c r="J800" s="6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2"/>
      <c r="D801" s="42"/>
      <c r="E801" s="43"/>
      <c r="F801" s="42"/>
      <c r="G801" s="42"/>
      <c r="H801" s="59"/>
      <c r="I801" s="42"/>
      <c r="J801" s="6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2"/>
      <c r="D802" s="42"/>
      <c r="E802" s="43"/>
      <c r="F802" s="42"/>
      <c r="G802" s="42"/>
      <c r="H802" s="59"/>
      <c r="I802" s="42"/>
      <c r="J802" s="6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2"/>
      <c r="D803" s="42"/>
      <c r="E803" s="43"/>
      <c r="F803" s="42"/>
      <c r="G803" s="42"/>
      <c r="H803" s="59"/>
      <c r="I803" s="42"/>
      <c r="J803" s="6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2"/>
      <c r="D804" s="42"/>
      <c r="E804" s="43"/>
      <c r="F804" s="42"/>
      <c r="G804" s="42"/>
      <c r="H804" s="59"/>
      <c r="I804" s="42"/>
      <c r="J804" s="6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2"/>
      <c r="D805" s="42"/>
      <c r="E805" s="43"/>
      <c r="F805" s="42"/>
      <c r="G805" s="42"/>
      <c r="H805" s="59"/>
      <c r="I805" s="42"/>
      <c r="J805" s="6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2"/>
      <c r="D806" s="42"/>
      <c r="E806" s="43"/>
      <c r="F806" s="42"/>
      <c r="G806" s="42"/>
      <c r="H806" s="59"/>
      <c r="I806" s="42"/>
      <c r="J806" s="6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2"/>
      <c r="D807" s="42"/>
      <c r="E807" s="43"/>
      <c r="F807" s="42"/>
      <c r="G807" s="42"/>
      <c r="H807" s="59"/>
      <c r="I807" s="42"/>
      <c r="J807" s="6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2"/>
      <c r="D808" s="42"/>
      <c r="E808" s="43"/>
      <c r="F808" s="42"/>
      <c r="G808" s="42"/>
      <c r="H808" s="59"/>
      <c r="I808" s="42"/>
      <c r="J808" s="6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2"/>
      <c r="D809" s="42"/>
      <c r="E809" s="43"/>
      <c r="F809" s="42"/>
      <c r="G809" s="42"/>
      <c r="H809" s="59"/>
      <c r="I809" s="42"/>
      <c r="J809" s="6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2"/>
      <c r="D810" s="42"/>
      <c r="E810" s="43"/>
      <c r="F810" s="42"/>
      <c r="G810" s="42"/>
      <c r="H810" s="59"/>
      <c r="I810" s="42"/>
      <c r="J810" s="6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2"/>
      <c r="D811" s="42"/>
      <c r="E811" s="43"/>
      <c r="F811" s="42"/>
      <c r="G811" s="42"/>
      <c r="H811" s="59"/>
      <c r="I811" s="42"/>
      <c r="J811" s="6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2"/>
      <c r="D812" s="42"/>
      <c r="E812" s="43"/>
      <c r="F812" s="42"/>
      <c r="G812" s="42"/>
      <c r="H812" s="59"/>
      <c r="I812" s="42"/>
      <c r="J812" s="6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2"/>
      <c r="D813" s="42"/>
      <c r="E813" s="43"/>
      <c r="F813" s="42"/>
      <c r="G813" s="42"/>
      <c r="H813" s="59"/>
      <c r="I813" s="42"/>
      <c r="J813" s="6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2"/>
      <c r="D814" s="42"/>
      <c r="E814" s="43"/>
      <c r="F814" s="42"/>
      <c r="G814" s="42"/>
      <c r="H814" s="59"/>
      <c r="I814" s="42"/>
      <c r="J814" s="6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2"/>
      <c r="D815" s="42"/>
      <c r="E815" s="43"/>
      <c r="F815" s="42"/>
      <c r="G815" s="42"/>
      <c r="H815" s="59"/>
      <c r="I815" s="42"/>
      <c r="J815" s="6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2"/>
      <c r="D816" s="42"/>
      <c r="E816" s="43"/>
      <c r="F816" s="42"/>
      <c r="G816" s="42"/>
      <c r="H816" s="59"/>
      <c r="I816" s="42"/>
      <c r="J816" s="6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2"/>
      <c r="D817" s="42"/>
      <c r="E817" s="43"/>
      <c r="F817" s="42"/>
      <c r="G817" s="42"/>
      <c r="H817" s="59"/>
      <c r="I817" s="42"/>
      <c r="J817" s="6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2"/>
      <c r="D818" s="42"/>
      <c r="E818" s="43"/>
      <c r="F818" s="42"/>
      <c r="G818" s="42"/>
      <c r="H818" s="59"/>
      <c r="I818" s="42"/>
      <c r="J818" s="6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2"/>
      <c r="D819" s="42"/>
      <c r="E819" s="43"/>
      <c r="F819" s="42"/>
      <c r="G819" s="42"/>
      <c r="H819" s="59"/>
      <c r="I819" s="42"/>
      <c r="J819" s="6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2"/>
      <c r="D820" s="42"/>
      <c r="E820" s="43"/>
      <c r="F820" s="42"/>
      <c r="G820" s="42"/>
      <c r="H820" s="59"/>
      <c r="I820" s="42"/>
      <c r="J820" s="6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2"/>
      <c r="D821" s="42"/>
      <c r="E821" s="43"/>
      <c r="F821" s="42"/>
      <c r="G821" s="42"/>
      <c r="H821" s="59"/>
      <c r="I821" s="42"/>
      <c r="J821" s="6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2"/>
      <c r="D822" s="42"/>
      <c r="E822" s="43"/>
      <c r="F822" s="42"/>
      <c r="G822" s="42"/>
      <c r="H822" s="59"/>
      <c r="I822" s="42"/>
      <c r="J822" s="6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2"/>
      <c r="D823" s="42"/>
      <c r="E823" s="43"/>
      <c r="F823" s="42"/>
      <c r="G823" s="42"/>
      <c r="H823" s="59"/>
      <c r="I823" s="42"/>
      <c r="J823" s="6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2"/>
      <c r="D824" s="42"/>
      <c r="E824" s="43"/>
      <c r="F824" s="42"/>
      <c r="G824" s="42"/>
      <c r="H824" s="59"/>
      <c r="I824" s="42"/>
      <c r="J824" s="6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2"/>
      <c r="D825" s="42"/>
      <c r="E825" s="43"/>
      <c r="F825" s="42"/>
      <c r="G825" s="42"/>
      <c r="H825" s="59"/>
      <c r="I825" s="42"/>
      <c r="J825" s="6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2"/>
      <c r="D826" s="42"/>
      <c r="E826" s="43"/>
      <c r="F826" s="42"/>
      <c r="G826" s="42"/>
      <c r="H826" s="59"/>
      <c r="I826" s="42"/>
      <c r="J826" s="6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2"/>
      <c r="D827" s="42"/>
      <c r="E827" s="43"/>
      <c r="F827" s="42"/>
      <c r="G827" s="42"/>
      <c r="H827" s="59"/>
      <c r="I827" s="42"/>
      <c r="J827" s="6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2"/>
      <c r="D828" s="42"/>
      <c r="E828" s="43"/>
      <c r="F828" s="42"/>
      <c r="G828" s="42"/>
      <c r="H828" s="59"/>
      <c r="I828" s="42"/>
      <c r="J828" s="6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2"/>
      <c r="D829" s="42"/>
      <c r="E829" s="43"/>
      <c r="F829" s="42"/>
      <c r="G829" s="42"/>
      <c r="H829" s="59"/>
      <c r="I829" s="42"/>
      <c r="J829" s="6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2"/>
      <c r="D830" s="42"/>
      <c r="E830" s="43"/>
      <c r="F830" s="42"/>
      <c r="G830" s="42"/>
      <c r="H830" s="59"/>
      <c r="I830" s="42"/>
      <c r="J830" s="6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2"/>
      <c r="D831" s="42"/>
      <c r="E831" s="43"/>
      <c r="F831" s="42"/>
      <c r="G831" s="42"/>
      <c r="H831" s="59"/>
      <c r="I831" s="42"/>
      <c r="J831" s="6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2"/>
      <c r="D832" s="42"/>
      <c r="E832" s="43"/>
      <c r="F832" s="42"/>
      <c r="G832" s="42"/>
      <c r="H832" s="59"/>
      <c r="I832" s="42"/>
      <c r="J832" s="6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2"/>
      <c r="D833" s="42"/>
      <c r="E833" s="43"/>
      <c r="F833" s="42"/>
      <c r="G833" s="42"/>
      <c r="H833" s="59"/>
      <c r="I833" s="42"/>
      <c r="J833" s="6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2"/>
      <c r="D834" s="42"/>
      <c r="E834" s="43"/>
      <c r="F834" s="42"/>
      <c r="G834" s="42"/>
      <c r="H834" s="59"/>
      <c r="I834" s="42"/>
      <c r="J834" s="6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2"/>
      <c r="D835" s="42"/>
      <c r="E835" s="43"/>
      <c r="F835" s="42"/>
      <c r="G835" s="42"/>
      <c r="H835" s="59"/>
      <c r="I835" s="42"/>
      <c r="J835" s="6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2"/>
      <c r="D836" s="42"/>
      <c r="E836" s="43"/>
      <c r="F836" s="42"/>
      <c r="G836" s="42"/>
      <c r="H836" s="59"/>
      <c r="I836" s="42"/>
      <c r="J836" s="6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2"/>
      <c r="D837" s="42"/>
      <c r="E837" s="43"/>
      <c r="F837" s="42"/>
      <c r="G837" s="42"/>
      <c r="H837" s="59"/>
      <c r="I837" s="42"/>
      <c r="J837" s="6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2"/>
      <c r="D838" s="42"/>
      <c r="E838" s="43"/>
      <c r="F838" s="42"/>
      <c r="G838" s="42"/>
      <c r="H838" s="59"/>
      <c r="I838" s="42"/>
      <c r="J838" s="6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2"/>
      <c r="D839" s="42"/>
      <c r="E839" s="43"/>
      <c r="F839" s="42"/>
      <c r="G839" s="42"/>
      <c r="H839" s="59"/>
      <c r="I839" s="42"/>
      <c r="J839" s="6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2"/>
      <c r="D840" s="42"/>
      <c r="E840" s="43"/>
      <c r="F840" s="42"/>
      <c r="G840" s="42"/>
      <c r="H840" s="59"/>
      <c r="I840" s="42"/>
      <c r="J840" s="6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2"/>
      <c r="D841" s="42"/>
      <c r="E841" s="43"/>
      <c r="F841" s="42"/>
      <c r="G841" s="42"/>
      <c r="H841" s="59"/>
      <c r="I841" s="42"/>
      <c r="J841" s="6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2"/>
      <c r="D842" s="42"/>
      <c r="E842" s="43"/>
      <c r="F842" s="42"/>
      <c r="G842" s="42"/>
      <c r="H842" s="59"/>
      <c r="I842" s="42"/>
      <c r="J842" s="6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2"/>
      <c r="D843" s="42"/>
      <c r="E843" s="43"/>
      <c r="F843" s="42"/>
      <c r="G843" s="42"/>
      <c r="H843" s="59"/>
      <c r="I843" s="42"/>
      <c r="J843" s="6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2"/>
      <c r="D844" s="42"/>
      <c r="E844" s="43"/>
      <c r="F844" s="42"/>
      <c r="G844" s="42"/>
      <c r="H844" s="59"/>
      <c r="I844" s="42"/>
      <c r="J844" s="6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2"/>
      <c r="D845" s="42"/>
      <c r="E845" s="43"/>
      <c r="F845" s="42"/>
      <c r="G845" s="42"/>
      <c r="H845" s="59"/>
      <c r="I845" s="42"/>
      <c r="J845" s="6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2"/>
      <c r="D846" s="42"/>
      <c r="E846" s="43"/>
      <c r="F846" s="42"/>
      <c r="G846" s="42"/>
      <c r="H846" s="59"/>
      <c r="I846" s="42"/>
      <c r="J846" s="6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2"/>
      <c r="D847" s="42"/>
      <c r="E847" s="43"/>
      <c r="F847" s="42"/>
      <c r="G847" s="42"/>
      <c r="H847" s="59"/>
      <c r="I847" s="42"/>
      <c r="J847" s="6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2"/>
      <c r="D848" s="42"/>
      <c r="E848" s="43"/>
      <c r="F848" s="42"/>
      <c r="G848" s="42"/>
      <c r="H848" s="59"/>
      <c r="I848" s="42"/>
      <c r="J848" s="6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2"/>
      <c r="D849" s="42"/>
      <c r="E849" s="43"/>
      <c r="F849" s="42"/>
      <c r="G849" s="42"/>
      <c r="H849" s="59"/>
      <c r="I849" s="42"/>
      <c r="J849" s="6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2"/>
      <c r="D850" s="42"/>
      <c r="E850" s="43"/>
      <c r="F850" s="42"/>
      <c r="G850" s="42"/>
      <c r="H850" s="59"/>
      <c r="I850" s="42"/>
      <c r="J850" s="6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2"/>
      <c r="D851" s="42"/>
      <c r="E851" s="43"/>
      <c r="F851" s="42"/>
      <c r="G851" s="42"/>
      <c r="H851" s="59"/>
      <c r="I851" s="42"/>
      <c r="J851" s="6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2"/>
      <c r="D852" s="42"/>
      <c r="E852" s="43"/>
      <c r="F852" s="42"/>
      <c r="G852" s="42"/>
      <c r="H852" s="59"/>
      <c r="I852" s="42"/>
      <c r="J852" s="6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2"/>
      <c r="D853" s="42"/>
      <c r="E853" s="43"/>
      <c r="F853" s="42"/>
      <c r="G853" s="42"/>
      <c r="H853" s="59"/>
      <c r="I853" s="42"/>
      <c r="J853" s="6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2"/>
      <c r="D854" s="42"/>
      <c r="E854" s="43"/>
      <c r="F854" s="42"/>
      <c r="G854" s="42"/>
      <c r="H854" s="59"/>
      <c r="I854" s="42"/>
      <c r="J854" s="6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2"/>
      <c r="D855" s="42"/>
      <c r="E855" s="43"/>
      <c r="F855" s="42"/>
      <c r="G855" s="42"/>
      <c r="H855" s="59"/>
      <c r="I855" s="42"/>
      <c r="J855" s="6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2"/>
      <c r="D856" s="42"/>
      <c r="E856" s="43"/>
      <c r="F856" s="42"/>
      <c r="G856" s="42"/>
      <c r="H856" s="59"/>
      <c r="I856" s="42"/>
      <c r="J856" s="6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2"/>
      <c r="D857" s="42"/>
      <c r="E857" s="43"/>
      <c r="F857" s="42"/>
      <c r="G857" s="42"/>
      <c r="H857" s="59"/>
      <c r="I857" s="42"/>
      <c r="J857" s="6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2"/>
      <c r="D858" s="42"/>
      <c r="E858" s="43"/>
      <c r="F858" s="42"/>
      <c r="G858" s="42"/>
      <c r="H858" s="59"/>
      <c r="I858" s="42"/>
      <c r="J858" s="6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2"/>
      <c r="D859" s="42"/>
      <c r="E859" s="43"/>
      <c r="F859" s="42"/>
      <c r="G859" s="42"/>
      <c r="H859" s="59"/>
      <c r="I859" s="42"/>
      <c r="J859" s="6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2"/>
      <c r="D860" s="42"/>
      <c r="E860" s="43"/>
      <c r="F860" s="42"/>
      <c r="G860" s="42"/>
      <c r="H860" s="59"/>
      <c r="I860" s="42"/>
      <c r="J860" s="6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2"/>
      <c r="D861" s="42"/>
      <c r="E861" s="43"/>
      <c r="F861" s="42"/>
      <c r="G861" s="42"/>
      <c r="H861" s="59"/>
      <c r="I861" s="42"/>
      <c r="J861" s="6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2"/>
      <c r="D862" s="42"/>
      <c r="E862" s="43"/>
      <c r="F862" s="42"/>
      <c r="G862" s="42"/>
      <c r="H862" s="59"/>
      <c r="I862" s="42"/>
      <c r="J862" s="6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2"/>
      <c r="D863" s="42"/>
      <c r="E863" s="43"/>
      <c r="F863" s="42"/>
      <c r="G863" s="42"/>
      <c r="H863" s="59"/>
      <c r="I863" s="42"/>
      <c r="J863" s="6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2"/>
      <c r="D864" s="42"/>
      <c r="E864" s="43"/>
      <c r="F864" s="42"/>
      <c r="G864" s="42"/>
      <c r="H864" s="59"/>
      <c r="I864" s="42"/>
      <c r="J864" s="6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2"/>
      <c r="D865" s="42"/>
      <c r="E865" s="43"/>
      <c r="F865" s="42"/>
      <c r="G865" s="42"/>
      <c r="H865" s="59"/>
      <c r="I865" s="42"/>
      <c r="J865" s="6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2"/>
      <c r="D866" s="42"/>
      <c r="E866" s="43"/>
      <c r="F866" s="42"/>
      <c r="G866" s="42"/>
      <c r="H866" s="59"/>
      <c r="I866" s="42"/>
      <c r="J866" s="6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2"/>
      <c r="D867" s="42"/>
      <c r="E867" s="43"/>
      <c r="F867" s="42"/>
      <c r="G867" s="42"/>
      <c r="H867" s="59"/>
      <c r="I867" s="42"/>
      <c r="J867" s="6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2"/>
      <c r="D868" s="42"/>
      <c r="E868" s="43"/>
      <c r="F868" s="42"/>
      <c r="G868" s="42"/>
      <c r="H868" s="59"/>
      <c r="I868" s="42"/>
      <c r="J868" s="6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2"/>
      <c r="D869" s="42"/>
      <c r="E869" s="43"/>
      <c r="F869" s="42"/>
      <c r="G869" s="42"/>
      <c r="H869" s="59"/>
      <c r="I869" s="42"/>
      <c r="J869" s="6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2"/>
      <c r="D870" s="42"/>
      <c r="E870" s="43"/>
      <c r="F870" s="42"/>
      <c r="G870" s="42"/>
      <c r="H870" s="59"/>
      <c r="I870" s="42"/>
      <c r="J870" s="6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2"/>
      <c r="D871" s="42"/>
      <c r="E871" s="43"/>
      <c r="F871" s="42"/>
      <c r="G871" s="42"/>
      <c r="H871" s="59"/>
      <c r="I871" s="42"/>
      <c r="J871" s="6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2"/>
      <c r="D872" s="42"/>
      <c r="E872" s="43"/>
      <c r="F872" s="42"/>
      <c r="G872" s="42"/>
      <c r="H872" s="59"/>
      <c r="I872" s="42"/>
      <c r="J872" s="6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2"/>
      <c r="D873" s="42"/>
      <c r="E873" s="43"/>
      <c r="F873" s="42"/>
      <c r="G873" s="42"/>
      <c r="H873" s="59"/>
      <c r="I873" s="42"/>
      <c r="J873" s="6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2"/>
      <c r="D874" s="42"/>
      <c r="E874" s="43"/>
      <c r="F874" s="42"/>
      <c r="G874" s="42"/>
      <c r="H874" s="59"/>
      <c r="I874" s="42"/>
      <c r="J874" s="6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2"/>
      <c r="D875" s="42"/>
      <c r="E875" s="43"/>
      <c r="F875" s="42"/>
      <c r="G875" s="42"/>
      <c r="H875" s="59"/>
      <c r="I875" s="42"/>
      <c r="J875" s="6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2"/>
      <c r="D876" s="42"/>
      <c r="E876" s="43"/>
      <c r="F876" s="42"/>
      <c r="G876" s="42"/>
      <c r="H876" s="59"/>
      <c r="I876" s="42"/>
      <c r="J876" s="6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2"/>
      <c r="D877" s="42"/>
      <c r="E877" s="43"/>
      <c r="F877" s="42"/>
      <c r="G877" s="42"/>
      <c r="H877" s="59"/>
      <c r="I877" s="42"/>
      <c r="J877" s="6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2"/>
      <c r="D878" s="42"/>
      <c r="E878" s="43"/>
      <c r="F878" s="42"/>
      <c r="G878" s="42"/>
      <c r="H878" s="59"/>
      <c r="I878" s="42"/>
      <c r="J878" s="6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2"/>
      <c r="D879" s="42"/>
      <c r="E879" s="43"/>
      <c r="F879" s="42"/>
      <c r="G879" s="42"/>
      <c r="H879" s="59"/>
      <c r="I879" s="42"/>
      <c r="J879" s="6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2"/>
      <c r="D880" s="42"/>
      <c r="E880" s="43"/>
      <c r="F880" s="42"/>
      <c r="G880" s="42"/>
      <c r="H880" s="59"/>
      <c r="I880" s="42"/>
      <c r="J880" s="6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2"/>
      <c r="D881" s="42"/>
      <c r="E881" s="43"/>
      <c r="F881" s="42"/>
      <c r="G881" s="42"/>
      <c r="H881" s="59"/>
      <c r="I881" s="42"/>
      <c r="J881" s="6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2"/>
      <c r="D882" s="42"/>
      <c r="E882" s="43"/>
      <c r="F882" s="42"/>
      <c r="G882" s="42"/>
      <c r="H882" s="59"/>
      <c r="I882" s="42"/>
      <c r="J882" s="6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2"/>
      <c r="D883" s="42"/>
      <c r="E883" s="43"/>
      <c r="F883" s="42"/>
      <c r="G883" s="42"/>
      <c r="H883" s="59"/>
      <c r="I883" s="42"/>
      <c r="J883" s="6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2"/>
      <c r="D884" s="42"/>
      <c r="E884" s="43"/>
      <c r="F884" s="42"/>
      <c r="G884" s="42"/>
      <c r="H884" s="59"/>
      <c r="I884" s="42"/>
      <c r="J884" s="6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2"/>
      <c r="D885" s="42"/>
      <c r="E885" s="43"/>
      <c r="F885" s="42"/>
      <c r="G885" s="42"/>
      <c r="H885" s="59"/>
      <c r="I885" s="42"/>
      <c r="J885" s="6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2"/>
      <c r="D886" s="42"/>
      <c r="E886" s="43"/>
      <c r="F886" s="42"/>
      <c r="G886" s="42"/>
      <c r="H886" s="59"/>
      <c r="I886" s="42"/>
      <c r="J886" s="6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2"/>
      <c r="D887" s="42"/>
      <c r="E887" s="43"/>
      <c r="F887" s="42"/>
      <c r="G887" s="42"/>
      <c r="H887" s="59"/>
      <c r="I887" s="42"/>
      <c r="J887" s="6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2"/>
      <c r="D888" s="42"/>
      <c r="E888" s="43"/>
      <c r="F888" s="42"/>
      <c r="G888" s="42"/>
      <c r="H888" s="59"/>
      <c r="I888" s="42"/>
      <c r="J888" s="6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2"/>
      <c r="D889" s="42"/>
      <c r="E889" s="43"/>
      <c r="F889" s="42"/>
      <c r="G889" s="42"/>
      <c r="H889" s="59"/>
      <c r="I889" s="42"/>
      <c r="J889" s="6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2"/>
      <c r="D890" s="42"/>
      <c r="E890" s="43"/>
      <c r="F890" s="42"/>
      <c r="G890" s="42"/>
      <c r="H890" s="59"/>
      <c r="I890" s="42"/>
      <c r="J890" s="6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2"/>
      <c r="D891" s="42"/>
      <c r="E891" s="43"/>
      <c r="F891" s="42"/>
      <c r="G891" s="42"/>
      <c r="H891" s="59"/>
      <c r="I891" s="42"/>
      <c r="J891" s="6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2"/>
      <c r="D892" s="42"/>
      <c r="E892" s="43"/>
      <c r="F892" s="42"/>
      <c r="G892" s="42"/>
      <c r="H892" s="59"/>
      <c r="I892" s="42"/>
      <c r="J892" s="6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2"/>
      <c r="D893" s="42"/>
      <c r="E893" s="43"/>
      <c r="F893" s="42"/>
      <c r="G893" s="42"/>
      <c r="H893" s="59"/>
      <c r="I893" s="42"/>
      <c r="J893" s="6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2"/>
      <c r="D894" s="42"/>
      <c r="E894" s="43"/>
      <c r="F894" s="42"/>
      <c r="G894" s="42"/>
      <c r="H894" s="59"/>
      <c r="I894" s="42"/>
      <c r="J894" s="6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2"/>
      <c r="D895" s="42"/>
      <c r="E895" s="43"/>
      <c r="F895" s="42"/>
      <c r="G895" s="42"/>
      <c r="H895" s="59"/>
      <c r="I895" s="42"/>
      <c r="J895" s="6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2"/>
      <c r="D896" s="42"/>
      <c r="E896" s="43"/>
      <c r="F896" s="42"/>
      <c r="G896" s="42"/>
      <c r="H896" s="59"/>
      <c r="I896" s="42"/>
      <c r="J896" s="6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2"/>
      <c r="D897" s="42"/>
      <c r="E897" s="43"/>
      <c r="F897" s="42"/>
      <c r="G897" s="42"/>
      <c r="H897" s="59"/>
      <c r="I897" s="42"/>
      <c r="J897" s="6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2"/>
      <c r="D898" s="42"/>
      <c r="E898" s="43"/>
      <c r="F898" s="42"/>
      <c r="G898" s="42"/>
      <c r="H898" s="59"/>
      <c r="I898" s="42"/>
      <c r="J898" s="6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2"/>
      <c r="D899" s="42"/>
      <c r="E899" s="43"/>
      <c r="F899" s="42"/>
      <c r="G899" s="42"/>
      <c r="H899" s="59"/>
      <c r="I899" s="42"/>
      <c r="J899" s="6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2"/>
      <c r="D900" s="42"/>
      <c r="E900" s="43"/>
      <c r="F900" s="42"/>
      <c r="G900" s="42"/>
      <c r="H900" s="59"/>
      <c r="I900" s="42"/>
      <c r="J900" s="6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2"/>
      <c r="D901" s="42"/>
      <c r="E901" s="43"/>
      <c r="F901" s="42"/>
      <c r="G901" s="42"/>
      <c r="H901" s="59"/>
      <c r="I901" s="42"/>
      <c r="J901" s="6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2"/>
      <c r="D902" s="42"/>
      <c r="E902" s="43"/>
      <c r="F902" s="42"/>
      <c r="G902" s="42"/>
      <c r="H902" s="59"/>
      <c r="I902" s="42"/>
      <c r="J902" s="6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2"/>
      <c r="D903" s="42"/>
      <c r="E903" s="43"/>
      <c r="F903" s="42"/>
      <c r="G903" s="42"/>
      <c r="H903" s="59"/>
      <c r="I903" s="42"/>
      <c r="J903" s="6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2"/>
      <c r="D904" s="42"/>
      <c r="E904" s="43"/>
      <c r="F904" s="42"/>
      <c r="G904" s="42"/>
      <c r="H904" s="59"/>
      <c r="I904" s="42"/>
      <c r="J904" s="6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2"/>
      <c r="D905" s="42"/>
      <c r="E905" s="43"/>
      <c r="F905" s="42"/>
      <c r="G905" s="42"/>
      <c r="H905" s="59"/>
      <c r="I905" s="42"/>
      <c r="J905" s="6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2"/>
      <c r="D906" s="42"/>
      <c r="E906" s="43"/>
      <c r="F906" s="42"/>
      <c r="G906" s="42"/>
      <c r="H906" s="59"/>
      <c r="I906" s="42"/>
      <c r="J906" s="6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2"/>
      <c r="D907" s="42"/>
      <c r="E907" s="43"/>
      <c r="F907" s="42"/>
      <c r="G907" s="42"/>
      <c r="H907" s="59"/>
      <c r="I907" s="42"/>
      <c r="J907" s="6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2"/>
      <c r="D908" s="42"/>
      <c r="E908" s="43"/>
      <c r="F908" s="42"/>
      <c r="G908" s="42"/>
      <c r="H908" s="59"/>
      <c r="I908" s="42"/>
      <c r="J908" s="6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2"/>
      <c r="D909" s="42"/>
      <c r="E909" s="43"/>
      <c r="F909" s="42"/>
      <c r="G909" s="42"/>
      <c r="H909" s="59"/>
      <c r="I909" s="42"/>
      <c r="J909" s="6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2"/>
      <c r="D910" s="42"/>
      <c r="E910" s="43"/>
      <c r="F910" s="42"/>
      <c r="G910" s="42"/>
      <c r="H910" s="59"/>
      <c r="I910" s="42"/>
      <c r="J910" s="6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2"/>
      <c r="D911" s="42"/>
      <c r="E911" s="43"/>
      <c r="F911" s="42"/>
      <c r="G911" s="42"/>
      <c r="H911" s="59"/>
      <c r="I911" s="42"/>
      <c r="J911" s="6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2"/>
      <c r="D912" s="42"/>
      <c r="E912" s="43"/>
      <c r="F912" s="42"/>
      <c r="G912" s="42"/>
      <c r="H912" s="59"/>
      <c r="I912" s="42"/>
      <c r="J912" s="6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2"/>
      <c r="D913" s="42"/>
      <c r="E913" s="43"/>
      <c r="F913" s="42"/>
      <c r="G913" s="42"/>
      <c r="H913" s="59"/>
      <c r="I913" s="42"/>
      <c r="J913" s="6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2"/>
      <c r="D914" s="42"/>
      <c r="E914" s="43"/>
      <c r="F914" s="42"/>
      <c r="G914" s="42"/>
      <c r="H914" s="59"/>
      <c r="I914" s="42"/>
      <c r="J914" s="6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2"/>
      <c r="D915" s="42"/>
      <c r="E915" s="43"/>
      <c r="F915" s="42"/>
      <c r="G915" s="42"/>
      <c r="H915" s="59"/>
      <c r="I915" s="42"/>
      <c r="J915" s="6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2"/>
      <c r="D916" s="42"/>
      <c r="E916" s="43"/>
      <c r="F916" s="42"/>
      <c r="G916" s="42"/>
      <c r="H916" s="59"/>
      <c r="I916" s="42"/>
      <c r="J916" s="6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2"/>
      <c r="D917" s="42"/>
      <c r="E917" s="43"/>
      <c r="F917" s="42"/>
      <c r="G917" s="42"/>
      <c r="H917" s="59"/>
      <c r="I917" s="42"/>
      <c r="J917" s="6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2"/>
      <c r="D918" s="42"/>
      <c r="E918" s="43"/>
      <c r="F918" s="42"/>
      <c r="G918" s="42"/>
      <c r="H918" s="59"/>
      <c r="I918" s="42"/>
      <c r="J918" s="6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2"/>
      <c r="D919" s="42"/>
      <c r="E919" s="43"/>
      <c r="F919" s="42"/>
      <c r="G919" s="42"/>
      <c r="H919" s="59"/>
      <c r="I919" s="42"/>
      <c r="J919" s="6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2"/>
      <c r="D920" s="42"/>
      <c r="E920" s="43"/>
      <c r="F920" s="42"/>
      <c r="G920" s="42"/>
      <c r="H920" s="59"/>
      <c r="I920" s="42"/>
      <c r="J920" s="6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2"/>
      <c r="D921" s="42"/>
      <c r="E921" s="43"/>
      <c r="F921" s="42"/>
      <c r="G921" s="42"/>
      <c r="H921" s="59"/>
      <c r="I921" s="42"/>
      <c r="J921" s="6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2"/>
      <c r="D922" s="42"/>
      <c r="E922" s="43"/>
      <c r="F922" s="42"/>
      <c r="G922" s="42"/>
      <c r="H922" s="59"/>
      <c r="I922" s="42"/>
      <c r="J922" s="6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2"/>
      <c r="D923" s="42"/>
      <c r="E923" s="43"/>
      <c r="F923" s="42"/>
      <c r="G923" s="42"/>
      <c r="H923" s="59"/>
      <c r="I923" s="42"/>
      <c r="J923" s="6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2"/>
      <c r="D924" s="42"/>
      <c r="E924" s="43"/>
      <c r="F924" s="42"/>
      <c r="G924" s="42"/>
      <c r="H924" s="59"/>
      <c r="I924" s="42"/>
      <c r="J924" s="6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2"/>
      <c r="D925" s="42"/>
      <c r="E925" s="43"/>
      <c r="F925" s="42"/>
      <c r="G925" s="42"/>
      <c r="H925" s="59"/>
      <c r="I925" s="42"/>
      <c r="J925" s="6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2"/>
      <c r="D926" s="42"/>
      <c r="E926" s="43"/>
      <c r="F926" s="42"/>
      <c r="G926" s="42"/>
      <c r="H926" s="59"/>
      <c r="I926" s="42"/>
      <c r="J926" s="6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2"/>
      <c r="D927" s="42"/>
      <c r="E927" s="43"/>
      <c r="F927" s="42"/>
      <c r="G927" s="42"/>
      <c r="H927" s="59"/>
      <c r="I927" s="42"/>
      <c r="J927" s="6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2"/>
      <c r="D928" s="42"/>
      <c r="E928" s="43"/>
      <c r="F928" s="42"/>
      <c r="G928" s="42"/>
      <c r="H928" s="59"/>
      <c r="I928" s="42"/>
      <c r="J928" s="6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2"/>
      <c r="D929" s="42"/>
      <c r="E929" s="43"/>
      <c r="F929" s="42"/>
      <c r="G929" s="42"/>
      <c r="H929" s="59"/>
      <c r="I929" s="42"/>
      <c r="J929" s="6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2"/>
      <c r="D930" s="42"/>
      <c r="E930" s="43"/>
      <c r="F930" s="42"/>
      <c r="G930" s="42"/>
      <c r="H930" s="59"/>
      <c r="I930" s="42"/>
      <c r="J930" s="6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2"/>
      <c r="D931" s="42"/>
      <c r="E931" s="43"/>
      <c r="F931" s="42"/>
      <c r="G931" s="42"/>
      <c r="H931" s="59"/>
      <c r="I931" s="42"/>
      <c r="J931" s="6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2"/>
      <c r="D932" s="42"/>
      <c r="E932" s="43"/>
      <c r="F932" s="42"/>
      <c r="G932" s="42"/>
      <c r="H932" s="59"/>
      <c r="I932" s="42"/>
      <c r="J932" s="6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2"/>
      <c r="D933" s="42"/>
      <c r="E933" s="43"/>
      <c r="F933" s="42"/>
      <c r="G933" s="42"/>
      <c r="H933" s="59"/>
      <c r="I933" s="42"/>
      <c r="J933" s="6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2"/>
      <c r="D934" s="42"/>
      <c r="E934" s="43"/>
      <c r="F934" s="42"/>
      <c r="G934" s="42"/>
      <c r="H934" s="59"/>
      <c r="I934" s="42"/>
      <c r="J934" s="6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2"/>
      <c r="D935" s="42"/>
      <c r="E935" s="43"/>
      <c r="F935" s="42"/>
      <c r="G935" s="42"/>
      <c r="H935" s="59"/>
      <c r="I935" s="42"/>
      <c r="J935" s="6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2"/>
      <c r="D936" s="42"/>
      <c r="E936" s="43"/>
      <c r="F936" s="42"/>
      <c r="G936" s="42"/>
      <c r="H936" s="59"/>
      <c r="I936" s="42"/>
      <c r="J936" s="6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2"/>
      <c r="D937" s="42"/>
      <c r="E937" s="43"/>
      <c r="F937" s="42"/>
      <c r="G937" s="42"/>
      <c r="H937" s="59"/>
      <c r="I937" s="42"/>
      <c r="J937" s="6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2"/>
      <c r="D938" s="42"/>
      <c r="E938" s="43"/>
      <c r="F938" s="42"/>
      <c r="G938" s="42"/>
      <c r="H938" s="59"/>
      <c r="I938" s="42"/>
      <c r="J938" s="6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2"/>
      <c r="D939" s="42"/>
      <c r="E939" s="43"/>
      <c r="F939" s="42"/>
      <c r="G939" s="42"/>
      <c r="H939" s="59"/>
      <c r="I939" s="42"/>
      <c r="J939" s="6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2"/>
      <c r="D940" s="42"/>
      <c r="E940" s="43"/>
      <c r="F940" s="42"/>
      <c r="G940" s="42"/>
      <c r="H940" s="59"/>
      <c r="I940" s="42"/>
      <c r="J940" s="6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2"/>
      <c r="D941" s="42"/>
      <c r="E941" s="43"/>
      <c r="F941" s="42"/>
      <c r="G941" s="42"/>
      <c r="H941" s="59"/>
      <c r="I941" s="42"/>
      <c r="J941" s="6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2"/>
      <c r="D942" s="42"/>
      <c r="E942" s="43"/>
      <c r="F942" s="42"/>
      <c r="G942" s="42"/>
      <c r="H942" s="59"/>
      <c r="I942" s="42"/>
      <c r="J942" s="6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2"/>
      <c r="D943" s="42"/>
      <c r="E943" s="43"/>
      <c r="F943" s="42"/>
      <c r="G943" s="42"/>
      <c r="H943" s="59"/>
      <c r="I943" s="42"/>
      <c r="J943" s="6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2"/>
      <c r="D944" s="42"/>
      <c r="E944" s="43"/>
      <c r="F944" s="42"/>
      <c r="G944" s="42"/>
      <c r="H944" s="59"/>
      <c r="I944" s="42"/>
      <c r="J944" s="6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2"/>
      <c r="D945" s="42"/>
      <c r="E945" s="43"/>
      <c r="F945" s="42"/>
      <c r="G945" s="42"/>
      <c r="H945" s="59"/>
      <c r="I945" s="42"/>
      <c r="J945" s="6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2"/>
      <c r="D946" s="42"/>
      <c r="E946" s="43"/>
      <c r="F946" s="42"/>
      <c r="G946" s="42"/>
      <c r="H946" s="59"/>
      <c r="I946" s="42"/>
      <c r="J946" s="6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2"/>
      <c r="D947" s="42"/>
      <c r="E947" s="43"/>
      <c r="F947" s="42"/>
      <c r="G947" s="42"/>
      <c r="H947" s="59"/>
      <c r="I947" s="42"/>
      <c r="J947" s="6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2"/>
      <c r="D948" s="42"/>
      <c r="E948" s="43"/>
      <c r="F948" s="42"/>
      <c r="G948" s="42"/>
      <c r="H948" s="59"/>
      <c r="I948" s="42"/>
      <c r="J948" s="6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2"/>
      <c r="D949" s="42"/>
      <c r="E949" s="43"/>
      <c r="F949" s="42"/>
      <c r="G949" s="42"/>
      <c r="H949" s="59"/>
      <c r="I949" s="42"/>
      <c r="J949" s="6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2"/>
      <c r="D950" s="42"/>
      <c r="E950" s="43"/>
      <c r="F950" s="42"/>
      <c r="G950" s="42"/>
      <c r="H950" s="59"/>
      <c r="I950" s="42"/>
      <c r="J950" s="6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2"/>
      <c r="D951" s="42"/>
      <c r="E951" s="43"/>
      <c r="F951" s="42"/>
      <c r="G951" s="42"/>
      <c r="H951" s="59"/>
      <c r="I951" s="42"/>
      <c r="J951" s="6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2"/>
      <c r="D952" s="42"/>
      <c r="E952" s="43"/>
      <c r="F952" s="42"/>
      <c r="G952" s="42"/>
      <c r="H952" s="59"/>
      <c r="I952" s="42"/>
      <c r="J952" s="6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2"/>
      <c r="D953" s="42"/>
      <c r="E953" s="43"/>
      <c r="F953" s="42"/>
      <c r="G953" s="42"/>
      <c r="H953" s="59"/>
      <c r="I953" s="42"/>
      <c r="J953" s="6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2"/>
      <c r="D954" s="42"/>
      <c r="E954" s="43"/>
      <c r="F954" s="42"/>
      <c r="G954" s="42"/>
      <c r="H954" s="59"/>
      <c r="I954" s="42"/>
      <c r="J954" s="6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2"/>
      <c r="D955" s="42"/>
      <c r="E955" s="43"/>
      <c r="F955" s="42"/>
      <c r="G955" s="42"/>
      <c r="H955" s="59"/>
      <c r="I955" s="42"/>
      <c r="J955" s="6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2"/>
      <c r="D956" s="42"/>
      <c r="E956" s="43"/>
      <c r="F956" s="42"/>
      <c r="G956" s="42"/>
      <c r="H956" s="59"/>
      <c r="I956" s="42"/>
      <c r="J956" s="6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2"/>
      <c r="D957" s="42"/>
      <c r="E957" s="43"/>
      <c r="F957" s="42"/>
      <c r="G957" s="42"/>
      <c r="H957" s="59"/>
      <c r="I957" s="42"/>
      <c r="J957" s="6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2"/>
      <c r="D958" s="42"/>
      <c r="E958" s="43"/>
      <c r="F958" s="42"/>
      <c r="G958" s="42"/>
      <c r="H958" s="59"/>
      <c r="I958" s="42"/>
      <c r="J958" s="6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2"/>
      <c r="D959" s="42"/>
      <c r="E959" s="43"/>
      <c r="F959" s="42"/>
      <c r="G959" s="42"/>
      <c r="H959" s="59"/>
      <c r="I959" s="42"/>
      <c r="J959" s="6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2"/>
      <c r="D960" s="42"/>
      <c r="E960" s="43"/>
      <c r="F960" s="42"/>
      <c r="G960" s="42"/>
      <c r="H960" s="59"/>
      <c r="I960" s="42"/>
      <c r="J960" s="6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2"/>
      <c r="D961" s="42"/>
      <c r="E961" s="43"/>
      <c r="F961" s="42"/>
      <c r="G961" s="42"/>
      <c r="H961" s="59"/>
      <c r="I961" s="42"/>
      <c r="J961" s="6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2"/>
      <c r="D962" s="42"/>
      <c r="E962" s="43"/>
      <c r="F962" s="42"/>
      <c r="G962" s="42"/>
      <c r="H962" s="59"/>
      <c r="I962" s="42"/>
      <c r="J962" s="6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2"/>
      <c r="D963" s="42"/>
      <c r="E963" s="43"/>
      <c r="F963" s="42"/>
      <c r="G963" s="42"/>
      <c r="H963" s="59"/>
      <c r="I963" s="42"/>
      <c r="J963" s="6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2"/>
      <c r="D964" s="42"/>
      <c r="E964" s="43"/>
      <c r="F964" s="42"/>
      <c r="G964" s="42"/>
      <c r="H964" s="59"/>
      <c r="I964" s="42"/>
      <c r="J964" s="6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2"/>
      <c r="D965" s="42"/>
      <c r="E965" s="43"/>
      <c r="F965" s="42"/>
      <c r="G965" s="42"/>
      <c r="H965" s="59"/>
      <c r="I965" s="42"/>
      <c r="J965" s="6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2"/>
      <c r="D966" s="42"/>
      <c r="E966" s="43"/>
      <c r="F966" s="42"/>
      <c r="G966" s="42"/>
      <c r="H966" s="59"/>
      <c r="I966" s="42"/>
      <c r="J966" s="6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2"/>
      <c r="D967" s="42"/>
      <c r="E967" s="43"/>
      <c r="F967" s="42"/>
      <c r="G967" s="42"/>
      <c r="H967" s="59"/>
      <c r="I967" s="42"/>
      <c r="J967" s="6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2"/>
      <c r="D968" s="42"/>
      <c r="E968" s="43"/>
      <c r="F968" s="42"/>
      <c r="G968" s="42"/>
      <c r="H968" s="59"/>
      <c r="I968" s="42"/>
      <c r="J968" s="6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2"/>
      <c r="D969" s="42"/>
      <c r="E969" s="43"/>
      <c r="F969" s="42"/>
      <c r="G969" s="42"/>
      <c r="H969" s="59"/>
      <c r="I969" s="42"/>
      <c r="J969" s="6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2"/>
      <c r="D970" s="42"/>
      <c r="E970" s="43"/>
      <c r="F970" s="42"/>
      <c r="G970" s="42"/>
      <c r="H970" s="59"/>
      <c r="I970" s="42"/>
      <c r="J970" s="6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2"/>
      <c r="D971" s="42"/>
      <c r="E971" s="43"/>
      <c r="F971" s="42"/>
      <c r="G971" s="42"/>
      <c r="H971" s="59"/>
      <c r="I971" s="42"/>
      <c r="J971" s="6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2"/>
      <c r="D972" s="42"/>
      <c r="E972" s="43"/>
      <c r="F972" s="42"/>
      <c r="G972" s="42"/>
      <c r="H972" s="59"/>
      <c r="I972" s="42"/>
      <c r="J972" s="6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2"/>
      <c r="D973" s="42"/>
      <c r="E973" s="43"/>
      <c r="F973" s="42"/>
      <c r="G973" s="42"/>
      <c r="H973" s="59"/>
      <c r="I973" s="42"/>
      <c r="J973" s="6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2"/>
      <c r="D974" s="42"/>
      <c r="E974" s="43"/>
      <c r="F974" s="42"/>
      <c r="G974" s="42"/>
      <c r="H974" s="59"/>
      <c r="I974" s="42"/>
      <c r="J974" s="6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2"/>
      <c r="D975" s="42"/>
      <c r="E975" s="43"/>
      <c r="F975" s="42"/>
      <c r="G975" s="42"/>
      <c r="H975" s="59"/>
      <c r="I975" s="42"/>
      <c r="J975" s="6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2"/>
      <c r="D976" s="42"/>
      <c r="E976" s="43"/>
      <c r="F976" s="42"/>
      <c r="G976" s="42"/>
      <c r="H976" s="59"/>
      <c r="I976" s="42"/>
      <c r="J976" s="6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2"/>
      <c r="D977" s="42"/>
      <c r="E977" s="43"/>
      <c r="F977" s="42"/>
      <c r="G977" s="42"/>
      <c r="H977" s="59"/>
      <c r="I977" s="42"/>
      <c r="J977" s="6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2"/>
      <c r="D978" s="42"/>
      <c r="E978" s="43"/>
      <c r="F978" s="42"/>
      <c r="G978" s="42"/>
      <c r="H978" s="59"/>
      <c r="I978" s="42"/>
      <c r="J978" s="6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2"/>
      <c r="D979" s="42"/>
      <c r="E979" s="43"/>
      <c r="F979" s="42"/>
      <c r="G979" s="42"/>
      <c r="H979" s="59"/>
      <c r="I979" s="42"/>
      <c r="J979" s="6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2"/>
      <c r="D980" s="42"/>
      <c r="E980" s="43"/>
      <c r="F980" s="42"/>
      <c r="G980" s="42"/>
      <c r="H980" s="59"/>
      <c r="I980" s="42"/>
      <c r="J980" s="6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2"/>
      <c r="D981" s="42"/>
      <c r="E981" s="43"/>
      <c r="F981" s="42"/>
      <c r="G981" s="42"/>
      <c r="H981" s="59"/>
      <c r="I981" s="42"/>
      <c r="J981" s="6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2"/>
      <c r="D982" s="42"/>
      <c r="E982" s="43"/>
      <c r="F982" s="42"/>
      <c r="G982" s="42"/>
      <c r="H982" s="59"/>
      <c r="I982" s="42"/>
      <c r="J982" s="6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2"/>
      <c r="D983" s="42"/>
      <c r="E983" s="43"/>
      <c r="F983" s="42"/>
      <c r="G983" s="42"/>
      <c r="H983" s="59"/>
      <c r="I983" s="42"/>
      <c r="J983" s="6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2"/>
      <c r="D984" s="42"/>
      <c r="E984" s="43"/>
      <c r="F984" s="42"/>
      <c r="G984" s="42"/>
      <c r="H984" s="59"/>
      <c r="I984" s="42"/>
      <c r="J984" s="6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2"/>
      <c r="D985" s="42"/>
      <c r="E985" s="43"/>
      <c r="F985" s="42"/>
      <c r="G985" s="42"/>
      <c r="H985" s="59"/>
      <c r="I985" s="42"/>
      <c r="J985" s="6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2"/>
      <c r="D986" s="42"/>
      <c r="E986" s="43"/>
      <c r="F986" s="42"/>
      <c r="G986" s="42"/>
      <c r="H986" s="59"/>
      <c r="I986" s="42"/>
      <c r="J986" s="6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2"/>
      <c r="D987" s="42"/>
      <c r="E987" s="43"/>
      <c r="F987" s="42"/>
      <c r="G987" s="42"/>
      <c r="H987" s="59"/>
      <c r="I987" s="42"/>
      <c r="J987" s="6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2"/>
      <c r="D988" s="42"/>
      <c r="E988" s="43"/>
      <c r="F988" s="42"/>
      <c r="G988" s="42"/>
      <c r="H988" s="59"/>
      <c r="I988" s="42"/>
      <c r="J988" s="6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2"/>
      <c r="D989" s="42"/>
      <c r="E989" s="43"/>
      <c r="F989" s="42"/>
      <c r="G989" s="42"/>
      <c r="H989" s="59"/>
      <c r="I989" s="42"/>
      <c r="J989" s="6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2"/>
      <c r="D990" s="42"/>
      <c r="E990" s="43"/>
      <c r="F990" s="42"/>
      <c r="G990" s="42"/>
      <c r="H990" s="59"/>
      <c r="I990" s="42"/>
      <c r="J990" s="6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2"/>
      <c r="D991" s="42"/>
      <c r="E991" s="43"/>
      <c r="F991" s="42"/>
      <c r="G991" s="42"/>
      <c r="H991" s="59"/>
      <c r="I991" s="42"/>
      <c r="J991" s="6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2"/>
      <c r="D992" s="42"/>
      <c r="E992" s="43"/>
      <c r="F992" s="42"/>
      <c r="G992" s="42"/>
      <c r="H992" s="59"/>
      <c r="I992" s="42"/>
      <c r="J992" s="6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2"/>
      <c r="D993" s="42"/>
      <c r="E993" s="43"/>
      <c r="F993" s="42"/>
      <c r="G993" s="42"/>
      <c r="H993" s="59"/>
      <c r="I993" s="42"/>
      <c r="J993" s="6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2"/>
      <c r="D994" s="42"/>
      <c r="E994" s="43"/>
      <c r="F994" s="42"/>
      <c r="G994" s="42"/>
      <c r="H994" s="59"/>
      <c r="I994" s="42"/>
      <c r="J994" s="6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2"/>
      <c r="D995" s="42"/>
      <c r="E995" s="43"/>
      <c r="F995" s="42"/>
      <c r="G995" s="42"/>
      <c r="H995" s="59"/>
      <c r="I995" s="42"/>
      <c r="J995" s="6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2"/>
      <c r="D996" s="42"/>
      <c r="E996" s="43"/>
      <c r="F996" s="42"/>
      <c r="G996" s="42"/>
      <c r="H996" s="59"/>
      <c r="I996" s="42"/>
      <c r="J996" s="6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2"/>
      <c r="D997" s="42"/>
      <c r="E997" s="43"/>
      <c r="F997" s="42"/>
      <c r="G997" s="42"/>
      <c r="H997" s="59"/>
      <c r="I997" s="42"/>
      <c r="J997" s="6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2"/>
      <c r="D998" s="42"/>
      <c r="E998" s="43"/>
      <c r="F998" s="42"/>
      <c r="G998" s="42"/>
      <c r="H998" s="59"/>
      <c r="I998" s="42"/>
      <c r="J998" s="6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2"/>
      <c r="D999" s="42"/>
      <c r="E999" s="43"/>
      <c r="F999" s="42"/>
      <c r="G999" s="42"/>
      <c r="H999" s="59"/>
      <c r="I999" s="42"/>
      <c r="J999" s="6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2"/>
      <c r="D1000" s="42"/>
      <c r="E1000" s="43"/>
      <c r="F1000" s="42"/>
      <c r="G1000" s="42"/>
      <c r="H1000" s="59"/>
      <c r="I1000" s="42"/>
      <c r="J1000" s="6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5">
    <mergeCell ref="A1:J1"/>
    <mergeCell ref="A2:J2"/>
    <mergeCell ref="A3:J3"/>
    <mergeCell ref="A4:J4"/>
    <mergeCell ref="A29:J29"/>
    <mergeCell ref="A30:J30"/>
    <mergeCell ref="A31:J31"/>
    <mergeCell ref="A32:J32"/>
    <mergeCell ref="A57:J57"/>
    <mergeCell ref="A58:J58"/>
    <mergeCell ref="A59:J59"/>
    <mergeCell ref="A60:J60"/>
    <mergeCell ref="E62:G62"/>
    <mergeCell ref="A87:J87"/>
    <mergeCell ref="A88:J88"/>
    <mergeCell ref="A89:J89"/>
    <mergeCell ref="A90:J90"/>
    <mergeCell ref="A115:J115"/>
    <mergeCell ref="A116:J116"/>
    <mergeCell ref="A117:J117"/>
    <mergeCell ref="A118:J118"/>
    <mergeCell ref="A147:J147"/>
    <mergeCell ref="A148:J148"/>
    <mergeCell ref="A149:J149"/>
    <mergeCell ref="A150:J150"/>
    <mergeCell ref="A176:J176"/>
    <mergeCell ref="A177:J177"/>
    <mergeCell ref="A178:J178"/>
    <mergeCell ref="A179:J179"/>
    <mergeCell ref="A205:J205"/>
    <mergeCell ref="A206:J206"/>
    <mergeCell ref="A207:J207"/>
    <mergeCell ref="A208:J208"/>
    <mergeCell ref="A234:I234"/>
    <mergeCell ref="A235:I235"/>
    <mergeCell ref="A296:I296"/>
    <mergeCell ref="A297:I297"/>
    <mergeCell ref="A298:I298"/>
    <mergeCell ref="A236:I236"/>
    <mergeCell ref="A237:I237"/>
    <mergeCell ref="A263:I263"/>
    <mergeCell ref="A264:I264"/>
    <mergeCell ref="A265:I265"/>
    <mergeCell ref="A266:I266"/>
    <mergeCell ref="A295:I295"/>
  </mergeCells>
  <printOptions/>
  <pageMargins bottom="0.5511811023622047" footer="0.0" header="0.0" left="0.3937007874015748" right="0.2362204724409449" top="0.31496062992125984"/>
  <pageSetup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3.9"/>
    <col customWidth="1" min="2" max="2" width="10.6"/>
    <col customWidth="1" min="3" max="3" width="8.6"/>
    <col customWidth="1" min="4" max="4" width="7.8"/>
    <col customWidth="1" min="5" max="5" width="6.5"/>
    <col customWidth="1" hidden="1" min="6" max="6" width="7.9"/>
    <col customWidth="1" min="7" max="7" width="6.8"/>
    <col customWidth="1" min="8" max="8" width="8.0"/>
    <col customWidth="1" min="9" max="9" width="8.1"/>
    <col customWidth="1" min="10" max="10" width="9.8"/>
    <col customWidth="1" hidden="1" min="11" max="11" width="7.6"/>
    <col customWidth="1" hidden="1" min="12" max="12" width="8.1"/>
    <col customWidth="1" hidden="1" min="13" max="13" width="9.9"/>
    <col customWidth="1" hidden="1" min="14" max="15" width="8.9"/>
    <col customWidth="1" hidden="1" min="16" max="16" width="11.0"/>
    <col customWidth="1" min="17" max="26" width="8.9"/>
  </cols>
  <sheetData>
    <row r="1" ht="13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116"/>
      <c r="L1" s="111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3.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116"/>
      <c r="L2" s="11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3.5" customHeight="1">
      <c r="A3" s="1" t="s">
        <v>84</v>
      </c>
      <c r="B3" s="2"/>
      <c r="C3" s="2"/>
      <c r="D3" s="2"/>
      <c r="E3" s="2"/>
      <c r="F3" s="2"/>
      <c r="G3" s="2"/>
      <c r="H3" s="2"/>
      <c r="I3" s="2"/>
      <c r="J3" s="3"/>
      <c r="K3" s="116"/>
      <c r="L3" s="111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3.5" customHeight="1">
      <c r="A4" s="1" t="s">
        <v>3</v>
      </c>
      <c r="B4" s="2"/>
      <c r="C4" s="2"/>
      <c r="D4" s="2"/>
      <c r="E4" s="2"/>
      <c r="F4" s="2"/>
      <c r="G4" s="2"/>
      <c r="H4" s="2"/>
      <c r="I4" s="2"/>
      <c r="J4" s="3"/>
      <c r="K4" s="116"/>
      <c r="L4" s="11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3.5" customHeight="1">
      <c r="A5" s="5"/>
      <c r="B5" s="6"/>
      <c r="C5" s="7"/>
      <c r="D5" s="7"/>
      <c r="E5" s="8"/>
      <c r="F5" s="7"/>
      <c r="G5" s="7"/>
      <c r="H5" s="9"/>
      <c r="I5" s="7"/>
      <c r="J5" s="6"/>
      <c r="K5" s="116"/>
      <c r="L5" s="11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3.5" customHeight="1">
      <c r="A6" s="10"/>
      <c r="B6" s="11"/>
      <c r="C6" s="12" t="s">
        <v>4</v>
      </c>
      <c r="D6" s="12"/>
      <c r="E6" s="53"/>
      <c r="F6" s="15"/>
      <c r="G6" s="12" t="s">
        <v>4</v>
      </c>
      <c r="H6" s="16"/>
      <c r="I6" s="15"/>
      <c r="J6" s="11"/>
      <c r="K6" s="116"/>
      <c r="L6" s="1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3.5" customHeight="1">
      <c r="A7" s="17" t="s">
        <v>6</v>
      </c>
      <c r="B7" s="18" t="s">
        <v>7</v>
      </c>
      <c r="C7" s="19" t="s">
        <v>8</v>
      </c>
      <c r="D7" s="19" t="s">
        <v>9</v>
      </c>
      <c r="E7" s="85" t="s">
        <v>65</v>
      </c>
      <c r="F7" s="19" t="s">
        <v>12</v>
      </c>
      <c r="G7" s="21" t="s">
        <v>13</v>
      </c>
      <c r="H7" s="22" t="s">
        <v>14</v>
      </c>
      <c r="I7" s="21" t="s">
        <v>15</v>
      </c>
      <c r="J7" s="18" t="s">
        <v>16</v>
      </c>
      <c r="K7" s="116"/>
      <c r="L7" s="1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3.5" customHeight="1">
      <c r="A8" s="17"/>
      <c r="B8" s="18"/>
      <c r="C8" s="23" t="s">
        <v>82</v>
      </c>
      <c r="D8" s="19" t="s">
        <v>18</v>
      </c>
      <c r="E8" s="20" t="s">
        <v>18</v>
      </c>
      <c r="F8" s="19" t="s">
        <v>18</v>
      </c>
      <c r="G8" s="23" t="s">
        <v>82</v>
      </c>
      <c r="H8" s="22" t="s">
        <v>19</v>
      </c>
      <c r="I8" s="19" t="s">
        <v>20</v>
      </c>
      <c r="J8" s="18"/>
      <c r="K8" s="116"/>
      <c r="L8" s="1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3.5" customHeight="1">
      <c r="A9" s="24"/>
      <c r="B9" s="25"/>
      <c r="C9" s="26" t="s">
        <v>18</v>
      </c>
      <c r="D9" s="27"/>
      <c r="E9" s="20"/>
      <c r="F9" s="86"/>
      <c r="G9" s="19" t="s">
        <v>18</v>
      </c>
      <c r="H9" s="29"/>
      <c r="I9" s="27"/>
      <c r="J9" s="25"/>
      <c r="K9" s="116"/>
      <c r="L9" s="1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3.5" customHeight="1">
      <c r="A10" s="30">
        <v>1.0</v>
      </c>
      <c r="B10" s="31" t="s">
        <v>21</v>
      </c>
      <c r="C10" s="87">
        <v>961.2266105480589</v>
      </c>
      <c r="D10" s="120">
        <v>3577.0</v>
      </c>
      <c r="E10" s="87">
        <v>3572.2</v>
      </c>
      <c r="F10" s="88">
        <v>19.0</v>
      </c>
      <c r="G10" s="87">
        <f t="shared" ref="G10:G27" si="1">C10+D10-E10</f>
        <v>966.0266105</v>
      </c>
      <c r="H10" s="35">
        <f t="shared" ref="H10:H27" si="2">I10/E10*10</f>
        <v>54.43513689</v>
      </c>
      <c r="I10" s="36">
        <v>19445.3195995924</v>
      </c>
      <c r="J10" s="37" t="s">
        <v>22</v>
      </c>
      <c r="K10" s="115">
        <f t="shared" ref="K10:K27" si="3">H10*110%</f>
        <v>59.87865058</v>
      </c>
      <c r="L10" s="79">
        <v>3549.0</v>
      </c>
      <c r="M10" s="4">
        <v>5.0</v>
      </c>
      <c r="N10" s="42">
        <f t="shared" ref="N10:N27" si="4">K10*46148/48624</f>
        <v>56.82954851</v>
      </c>
      <c r="O10" s="42">
        <f t="shared" ref="O10:O27" si="5">L10*44646/46506</f>
        <v>3407.058315</v>
      </c>
      <c r="P10" s="59">
        <f t="shared" ref="P10:P27" si="6">I10*242707/246539</f>
        <v>19143.0775</v>
      </c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3.5" customHeight="1">
      <c r="A11" s="30">
        <v>2.0</v>
      </c>
      <c r="B11" s="31" t="s">
        <v>23</v>
      </c>
      <c r="C11" s="87">
        <v>975.4914913801299</v>
      </c>
      <c r="D11" s="117">
        <v>3422.5</v>
      </c>
      <c r="E11" s="87">
        <v>3541.2</v>
      </c>
      <c r="F11" s="88">
        <v>23.0</v>
      </c>
      <c r="G11" s="87">
        <f t="shared" si="1"/>
        <v>856.7914914</v>
      </c>
      <c r="H11" s="35">
        <f t="shared" si="2"/>
        <v>53.75822288</v>
      </c>
      <c r="I11" s="36">
        <v>19036.8618855528</v>
      </c>
      <c r="J11" s="37" t="s">
        <v>24</v>
      </c>
      <c r="K11" s="115">
        <f t="shared" si="3"/>
        <v>59.13404517</v>
      </c>
      <c r="L11" s="79">
        <v>3641.0</v>
      </c>
      <c r="M11" s="4">
        <v>7.0</v>
      </c>
      <c r="N11" s="42">
        <f t="shared" si="4"/>
        <v>56.12285942</v>
      </c>
      <c r="O11" s="42">
        <f t="shared" si="5"/>
        <v>3495.37879</v>
      </c>
      <c r="P11" s="59">
        <f t="shared" si="6"/>
        <v>18740.96852</v>
      </c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3.5" customHeight="1">
      <c r="A12" s="30">
        <v>3.0</v>
      </c>
      <c r="B12" s="31" t="s">
        <v>25</v>
      </c>
      <c r="C12" s="87">
        <v>786.9218841764146</v>
      </c>
      <c r="D12" s="117">
        <v>2454.3</v>
      </c>
      <c r="E12" s="87">
        <v>2743.5</v>
      </c>
      <c r="F12" s="88">
        <v>18.0</v>
      </c>
      <c r="G12" s="87">
        <f t="shared" si="1"/>
        <v>497.7218842</v>
      </c>
      <c r="H12" s="35">
        <f t="shared" si="2"/>
        <v>57.48568035</v>
      </c>
      <c r="I12" s="36">
        <v>15771.196404637902</v>
      </c>
      <c r="J12" s="37" t="s">
        <v>26</v>
      </c>
      <c r="K12" s="115">
        <f t="shared" si="3"/>
        <v>63.23424839</v>
      </c>
      <c r="L12" s="79">
        <v>2834.0</v>
      </c>
      <c r="M12" s="4">
        <v>0.0</v>
      </c>
      <c r="N12" s="42">
        <f t="shared" si="4"/>
        <v>60.01427473</v>
      </c>
      <c r="O12" s="42">
        <f t="shared" si="5"/>
        <v>2720.654625</v>
      </c>
      <c r="P12" s="59">
        <f t="shared" si="6"/>
        <v>15526.06186</v>
      </c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3.5" customHeight="1">
      <c r="A13" s="30">
        <v>4.0</v>
      </c>
      <c r="B13" s="31" t="s">
        <v>27</v>
      </c>
      <c r="C13" s="87">
        <v>960.7652300784771</v>
      </c>
      <c r="D13" s="117">
        <v>3168.2</v>
      </c>
      <c r="E13" s="87">
        <v>3192.7</v>
      </c>
      <c r="F13" s="88">
        <v>15.0</v>
      </c>
      <c r="G13" s="87">
        <f t="shared" si="1"/>
        <v>936.2652301</v>
      </c>
      <c r="H13" s="35">
        <f t="shared" si="2"/>
        <v>59.33834492</v>
      </c>
      <c r="I13" s="36">
        <v>18944.9533810821</v>
      </c>
      <c r="J13" s="38"/>
      <c r="K13" s="115">
        <f t="shared" si="3"/>
        <v>65.27217941</v>
      </c>
      <c r="L13" s="79">
        <v>3534.0</v>
      </c>
      <c r="M13" s="4">
        <v>18.0</v>
      </c>
      <c r="N13" s="42">
        <f t="shared" si="4"/>
        <v>61.94843154</v>
      </c>
      <c r="O13" s="42">
        <f t="shared" si="5"/>
        <v>3392.658238</v>
      </c>
      <c r="P13" s="59">
        <f t="shared" si="6"/>
        <v>18650.48856</v>
      </c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3.5" customHeight="1">
      <c r="A14" s="30">
        <v>5.0</v>
      </c>
      <c r="B14" s="31" t="s">
        <v>28</v>
      </c>
      <c r="C14" s="87">
        <v>752.1911062373292</v>
      </c>
      <c r="D14" s="117">
        <v>2383.7</v>
      </c>
      <c r="E14" s="87">
        <v>2386.5</v>
      </c>
      <c r="F14" s="88">
        <v>1.0</v>
      </c>
      <c r="G14" s="87">
        <f t="shared" si="1"/>
        <v>749.3911062</v>
      </c>
      <c r="H14" s="35">
        <f t="shared" si="2"/>
        <v>58.15468528</v>
      </c>
      <c r="I14" s="36">
        <v>13878.615643186125</v>
      </c>
      <c r="J14" s="38"/>
      <c r="K14" s="115">
        <f t="shared" si="3"/>
        <v>63.97015381</v>
      </c>
      <c r="L14" s="79">
        <v>2784.0</v>
      </c>
      <c r="M14" s="4">
        <v>4.0</v>
      </c>
      <c r="N14" s="42">
        <f t="shared" si="4"/>
        <v>60.71270686</v>
      </c>
      <c r="O14" s="42">
        <f t="shared" si="5"/>
        <v>2672.654367</v>
      </c>
      <c r="P14" s="59">
        <f t="shared" si="6"/>
        <v>13662.89783</v>
      </c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3.5" customHeight="1">
      <c r="A15" s="30">
        <v>6.0</v>
      </c>
      <c r="B15" s="31" t="s">
        <v>29</v>
      </c>
      <c r="C15" s="87">
        <v>691.9767497758144</v>
      </c>
      <c r="D15" s="117">
        <v>1652.9</v>
      </c>
      <c r="E15" s="87">
        <v>1845.0</v>
      </c>
      <c r="F15" s="88">
        <v>0.0</v>
      </c>
      <c r="G15" s="87">
        <f t="shared" si="1"/>
        <v>499.8767498</v>
      </c>
      <c r="H15" s="35">
        <f t="shared" si="2"/>
        <v>61.72692672</v>
      </c>
      <c r="I15" s="36">
        <v>11388.617979732691</v>
      </c>
      <c r="J15" s="38"/>
      <c r="K15" s="115">
        <f t="shared" si="3"/>
        <v>67.89961939</v>
      </c>
      <c r="L15" s="79">
        <v>2119.0</v>
      </c>
      <c r="M15" s="4">
        <v>0.0</v>
      </c>
      <c r="N15" s="42">
        <f t="shared" si="4"/>
        <v>64.44207872</v>
      </c>
      <c r="O15" s="42">
        <f t="shared" si="5"/>
        <v>2034.250935</v>
      </c>
      <c r="P15" s="59">
        <f t="shared" si="6"/>
        <v>11211.60264</v>
      </c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3.5" customHeight="1">
      <c r="A16" s="30">
        <v>7.0</v>
      </c>
      <c r="B16" s="31" t="s">
        <v>30</v>
      </c>
      <c r="C16" s="87">
        <v>302.12962855391015</v>
      </c>
      <c r="D16" s="117">
        <v>724.2</v>
      </c>
      <c r="E16" s="87">
        <v>921.1</v>
      </c>
      <c r="F16" s="88">
        <v>1.0</v>
      </c>
      <c r="G16" s="87">
        <f t="shared" si="1"/>
        <v>105.2296286</v>
      </c>
      <c r="H16" s="35">
        <f t="shared" si="2"/>
        <v>60.03716173</v>
      </c>
      <c r="I16" s="36">
        <v>5530.0229665541265</v>
      </c>
      <c r="J16" s="38"/>
      <c r="K16" s="115">
        <f t="shared" si="3"/>
        <v>66.0408779</v>
      </c>
      <c r="L16" s="79">
        <v>1063.0</v>
      </c>
      <c r="M16" s="4">
        <v>0.0</v>
      </c>
      <c r="N16" s="42">
        <f t="shared" si="4"/>
        <v>62.67798686</v>
      </c>
      <c r="O16" s="42">
        <f t="shared" si="5"/>
        <v>1020.485486</v>
      </c>
      <c r="P16" s="59">
        <f t="shared" si="6"/>
        <v>5444.068825</v>
      </c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3.5" customHeight="1">
      <c r="A17" s="30">
        <v>8.0</v>
      </c>
      <c r="B17" s="31" t="s">
        <v>31</v>
      </c>
      <c r="C17" s="87">
        <v>1014.1669467736101</v>
      </c>
      <c r="D17" s="117">
        <v>2299.9</v>
      </c>
      <c r="E17" s="87">
        <v>2441.1</v>
      </c>
      <c r="F17" s="88">
        <v>3.0</v>
      </c>
      <c r="G17" s="87">
        <f t="shared" si="1"/>
        <v>872.9669468</v>
      </c>
      <c r="H17" s="35">
        <f t="shared" si="2"/>
        <v>60.90425376</v>
      </c>
      <c r="I17" s="36">
        <v>14867.3373857743</v>
      </c>
      <c r="J17" s="38"/>
      <c r="K17" s="115">
        <f t="shared" si="3"/>
        <v>66.99467914</v>
      </c>
      <c r="L17" s="79">
        <v>2666.0</v>
      </c>
      <c r="M17" s="4">
        <v>0.0</v>
      </c>
      <c r="N17" s="42">
        <f t="shared" si="4"/>
        <v>63.58321925</v>
      </c>
      <c r="O17" s="42">
        <f t="shared" si="5"/>
        <v>2559.373758</v>
      </c>
      <c r="P17" s="59">
        <f t="shared" si="6"/>
        <v>14636.25169</v>
      </c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3.5" customHeight="1">
      <c r="A18" s="30">
        <v>9.0</v>
      </c>
      <c r="B18" s="31" t="s">
        <v>32</v>
      </c>
      <c r="C18" s="87">
        <v>960.5661848088562</v>
      </c>
      <c r="D18" s="117">
        <v>2599.4</v>
      </c>
      <c r="E18" s="87">
        <v>2551.3</v>
      </c>
      <c r="F18" s="88">
        <v>0.0</v>
      </c>
      <c r="G18" s="87">
        <f t="shared" si="1"/>
        <v>1008.666185</v>
      </c>
      <c r="H18" s="35">
        <f t="shared" si="2"/>
        <v>56.08883592</v>
      </c>
      <c r="I18" s="36">
        <v>14309.9447073486</v>
      </c>
      <c r="J18" s="38"/>
      <c r="K18" s="115">
        <f t="shared" si="3"/>
        <v>61.69771951</v>
      </c>
      <c r="L18" s="79">
        <v>2892.0</v>
      </c>
      <c r="M18" s="4">
        <v>0.0</v>
      </c>
      <c r="N18" s="42">
        <f t="shared" si="4"/>
        <v>58.55598799</v>
      </c>
      <c r="O18" s="42">
        <f t="shared" si="5"/>
        <v>2776.334925</v>
      </c>
      <c r="P18" s="59">
        <f t="shared" si="6"/>
        <v>14087.52266</v>
      </c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3.5" customHeight="1">
      <c r="A19" s="30">
        <v>10.0</v>
      </c>
      <c r="B19" s="31" t="s">
        <v>33</v>
      </c>
      <c r="C19" s="87">
        <v>866.9786451357063</v>
      </c>
      <c r="D19" s="117">
        <v>2510.8</v>
      </c>
      <c r="E19" s="87">
        <v>2935.6</v>
      </c>
      <c r="F19" s="88">
        <v>0.0</v>
      </c>
      <c r="G19" s="87">
        <f t="shared" si="1"/>
        <v>442.1786451</v>
      </c>
      <c r="H19" s="35">
        <f t="shared" si="2"/>
        <v>57.11229782</v>
      </c>
      <c r="I19" s="36">
        <v>16765.886149226608</v>
      </c>
      <c r="J19" s="38"/>
      <c r="K19" s="115">
        <f t="shared" si="3"/>
        <v>62.82352761</v>
      </c>
      <c r="L19" s="79">
        <v>2807.0</v>
      </c>
      <c r="M19" s="4">
        <v>0.0</v>
      </c>
      <c r="N19" s="42">
        <f t="shared" si="4"/>
        <v>59.62446841</v>
      </c>
      <c r="O19" s="42">
        <f t="shared" si="5"/>
        <v>2694.734486</v>
      </c>
      <c r="P19" s="59">
        <f t="shared" si="6"/>
        <v>16505.29097</v>
      </c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3.5" customHeight="1">
      <c r="A20" s="30">
        <v>11.0</v>
      </c>
      <c r="B20" s="31" t="s">
        <v>34</v>
      </c>
      <c r="C20" s="87">
        <v>1591.4231952853547</v>
      </c>
      <c r="D20" s="117">
        <v>3377.3</v>
      </c>
      <c r="E20" s="87">
        <v>3345.3</v>
      </c>
      <c r="F20" s="88">
        <v>0.0</v>
      </c>
      <c r="G20" s="87">
        <f t="shared" si="1"/>
        <v>1623.423195</v>
      </c>
      <c r="H20" s="35">
        <f t="shared" si="2"/>
        <v>59.94889652</v>
      </c>
      <c r="I20" s="36">
        <v>20054.7043534625</v>
      </c>
      <c r="J20" s="38"/>
      <c r="K20" s="115">
        <f t="shared" si="3"/>
        <v>65.94378617</v>
      </c>
      <c r="L20" s="79">
        <v>3975.0</v>
      </c>
      <c r="M20" s="4">
        <v>0.0</v>
      </c>
      <c r="N20" s="42">
        <f t="shared" si="4"/>
        <v>62.58583918</v>
      </c>
      <c r="O20" s="42">
        <f t="shared" si="5"/>
        <v>3816.020513</v>
      </c>
      <c r="P20" s="59">
        <f t="shared" si="6"/>
        <v>19742.99048</v>
      </c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3.5" customHeight="1">
      <c r="A21" s="30">
        <v>12.0</v>
      </c>
      <c r="B21" s="31" t="s">
        <v>35</v>
      </c>
      <c r="C21" s="87">
        <v>1179.0849359373183</v>
      </c>
      <c r="D21" s="117">
        <v>1957.1</v>
      </c>
      <c r="E21" s="87">
        <v>2359.2</v>
      </c>
      <c r="F21" s="88">
        <v>0.0</v>
      </c>
      <c r="G21" s="87">
        <f t="shared" si="1"/>
        <v>776.9849359</v>
      </c>
      <c r="H21" s="35">
        <f t="shared" si="2"/>
        <v>61.55045389</v>
      </c>
      <c r="I21" s="36">
        <v>14520.9830811911</v>
      </c>
      <c r="J21" s="38"/>
      <c r="K21" s="115">
        <f t="shared" si="3"/>
        <v>67.70549928</v>
      </c>
      <c r="L21" s="79">
        <v>3338.0</v>
      </c>
      <c r="M21" s="4">
        <v>0.0</v>
      </c>
      <c r="N21" s="42">
        <f t="shared" si="4"/>
        <v>64.25784346</v>
      </c>
      <c r="O21" s="42">
        <f t="shared" si="5"/>
        <v>3204.497226</v>
      </c>
      <c r="P21" s="59">
        <f t="shared" si="6"/>
        <v>14295.28083</v>
      </c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3.5" customHeight="1">
      <c r="A22" s="30">
        <v>13.0</v>
      </c>
      <c r="B22" s="31" t="s">
        <v>36</v>
      </c>
      <c r="C22" s="87">
        <v>1290.9863481169768</v>
      </c>
      <c r="D22" s="117">
        <v>1665.1</v>
      </c>
      <c r="E22" s="87">
        <v>2534.4</v>
      </c>
      <c r="F22" s="88">
        <v>0.0</v>
      </c>
      <c r="G22" s="87">
        <f t="shared" si="1"/>
        <v>421.6863481</v>
      </c>
      <c r="H22" s="35">
        <f t="shared" si="2"/>
        <v>61.15162606</v>
      </c>
      <c r="I22" s="36">
        <v>15498.268107473787</v>
      </c>
      <c r="J22" s="38"/>
      <c r="K22" s="115">
        <f t="shared" si="3"/>
        <v>67.26678866</v>
      </c>
      <c r="L22" s="79">
        <v>3011.0</v>
      </c>
      <c r="M22" s="4">
        <v>0.0</v>
      </c>
      <c r="N22" s="42">
        <f t="shared" si="4"/>
        <v>63.84147259</v>
      </c>
      <c r="O22" s="42">
        <f t="shared" si="5"/>
        <v>2890.575539</v>
      </c>
      <c r="P22" s="59">
        <f t="shared" si="6"/>
        <v>15257.37574</v>
      </c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3.5" customHeight="1">
      <c r="A23" s="30">
        <v>14.0</v>
      </c>
      <c r="B23" s="31" t="s">
        <v>37</v>
      </c>
      <c r="C23" s="87">
        <v>775.7934694645433</v>
      </c>
      <c r="D23" s="117">
        <v>1766.8</v>
      </c>
      <c r="E23" s="87">
        <v>2085.1</v>
      </c>
      <c r="F23" s="88">
        <v>0.0</v>
      </c>
      <c r="G23" s="87">
        <f t="shared" si="1"/>
        <v>457.4934695</v>
      </c>
      <c r="H23" s="35">
        <f t="shared" si="2"/>
        <v>61.41019209</v>
      </c>
      <c r="I23" s="36">
        <v>12804.6391518624</v>
      </c>
      <c r="J23" s="78"/>
      <c r="K23" s="115">
        <f t="shared" si="3"/>
        <v>67.55121129</v>
      </c>
      <c r="L23" s="79">
        <v>1945.0</v>
      </c>
      <c r="M23" s="4">
        <v>0.0</v>
      </c>
      <c r="N23" s="42">
        <f t="shared" si="4"/>
        <v>64.11141204</v>
      </c>
      <c r="O23" s="42">
        <f t="shared" si="5"/>
        <v>1867.210037</v>
      </c>
      <c r="P23" s="59">
        <f t="shared" si="6"/>
        <v>12605.61434</v>
      </c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3.5" customHeight="1">
      <c r="A24" s="30">
        <v>15.0</v>
      </c>
      <c r="B24" s="31" t="s">
        <v>38</v>
      </c>
      <c r="C24" s="87">
        <v>246.3854123377555</v>
      </c>
      <c r="D24" s="117">
        <v>476.6</v>
      </c>
      <c r="E24" s="87">
        <v>536.8</v>
      </c>
      <c r="F24" s="88">
        <v>0.0</v>
      </c>
      <c r="G24" s="87">
        <f t="shared" si="1"/>
        <v>186.1854123</v>
      </c>
      <c r="H24" s="35">
        <f t="shared" si="2"/>
        <v>57.10655405</v>
      </c>
      <c r="I24" s="36">
        <v>3065.47982149226</v>
      </c>
      <c r="J24" s="38"/>
      <c r="K24" s="115">
        <f t="shared" si="3"/>
        <v>62.81720946</v>
      </c>
      <c r="L24" s="79">
        <v>795.0</v>
      </c>
      <c r="M24" s="4">
        <v>0.0</v>
      </c>
      <c r="N24" s="42">
        <f t="shared" si="4"/>
        <v>59.61847199</v>
      </c>
      <c r="O24" s="42">
        <f t="shared" si="5"/>
        <v>763.2041027</v>
      </c>
      <c r="P24" s="59">
        <f t="shared" si="6"/>
        <v>3017.832518</v>
      </c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3.5" customHeight="1">
      <c r="A25" s="30">
        <v>16.0</v>
      </c>
      <c r="B25" s="31" t="s">
        <v>39</v>
      </c>
      <c r="C25" s="87">
        <v>838.4031503901301</v>
      </c>
      <c r="D25" s="117">
        <v>2035.2</v>
      </c>
      <c r="E25" s="87">
        <v>2190.6</v>
      </c>
      <c r="F25" s="88">
        <v>0.0</v>
      </c>
      <c r="G25" s="87">
        <f t="shared" si="1"/>
        <v>683.0031504</v>
      </c>
      <c r="H25" s="35">
        <f t="shared" si="2"/>
        <v>59.22810651</v>
      </c>
      <c r="I25" s="36">
        <v>12974.5090127856</v>
      </c>
      <c r="J25" s="38"/>
      <c r="K25" s="115">
        <f t="shared" si="3"/>
        <v>65.15091716</v>
      </c>
      <c r="L25" s="79">
        <v>2714.0</v>
      </c>
      <c r="M25" s="4">
        <v>0.0</v>
      </c>
      <c r="N25" s="42">
        <f t="shared" si="4"/>
        <v>61.83334414</v>
      </c>
      <c r="O25" s="42">
        <f t="shared" si="5"/>
        <v>2605.454006</v>
      </c>
      <c r="P25" s="59">
        <f t="shared" si="6"/>
        <v>12772.84389</v>
      </c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3.5" customHeight="1">
      <c r="A26" s="30">
        <v>17.0</v>
      </c>
      <c r="B26" s="31" t="s">
        <v>40</v>
      </c>
      <c r="C26" s="87">
        <v>633.90901099961</v>
      </c>
      <c r="D26" s="120">
        <v>2321.5</v>
      </c>
      <c r="E26" s="87">
        <v>2395.0</v>
      </c>
      <c r="F26" s="88">
        <v>0.0</v>
      </c>
      <c r="G26" s="87">
        <f t="shared" si="1"/>
        <v>560.409011</v>
      </c>
      <c r="H26" s="35">
        <f t="shared" si="2"/>
        <v>57.82746564</v>
      </c>
      <c r="I26" s="36">
        <v>13849.6780213644</v>
      </c>
      <c r="J26" s="38"/>
      <c r="K26" s="115">
        <f t="shared" si="3"/>
        <v>63.61021221</v>
      </c>
      <c r="L26" s="79">
        <v>2839.0</v>
      </c>
      <c r="M26" s="4">
        <v>0.0</v>
      </c>
      <c r="N26" s="42">
        <f t="shared" si="4"/>
        <v>60.37109396</v>
      </c>
      <c r="O26" s="42">
        <f t="shared" si="5"/>
        <v>2725.454651</v>
      </c>
      <c r="P26" s="59">
        <f t="shared" si="6"/>
        <v>13634.40999</v>
      </c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3.5" customHeight="1">
      <c r="A27" s="30"/>
      <c r="B27" s="25" t="s">
        <v>41</v>
      </c>
      <c r="C27" s="90">
        <v>14828.400000000009</v>
      </c>
      <c r="D27" s="73">
        <f>SUM(D10:D26)</f>
        <v>38392.5</v>
      </c>
      <c r="E27" s="89">
        <v>41576.7</v>
      </c>
      <c r="F27" s="34">
        <f>SUM(F10:F26)</f>
        <v>80</v>
      </c>
      <c r="G27" s="87">
        <f t="shared" si="1"/>
        <v>11644.2</v>
      </c>
      <c r="H27" s="35">
        <f t="shared" si="2"/>
        <v>58.37572911</v>
      </c>
      <c r="I27" s="36">
        <f>SUM(I10:I26)</f>
        <v>242707.0177</v>
      </c>
      <c r="J27" s="40"/>
      <c r="K27" s="115">
        <f t="shared" si="3"/>
        <v>64.21330202</v>
      </c>
      <c r="L27" s="79">
        <v>46506.0</v>
      </c>
      <c r="M27" s="4">
        <v>34.0</v>
      </c>
      <c r="N27" s="42">
        <f t="shared" si="4"/>
        <v>60.94347363</v>
      </c>
      <c r="O27" s="42">
        <f t="shared" si="5"/>
        <v>44646</v>
      </c>
      <c r="P27" s="59">
        <f t="shared" si="6"/>
        <v>238934.5788</v>
      </c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3.5" customHeight="1">
      <c r="A28" s="41"/>
      <c r="B28" s="6"/>
      <c r="C28" s="42"/>
      <c r="D28" s="42"/>
      <c r="E28" s="91"/>
      <c r="F28" s="81"/>
      <c r="G28" s="79"/>
      <c r="H28" s="92">
        <v>65.53</v>
      </c>
      <c r="I28" s="46"/>
      <c r="J28" s="114">
        <f>I28-I27</f>
        <v>-242707.0177</v>
      </c>
      <c r="K28" s="116"/>
      <c r="L28" s="1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3.5" customHeight="1">
      <c r="A29" s="1" t="s">
        <v>0</v>
      </c>
      <c r="B29" s="2"/>
      <c r="C29" s="2"/>
      <c r="D29" s="2"/>
      <c r="E29" s="2"/>
      <c r="F29" s="2"/>
      <c r="G29" s="2"/>
      <c r="H29" s="2"/>
      <c r="I29" s="2"/>
      <c r="J29" s="3"/>
      <c r="K29" s="116"/>
      <c r="L29" s="1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3.5" customHeight="1">
      <c r="A30" s="1" t="s">
        <v>1</v>
      </c>
      <c r="B30" s="2"/>
      <c r="C30" s="2"/>
      <c r="D30" s="2"/>
      <c r="E30" s="2"/>
      <c r="F30" s="2"/>
      <c r="G30" s="2"/>
      <c r="H30" s="2"/>
      <c r="I30" s="2"/>
      <c r="J30" s="3"/>
      <c r="K30" s="116"/>
      <c r="L30" s="1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1" t="s">
        <v>84</v>
      </c>
      <c r="B31" s="2"/>
      <c r="C31" s="2"/>
      <c r="D31" s="2"/>
      <c r="E31" s="2"/>
      <c r="F31" s="2"/>
      <c r="G31" s="2"/>
      <c r="H31" s="2"/>
      <c r="I31" s="2"/>
      <c r="J31" s="3"/>
      <c r="K31" s="116"/>
      <c r="L31" s="1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1" t="s">
        <v>54</v>
      </c>
      <c r="B32" s="2"/>
      <c r="C32" s="2"/>
      <c r="D32" s="2"/>
      <c r="E32" s="2"/>
      <c r="F32" s="2"/>
      <c r="G32" s="2"/>
      <c r="H32" s="2"/>
      <c r="I32" s="2"/>
      <c r="J32" s="3"/>
      <c r="K32" s="116"/>
      <c r="L32" s="1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5"/>
      <c r="B33" s="6"/>
      <c r="C33" s="49"/>
      <c r="D33" s="49"/>
      <c r="E33" s="50"/>
      <c r="F33" s="49"/>
      <c r="G33" s="49"/>
      <c r="H33" s="51"/>
      <c r="I33" s="49"/>
      <c r="J33" s="6"/>
      <c r="K33" s="116"/>
      <c r="L33" s="1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3.5" customHeight="1">
      <c r="A34" s="10"/>
      <c r="B34" s="11"/>
      <c r="C34" s="12" t="s">
        <v>4</v>
      </c>
      <c r="D34" s="12"/>
      <c r="E34" s="53"/>
      <c r="F34" s="15"/>
      <c r="G34" s="12" t="s">
        <v>4</v>
      </c>
      <c r="H34" s="16"/>
      <c r="I34" s="15"/>
      <c r="J34" s="11"/>
      <c r="K34" s="116"/>
      <c r="L34" s="1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3.5" customHeight="1">
      <c r="A35" s="17" t="s">
        <v>6</v>
      </c>
      <c r="B35" s="18" t="s">
        <v>7</v>
      </c>
      <c r="C35" s="19" t="s">
        <v>8</v>
      </c>
      <c r="D35" s="19" t="s">
        <v>9</v>
      </c>
      <c r="E35" s="85" t="s">
        <v>65</v>
      </c>
      <c r="F35" s="19" t="s">
        <v>12</v>
      </c>
      <c r="G35" s="19" t="s">
        <v>13</v>
      </c>
      <c r="H35" s="22" t="s">
        <v>14</v>
      </c>
      <c r="I35" s="19" t="s">
        <v>15</v>
      </c>
      <c r="J35" s="18" t="s">
        <v>16</v>
      </c>
      <c r="K35" s="116"/>
      <c r="L35" s="1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17"/>
      <c r="B36" s="18"/>
      <c r="C36" s="84">
        <v>2019.0</v>
      </c>
      <c r="D36" s="19" t="s">
        <v>18</v>
      </c>
      <c r="E36" s="20" t="s">
        <v>18</v>
      </c>
      <c r="F36" s="19" t="s">
        <v>18</v>
      </c>
      <c r="G36" s="84">
        <v>2019.0</v>
      </c>
      <c r="H36" s="22" t="s">
        <v>19</v>
      </c>
      <c r="I36" s="19" t="s">
        <v>20</v>
      </c>
      <c r="J36" s="18"/>
      <c r="K36" s="116"/>
      <c r="L36" s="111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24"/>
      <c r="B37" s="25"/>
      <c r="C37" s="26" t="s">
        <v>18</v>
      </c>
      <c r="D37" s="27"/>
      <c r="E37" s="28"/>
      <c r="F37" s="27"/>
      <c r="G37" s="26" t="s">
        <v>18</v>
      </c>
      <c r="H37" s="29"/>
      <c r="I37" s="27"/>
      <c r="J37" s="25"/>
      <c r="K37" s="116"/>
      <c r="L37" s="111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30">
        <v>1.0</v>
      </c>
      <c r="B38" s="31" t="s">
        <v>21</v>
      </c>
      <c r="C38" s="32">
        <v>0.0</v>
      </c>
      <c r="D38" s="26">
        <v>0.0</v>
      </c>
      <c r="E38" s="28">
        <v>0.0</v>
      </c>
      <c r="F38" s="26" t="s">
        <v>49</v>
      </c>
      <c r="G38" s="87">
        <f t="shared" ref="G38:G51" si="7">C38+D38-E38</f>
        <v>0</v>
      </c>
      <c r="H38" s="55" t="s">
        <v>49</v>
      </c>
      <c r="I38" s="26" t="s">
        <v>49</v>
      </c>
      <c r="J38" s="62" t="s">
        <v>55</v>
      </c>
      <c r="K38" s="116"/>
      <c r="L38" s="111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.5" customHeight="1">
      <c r="A39" s="30">
        <v>2.0</v>
      </c>
      <c r="B39" s="31" t="s">
        <v>23</v>
      </c>
      <c r="C39" s="32">
        <v>0.0</v>
      </c>
      <c r="D39" s="26">
        <v>0.0</v>
      </c>
      <c r="E39" s="28">
        <v>0.0</v>
      </c>
      <c r="F39" s="26" t="s">
        <v>49</v>
      </c>
      <c r="G39" s="87">
        <f t="shared" si="7"/>
        <v>0</v>
      </c>
      <c r="H39" s="55" t="s">
        <v>49</v>
      </c>
      <c r="I39" s="26" t="s">
        <v>49</v>
      </c>
      <c r="J39" s="37" t="s">
        <v>26</v>
      </c>
      <c r="K39" s="116"/>
      <c r="L39" s="111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30">
        <v>3.0</v>
      </c>
      <c r="B40" s="31" t="s">
        <v>25</v>
      </c>
      <c r="C40" s="32">
        <v>0.0</v>
      </c>
      <c r="D40" s="26">
        <v>0.0</v>
      </c>
      <c r="E40" s="28">
        <v>0.0</v>
      </c>
      <c r="F40" s="26" t="s">
        <v>49</v>
      </c>
      <c r="G40" s="87">
        <f t="shared" si="7"/>
        <v>0</v>
      </c>
      <c r="H40" s="55" t="s">
        <v>49</v>
      </c>
      <c r="I40" s="26" t="s">
        <v>49</v>
      </c>
      <c r="J40" s="62"/>
      <c r="K40" s="116"/>
      <c r="L40" s="111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30">
        <v>4.0</v>
      </c>
      <c r="B41" s="31" t="s">
        <v>27</v>
      </c>
      <c r="C41" s="32">
        <v>0.0</v>
      </c>
      <c r="D41" s="26">
        <v>0.0</v>
      </c>
      <c r="E41" s="28">
        <v>0.0</v>
      </c>
      <c r="F41" s="26" t="s">
        <v>49</v>
      </c>
      <c r="G41" s="87">
        <f t="shared" si="7"/>
        <v>0</v>
      </c>
      <c r="H41" s="55" t="s">
        <v>49</v>
      </c>
      <c r="I41" s="26" t="s">
        <v>49</v>
      </c>
      <c r="J41" s="62"/>
      <c r="K41" s="116"/>
      <c r="L41" s="111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30">
        <v>5.0</v>
      </c>
      <c r="B42" s="31" t="s">
        <v>28</v>
      </c>
      <c r="C42" s="32">
        <v>0.0</v>
      </c>
      <c r="D42" s="26">
        <v>0.0</v>
      </c>
      <c r="E42" s="28">
        <v>0.0</v>
      </c>
      <c r="F42" s="26" t="s">
        <v>49</v>
      </c>
      <c r="G42" s="87">
        <f t="shared" si="7"/>
        <v>0</v>
      </c>
      <c r="H42" s="55" t="s">
        <v>49</v>
      </c>
      <c r="I42" s="26" t="s">
        <v>49</v>
      </c>
      <c r="J42" s="62"/>
      <c r="K42" s="116"/>
      <c r="L42" s="111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3.5" customHeight="1">
      <c r="A43" s="30">
        <v>6.0</v>
      </c>
      <c r="B43" s="31" t="s">
        <v>29</v>
      </c>
      <c r="C43" s="32">
        <v>0.0</v>
      </c>
      <c r="D43" s="26">
        <v>0.0</v>
      </c>
      <c r="E43" s="28">
        <v>0.0</v>
      </c>
      <c r="F43" s="26" t="s">
        <v>49</v>
      </c>
      <c r="G43" s="87">
        <f t="shared" si="7"/>
        <v>0</v>
      </c>
      <c r="H43" s="55" t="s">
        <v>49</v>
      </c>
      <c r="I43" s="26" t="s">
        <v>49</v>
      </c>
      <c r="J43" s="62"/>
      <c r="K43" s="116"/>
      <c r="L43" s="111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30">
        <v>7.0</v>
      </c>
      <c r="B44" s="31" t="s">
        <v>30</v>
      </c>
      <c r="C44" s="32">
        <v>0.0</v>
      </c>
      <c r="D44" s="26">
        <v>0.0</v>
      </c>
      <c r="E44" s="28">
        <v>0.0</v>
      </c>
      <c r="F44" s="26" t="s">
        <v>49</v>
      </c>
      <c r="G44" s="87">
        <f t="shared" si="7"/>
        <v>0</v>
      </c>
      <c r="H44" s="55" t="s">
        <v>49</v>
      </c>
      <c r="I44" s="26" t="s">
        <v>49</v>
      </c>
      <c r="J44" s="62"/>
      <c r="K44" s="116"/>
      <c r="L44" s="111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30">
        <v>8.0</v>
      </c>
      <c r="B45" s="31" t="s">
        <v>31</v>
      </c>
      <c r="C45" s="32">
        <v>0.0</v>
      </c>
      <c r="D45" s="26">
        <v>0.0</v>
      </c>
      <c r="E45" s="28">
        <v>0.0</v>
      </c>
      <c r="F45" s="26" t="s">
        <v>49</v>
      </c>
      <c r="G45" s="87">
        <f t="shared" si="7"/>
        <v>0</v>
      </c>
      <c r="H45" s="55"/>
      <c r="I45" s="26"/>
      <c r="J45" s="62"/>
      <c r="K45" s="116"/>
      <c r="L45" s="111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30">
        <v>9.0</v>
      </c>
      <c r="B46" s="31" t="s">
        <v>32</v>
      </c>
      <c r="C46" s="32">
        <v>482.0</v>
      </c>
      <c r="D46" s="27">
        <v>477.0</v>
      </c>
      <c r="E46" s="61">
        <v>477.0</v>
      </c>
      <c r="F46" s="26" t="s">
        <v>49</v>
      </c>
      <c r="G46" s="87">
        <f t="shared" si="7"/>
        <v>482</v>
      </c>
      <c r="H46" s="55">
        <v>33.7</v>
      </c>
      <c r="I46" s="27">
        <f>H46*E46/10</f>
        <v>1607.49</v>
      </c>
      <c r="J46" s="62"/>
      <c r="K46" s="116">
        <v>462.0</v>
      </c>
      <c r="L46" s="111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30">
        <v>10.0</v>
      </c>
      <c r="B47" s="31" t="s">
        <v>33</v>
      </c>
      <c r="C47" s="32">
        <v>0.0</v>
      </c>
      <c r="D47" s="26">
        <v>0.0</v>
      </c>
      <c r="E47" s="28">
        <v>0.0</v>
      </c>
      <c r="F47" s="26" t="s">
        <v>49</v>
      </c>
      <c r="G47" s="87">
        <f t="shared" si="7"/>
        <v>0</v>
      </c>
      <c r="H47" s="55" t="s">
        <v>49</v>
      </c>
      <c r="I47" s="26" t="s">
        <v>49</v>
      </c>
      <c r="J47" s="62"/>
      <c r="K47" s="116"/>
      <c r="L47" s="111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30">
        <v>11.0</v>
      </c>
      <c r="B48" s="31" t="s">
        <v>34</v>
      </c>
      <c r="C48" s="32">
        <v>0.0</v>
      </c>
      <c r="D48" s="26">
        <v>0.0</v>
      </c>
      <c r="E48" s="28">
        <v>0.0</v>
      </c>
      <c r="F48" s="26" t="s">
        <v>49</v>
      </c>
      <c r="G48" s="87">
        <f t="shared" si="7"/>
        <v>0</v>
      </c>
      <c r="H48" s="55" t="s">
        <v>49</v>
      </c>
      <c r="I48" s="26" t="s">
        <v>49</v>
      </c>
      <c r="J48" s="62"/>
      <c r="K48" s="116"/>
      <c r="L48" s="111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30">
        <v>12.0</v>
      </c>
      <c r="B49" s="31" t="s">
        <v>35</v>
      </c>
      <c r="C49" s="32">
        <v>0.0</v>
      </c>
      <c r="D49" s="26">
        <v>0.0</v>
      </c>
      <c r="E49" s="28">
        <v>0.0</v>
      </c>
      <c r="F49" s="26" t="s">
        <v>49</v>
      </c>
      <c r="G49" s="87">
        <f t="shared" si="7"/>
        <v>0</v>
      </c>
      <c r="H49" s="55" t="s">
        <v>49</v>
      </c>
      <c r="I49" s="26" t="s">
        <v>49</v>
      </c>
      <c r="J49" s="62"/>
      <c r="K49" s="116"/>
      <c r="L49" s="111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30">
        <v>13.0</v>
      </c>
      <c r="B50" s="31" t="s">
        <v>36</v>
      </c>
      <c r="C50" s="32">
        <v>0.0</v>
      </c>
      <c r="D50" s="26">
        <v>0.0</v>
      </c>
      <c r="E50" s="28">
        <v>0.0</v>
      </c>
      <c r="F50" s="26" t="s">
        <v>49</v>
      </c>
      <c r="G50" s="87">
        <f t="shared" si="7"/>
        <v>0</v>
      </c>
      <c r="H50" s="55" t="s">
        <v>49</v>
      </c>
      <c r="I50" s="26" t="s">
        <v>49</v>
      </c>
      <c r="J50" s="62"/>
      <c r="K50" s="116"/>
      <c r="L50" s="111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30">
        <v>14.0</v>
      </c>
      <c r="B51" s="31" t="s">
        <v>37</v>
      </c>
      <c r="C51" s="32">
        <v>0.0</v>
      </c>
      <c r="D51" s="26">
        <v>0.0</v>
      </c>
      <c r="E51" s="28">
        <v>0.0</v>
      </c>
      <c r="F51" s="26" t="s">
        <v>49</v>
      </c>
      <c r="G51" s="87">
        <f t="shared" si="7"/>
        <v>0</v>
      </c>
      <c r="H51" s="55" t="s">
        <v>49</v>
      </c>
      <c r="I51" s="26" t="s">
        <v>49</v>
      </c>
      <c r="J51" s="62"/>
      <c r="K51" s="116"/>
      <c r="L51" s="111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30">
        <v>15.0</v>
      </c>
      <c r="B52" s="31" t="s">
        <v>38</v>
      </c>
      <c r="C52" s="32"/>
      <c r="D52" s="26"/>
      <c r="E52" s="28"/>
      <c r="F52" s="26"/>
      <c r="G52" s="87"/>
      <c r="H52" s="55"/>
      <c r="I52" s="27"/>
      <c r="J52" s="62"/>
      <c r="K52" s="116"/>
      <c r="L52" s="111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30">
        <v>16.0</v>
      </c>
      <c r="B53" s="31" t="s">
        <v>39</v>
      </c>
      <c r="C53" s="32">
        <v>0.0</v>
      </c>
      <c r="D53" s="26">
        <v>0.0</v>
      </c>
      <c r="E53" s="28">
        <v>0.0</v>
      </c>
      <c r="F53" s="26" t="s">
        <v>49</v>
      </c>
      <c r="G53" s="87">
        <f t="shared" ref="G53:G55" si="8">C53+D53-E53</f>
        <v>0</v>
      </c>
      <c r="H53" s="55" t="s">
        <v>49</v>
      </c>
      <c r="I53" s="26" t="s">
        <v>49</v>
      </c>
      <c r="J53" s="62"/>
      <c r="K53" s="116"/>
      <c r="L53" s="111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30">
        <v>17.0</v>
      </c>
      <c r="B54" s="31" t="s">
        <v>40</v>
      </c>
      <c r="C54" s="32">
        <v>0.0</v>
      </c>
      <c r="D54" s="26">
        <v>0.0</v>
      </c>
      <c r="E54" s="28">
        <v>0.0</v>
      </c>
      <c r="F54" s="26" t="s">
        <v>49</v>
      </c>
      <c r="G54" s="87">
        <f t="shared" si="8"/>
        <v>0</v>
      </c>
      <c r="H54" s="55" t="s">
        <v>49</v>
      </c>
      <c r="I54" s="26" t="s">
        <v>49</v>
      </c>
      <c r="J54" s="62"/>
      <c r="K54" s="116"/>
      <c r="L54" s="111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63"/>
      <c r="B55" s="25" t="s">
        <v>41</v>
      </c>
      <c r="C55" s="32">
        <v>482.0</v>
      </c>
      <c r="D55" s="27">
        <v>477.0</v>
      </c>
      <c r="E55" s="61">
        <v>477.0</v>
      </c>
      <c r="F55" s="26" t="s">
        <v>49</v>
      </c>
      <c r="G55" s="87">
        <f t="shared" si="8"/>
        <v>482</v>
      </c>
      <c r="H55" s="55">
        <v>33.7</v>
      </c>
      <c r="I55" s="27">
        <f>H55*E55/10</f>
        <v>1607.49</v>
      </c>
      <c r="J55" s="62"/>
      <c r="K55" s="116"/>
      <c r="L55" s="111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1"/>
      <c r="B56" s="6"/>
      <c r="C56" s="42"/>
      <c r="D56" s="42"/>
      <c r="E56" s="43"/>
      <c r="F56" s="42"/>
      <c r="G56" s="42"/>
      <c r="H56" s="59"/>
      <c r="I56" s="79">
        <v>1751.0</v>
      </c>
      <c r="J56" s="6"/>
      <c r="K56" s="116"/>
      <c r="L56" s="111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8" t="s">
        <v>0</v>
      </c>
      <c r="B57" s="2"/>
      <c r="C57" s="2"/>
      <c r="D57" s="2"/>
      <c r="E57" s="2"/>
      <c r="F57" s="2"/>
      <c r="G57" s="2"/>
      <c r="H57" s="2"/>
      <c r="I57" s="2"/>
      <c r="J57" s="3"/>
      <c r="K57" s="116"/>
      <c r="L57" s="111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8" t="s">
        <v>1</v>
      </c>
      <c r="B58" s="2"/>
      <c r="C58" s="2"/>
      <c r="D58" s="2"/>
      <c r="E58" s="2"/>
      <c r="F58" s="2"/>
      <c r="G58" s="2"/>
      <c r="H58" s="2"/>
      <c r="I58" s="2"/>
      <c r="J58" s="3"/>
      <c r="K58" s="116"/>
      <c r="L58" s="111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1" t="s">
        <v>84</v>
      </c>
      <c r="B59" s="2"/>
      <c r="C59" s="2"/>
      <c r="D59" s="2"/>
      <c r="E59" s="2"/>
      <c r="F59" s="2"/>
      <c r="G59" s="2"/>
      <c r="H59" s="2"/>
      <c r="I59" s="2"/>
      <c r="J59" s="3"/>
      <c r="K59" s="116"/>
      <c r="L59" s="111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8" t="s">
        <v>42</v>
      </c>
      <c r="B60" s="2"/>
      <c r="C60" s="2"/>
      <c r="D60" s="2"/>
      <c r="E60" s="2"/>
      <c r="F60" s="2"/>
      <c r="G60" s="2"/>
      <c r="H60" s="2"/>
      <c r="I60" s="2"/>
      <c r="J60" s="3"/>
      <c r="K60" s="116"/>
      <c r="L60" s="11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6"/>
      <c r="B61" s="6"/>
      <c r="C61" s="49"/>
      <c r="D61" s="49"/>
      <c r="E61" s="50"/>
      <c r="F61" s="49"/>
      <c r="G61" s="49"/>
      <c r="H61" s="51"/>
      <c r="I61" s="49"/>
      <c r="J61" s="6"/>
      <c r="K61" s="116"/>
      <c r="L61" s="111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10"/>
      <c r="B62" s="11"/>
      <c r="C62" s="12" t="s">
        <v>4</v>
      </c>
      <c r="D62" s="12"/>
      <c r="E62" s="93" t="s">
        <v>65</v>
      </c>
      <c r="F62" s="94"/>
      <c r="G62" s="95"/>
      <c r="H62" s="107"/>
      <c r="I62" s="12" t="s">
        <v>4</v>
      </c>
      <c r="J62" s="52"/>
      <c r="K62" s="124"/>
      <c r="L62" s="125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17" t="s">
        <v>6</v>
      </c>
      <c r="B63" s="18" t="s">
        <v>7</v>
      </c>
      <c r="C63" s="19" t="s">
        <v>8</v>
      </c>
      <c r="D63" s="19" t="s">
        <v>9</v>
      </c>
      <c r="E63" s="96" t="s">
        <v>67</v>
      </c>
      <c r="F63" s="97" t="s">
        <v>12</v>
      </c>
      <c r="G63" s="98" t="s">
        <v>68</v>
      </c>
      <c r="H63" s="108" t="s">
        <v>73</v>
      </c>
      <c r="I63" s="19" t="s">
        <v>13</v>
      </c>
      <c r="J63" s="22" t="s">
        <v>14</v>
      </c>
      <c r="K63" s="19" t="s">
        <v>15</v>
      </c>
      <c r="L63" s="126" t="s">
        <v>16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17"/>
      <c r="B64" s="18"/>
      <c r="C64" s="23" t="s">
        <v>82</v>
      </c>
      <c r="D64" s="19" t="s">
        <v>18</v>
      </c>
      <c r="E64" s="85" t="s">
        <v>18</v>
      </c>
      <c r="F64" s="19" t="s">
        <v>18</v>
      </c>
      <c r="G64" s="20" t="s">
        <v>18</v>
      </c>
      <c r="H64" s="108" t="s">
        <v>74</v>
      </c>
      <c r="I64" s="23" t="s">
        <v>82</v>
      </c>
      <c r="J64" s="22" t="s">
        <v>19</v>
      </c>
      <c r="K64" s="19" t="s">
        <v>20</v>
      </c>
      <c r="L64" s="126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24"/>
      <c r="B65" s="25"/>
      <c r="C65" s="26" t="s">
        <v>18</v>
      </c>
      <c r="D65" s="27"/>
      <c r="E65" s="99"/>
      <c r="F65" s="27"/>
      <c r="G65" s="86"/>
      <c r="H65" s="108" t="s">
        <v>75</v>
      </c>
      <c r="I65" s="26" t="s">
        <v>18</v>
      </c>
      <c r="J65" s="55"/>
      <c r="K65" s="27"/>
      <c r="L65" s="127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30">
        <v>1.0</v>
      </c>
      <c r="B66" s="31" t="s">
        <v>21</v>
      </c>
      <c r="C66" s="74">
        <v>0.0</v>
      </c>
      <c r="D66" s="74">
        <v>0.0</v>
      </c>
      <c r="E66" s="89">
        <v>0.0</v>
      </c>
      <c r="F66" s="100">
        <v>0.0</v>
      </c>
      <c r="G66" s="33">
        <v>0.0</v>
      </c>
      <c r="H66" s="109">
        <v>0.0</v>
      </c>
      <c r="I66" s="74">
        <v>0.0</v>
      </c>
      <c r="J66" s="56"/>
      <c r="K66" s="34">
        <f t="shared" ref="K66:K79" si="9">J66*E66/10</f>
        <v>0</v>
      </c>
      <c r="L66" s="128" t="s">
        <v>43</v>
      </c>
      <c r="M66" s="113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30">
        <v>2.0</v>
      </c>
      <c r="B67" s="31" t="s">
        <v>23</v>
      </c>
      <c r="C67" s="74">
        <v>0.0</v>
      </c>
      <c r="D67" s="74">
        <v>0.0</v>
      </c>
      <c r="E67" s="43">
        <v>0.0</v>
      </c>
      <c r="F67" s="100"/>
      <c r="G67" s="33">
        <v>0.0</v>
      </c>
      <c r="H67" s="109">
        <v>0.0</v>
      </c>
      <c r="I67" s="74">
        <v>0.0</v>
      </c>
      <c r="J67" s="56">
        <v>0.0</v>
      </c>
      <c r="K67" s="34">
        <f t="shared" si="9"/>
        <v>0</v>
      </c>
      <c r="L67" s="129"/>
      <c r="M67" s="113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30">
        <v>3.0</v>
      </c>
      <c r="B68" s="31" t="s">
        <v>25</v>
      </c>
      <c r="C68" s="74">
        <v>0.0</v>
      </c>
      <c r="D68" s="74">
        <v>242.0</v>
      </c>
      <c r="E68" s="74">
        <v>242.0</v>
      </c>
      <c r="F68" s="100"/>
      <c r="G68" s="33">
        <v>0.0</v>
      </c>
      <c r="H68" s="109">
        <v>0.0</v>
      </c>
      <c r="I68" s="74">
        <f t="shared" ref="I68:I69" si="10">C68+D68-E68-G68-H68</f>
        <v>0</v>
      </c>
      <c r="J68" s="56">
        <v>70.9637372013652</v>
      </c>
      <c r="K68" s="34">
        <f t="shared" si="9"/>
        <v>1717.32244</v>
      </c>
      <c r="L68" s="129"/>
      <c r="M68" s="113">
        <f t="shared" ref="M68:M73" si="11">D68*95.64%</f>
        <v>231.4488</v>
      </c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30">
        <v>4.0</v>
      </c>
      <c r="B69" s="31" t="s">
        <v>27</v>
      </c>
      <c r="C69" s="74">
        <v>0.0</v>
      </c>
      <c r="D69" s="74">
        <v>23.5</v>
      </c>
      <c r="E69" s="74">
        <v>23.5</v>
      </c>
      <c r="F69" s="100">
        <v>0.0</v>
      </c>
      <c r="G69" s="33"/>
      <c r="H69" s="109">
        <v>0.0</v>
      </c>
      <c r="I69" s="74">
        <f t="shared" si="10"/>
        <v>0</v>
      </c>
      <c r="J69" s="56">
        <v>71.7834897610922</v>
      </c>
      <c r="K69" s="34">
        <f t="shared" si="9"/>
        <v>168.6912009</v>
      </c>
      <c r="L69" s="129"/>
      <c r="M69" s="113">
        <f t="shared" si="11"/>
        <v>22.4754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30">
        <v>5.0</v>
      </c>
      <c r="B70" s="31" t="s">
        <v>28</v>
      </c>
      <c r="C70" s="74">
        <v>5.0</v>
      </c>
      <c r="D70" s="74">
        <v>8.0</v>
      </c>
      <c r="E70" s="74">
        <v>13.2</v>
      </c>
      <c r="F70" s="100">
        <v>0.0</v>
      </c>
      <c r="G70" s="33">
        <v>0.0</v>
      </c>
      <c r="H70" s="109">
        <v>0.0</v>
      </c>
      <c r="I70" s="74">
        <v>0.0</v>
      </c>
      <c r="J70" s="56">
        <v>72.6904863481229</v>
      </c>
      <c r="K70" s="34">
        <f t="shared" si="9"/>
        <v>95.95144198</v>
      </c>
      <c r="L70" s="129"/>
      <c r="M70" s="113">
        <f t="shared" si="11"/>
        <v>7.6512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30">
        <v>6.0</v>
      </c>
      <c r="B71" s="31" t="s">
        <v>29</v>
      </c>
      <c r="C71" s="74">
        <v>0.0</v>
      </c>
      <c r="D71" s="74">
        <v>206.3</v>
      </c>
      <c r="E71" s="74">
        <v>184.6</v>
      </c>
      <c r="F71" s="100">
        <v>0.0</v>
      </c>
      <c r="G71" s="33">
        <v>0.0</v>
      </c>
      <c r="H71" s="109">
        <v>0.0</v>
      </c>
      <c r="I71" s="74">
        <f t="shared" ref="I71:I83" si="12">C71+D71-E71-G71-H71</f>
        <v>21.7</v>
      </c>
      <c r="J71" s="56">
        <v>71.8764931740614</v>
      </c>
      <c r="K71" s="34">
        <f t="shared" si="9"/>
        <v>1326.840064</v>
      </c>
      <c r="L71" s="129"/>
      <c r="M71" s="113">
        <f t="shared" si="11"/>
        <v>197.30532</v>
      </c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30">
        <v>7.0</v>
      </c>
      <c r="B72" s="31" t="s">
        <v>30</v>
      </c>
      <c r="C72" s="74">
        <v>0.0</v>
      </c>
      <c r="D72" s="74">
        <v>62.2</v>
      </c>
      <c r="E72" s="74">
        <v>50.9</v>
      </c>
      <c r="F72" s="100">
        <v>0.0</v>
      </c>
      <c r="G72" s="33"/>
      <c r="H72" s="109">
        <v>0.0</v>
      </c>
      <c r="I72" s="74">
        <f t="shared" si="12"/>
        <v>11.3</v>
      </c>
      <c r="J72" s="56">
        <v>72.4392918088737</v>
      </c>
      <c r="K72" s="34">
        <f t="shared" si="9"/>
        <v>368.7159953</v>
      </c>
      <c r="L72" s="129"/>
      <c r="M72" s="113">
        <f t="shared" si="11"/>
        <v>59.48808</v>
      </c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30">
        <v>8.0</v>
      </c>
      <c r="B73" s="31" t="s">
        <v>31</v>
      </c>
      <c r="C73" s="74">
        <v>0.0</v>
      </c>
      <c r="D73" s="74">
        <v>405.9</v>
      </c>
      <c r="E73" s="74">
        <v>405.9</v>
      </c>
      <c r="F73" s="100">
        <v>0.0</v>
      </c>
      <c r="G73" s="33">
        <v>0.0</v>
      </c>
      <c r="H73" s="109">
        <v>0.0</v>
      </c>
      <c r="I73" s="74">
        <f t="shared" si="12"/>
        <v>0</v>
      </c>
      <c r="J73" s="56">
        <v>71.0453327645051</v>
      </c>
      <c r="K73" s="34">
        <f t="shared" si="9"/>
        <v>2883.730057</v>
      </c>
      <c r="L73" s="129"/>
      <c r="M73" s="113">
        <f t="shared" si="11"/>
        <v>388.20276</v>
      </c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30">
        <v>9.0</v>
      </c>
      <c r="B74" s="31" t="s">
        <v>32</v>
      </c>
      <c r="C74" s="74">
        <v>355.0</v>
      </c>
      <c r="D74" s="74">
        <v>617.8</v>
      </c>
      <c r="E74" s="74">
        <v>729.8</v>
      </c>
      <c r="F74" s="100">
        <v>0.0</v>
      </c>
      <c r="G74" s="33">
        <v>4.0</v>
      </c>
      <c r="H74" s="109">
        <v>0.0</v>
      </c>
      <c r="I74" s="74">
        <f t="shared" si="12"/>
        <v>239</v>
      </c>
      <c r="J74" s="56">
        <v>68.8834897610922</v>
      </c>
      <c r="K74" s="34">
        <f t="shared" si="9"/>
        <v>5027.117083</v>
      </c>
      <c r="L74" s="129"/>
      <c r="M74" s="113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30">
        <v>10.0</v>
      </c>
      <c r="B75" s="31" t="s">
        <v>33</v>
      </c>
      <c r="C75" s="74">
        <v>2.0</v>
      </c>
      <c r="D75" s="74">
        <v>505.7</v>
      </c>
      <c r="E75" s="74">
        <v>505.7</v>
      </c>
      <c r="F75" s="100">
        <v>0.0</v>
      </c>
      <c r="G75" s="33"/>
      <c r="H75" s="109"/>
      <c r="I75" s="74">
        <f t="shared" si="12"/>
        <v>2</v>
      </c>
      <c r="J75" s="56">
        <v>72.4725597269625</v>
      </c>
      <c r="K75" s="34">
        <f t="shared" si="9"/>
        <v>3664.937345</v>
      </c>
      <c r="L75" s="129"/>
      <c r="M75" s="113">
        <f t="shared" ref="M75:M82" si="13">D75*95.64%</f>
        <v>483.65148</v>
      </c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30">
        <v>11.0</v>
      </c>
      <c r="B76" s="31" t="s">
        <v>34</v>
      </c>
      <c r="C76" s="74">
        <v>0.0</v>
      </c>
      <c r="D76" s="74">
        <v>754.4</v>
      </c>
      <c r="E76" s="74">
        <v>754.4</v>
      </c>
      <c r="F76" s="100">
        <v>0.0</v>
      </c>
      <c r="G76" s="33">
        <v>0.0</v>
      </c>
      <c r="H76" s="109">
        <v>0.0</v>
      </c>
      <c r="I76" s="74">
        <f t="shared" si="12"/>
        <v>0</v>
      </c>
      <c r="J76" s="56">
        <v>72.35</v>
      </c>
      <c r="K76" s="34">
        <f t="shared" si="9"/>
        <v>5458.084</v>
      </c>
      <c r="L76" s="129"/>
      <c r="M76" s="113">
        <f t="shared" si="13"/>
        <v>721.50816</v>
      </c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30">
        <v>12.0</v>
      </c>
      <c r="B77" s="31" t="s">
        <v>35</v>
      </c>
      <c r="C77" s="74">
        <v>2.0</v>
      </c>
      <c r="D77" s="74">
        <v>504.8</v>
      </c>
      <c r="E77" s="74">
        <v>492.6</v>
      </c>
      <c r="F77" s="100">
        <v>0.0</v>
      </c>
      <c r="G77" s="33"/>
      <c r="H77" s="109">
        <v>0.0</v>
      </c>
      <c r="I77" s="74">
        <f t="shared" si="12"/>
        <v>14.2</v>
      </c>
      <c r="J77" s="56">
        <v>73.25</v>
      </c>
      <c r="K77" s="34">
        <f t="shared" si="9"/>
        <v>3608.295</v>
      </c>
      <c r="L77" s="129"/>
      <c r="M77" s="113">
        <f t="shared" si="13"/>
        <v>482.79072</v>
      </c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30">
        <v>13.0</v>
      </c>
      <c r="B78" s="31" t="s">
        <v>36</v>
      </c>
      <c r="C78" s="74">
        <v>0.0</v>
      </c>
      <c r="D78" s="74">
        <v>639.5</v>
      </c>
      <c r="E78" s="74">
        <v>639.5</v>
      </c>
      <c r="F78" s="100">
        <v>0.0</v>
      </c>
      <c r="G78" s="33">
        <v>0.0</v>
      </c>
      <c r="H78" s="109">
        <v>0.0</v>
      </c>
      <c r="I78" s="74">
        <f t="shared" si="12"/>
        <v>0</v>
      </c>
      <c r="J78" s="56">
        <v>72.45</v>
      </c>
      <c r="K78" s="34">
        <f t="shared" si="9"/>
        <v>4633.1775</v>
      </c>
      <c r="L78" s="129"/>
      <c r="M78" s="113">
        <f t="shared" si="13"/>
        <v>611.6178</v>
      </c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30">
        <v>14.0</v>
      </c>
      <c r="B79" s="31" t="s">
        <v>37</v>
      </c>
      <c r="C79" s="74">
        <v>0.0</v>
      </c>
      <c r="D79" s="74">
        <v>466.2</v>
      </c>
      <c r="E79" s="74">
        <v>466.2</v>
      </c>
      <c r="F79" s="100">
        <v>0.0</v>
      </c>
      <c r="G79" s="33">
        <v>0.0</v>
      </c>
      <c r="H79" s="109">
        <v>0.0</v>
      </c>
      <c r="I79" s="74">
        <f t="shared" si="12"/>
        <v>0</v>
      </c>
      <c r="J79" s="56">
        <v>72.52662116041</v>
      </c>
      <c r="K79" s="34">
        <f t="shared" si="9"/>
        <v>3381.191078</v>
      </c>
      <c r="L79" s="129"/>
      <c r="M79" s="113">
        <f t="shared" si="13"/>
        <v>445.87368</v>
      </c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30">
        <v>15.0</v>
      </c>
      <c r="B80" s="31" t="s">
        <v>38</v>
      </c>
      <c r="C80" s="74">
        <v>26.0</v>
      </c>
      <c r="D80" s="74">
        <v>76.3</v>
      </c>
      <c r="E80" s="74">
        <v>96.9</v>
      </c>
      <c r="F80" s="100">
        <v>0.0</v>
      </c>
      <c r="G80" s="33">
        <v>0.0</v>
      </c>
      <c r="H80" s="109">
        <v>0.0</v>
      </c>
      <c r="I80" s="74">
        <f t="shared" si="12"/>
        <v>5.4</v>
      </c>
      <c r="J80" s="56">
        <f>K80/E80*10</f>
        <v>70.89783282</v>
      </c>
      <c r="K80" s="34">
        <v>687.0</v>
      </c>
      <c r="L80" s="129"/>
      <c r="M80" s="113">
        <f t="shared" si="13"/>
        <v>72.97332</v>
      </c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30">
        <v>16.0</v>
      </c>
      <c r="B81" s="31" t="s">
        <v>39</v>
      </c>
      <c r="C81" s="74">
        <v>0.0</v>
      </c>
      <c r="D81" s="74">
        <v>294.8</v>
      </c>
      <c r="E81" s="74">
        <v>294.8</v>
      </c>
      <c r="F81" s="100">
        <v>0.0</v>
      </c>
      <c r="G81" s="33"/>
      <c r="H81" s="109">
        <v>0.0</v>
      </c>
      <c r="I81" s="74">
        <f t="shared" si="12"/>
        <v>0</v>
      </c>
      <c r="J81" s="56">
        <v>71.0</v>
      </c>
      <c r="K81" s="34">
        <f t="shared" ref="K81:K82" si="14">J81*E81/10</f>
        <v>2093.08</v>
      </c>
      <c r="L81" s="129"/>
      <c r="M81" s="113">
        <f t="shared" si="13"/>
        <v>281.94672</v>
      </c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30">
        <v>17.0</v>
      </c>
      <c r="B82" s="31" t="s">
        <v>40</v>
      </c>
      <c r="C82" s="74">
        <v>0.0</v>
      </c>
      <c r="D82" s="74">
        <v>49.0</v>
      </c>
      <c r="E82" s="74">
        <v>49.0</v>
      </c>
      <c r="F82" s="100">
        <v>0.0</v>
      </c>
      <c r="G82" s="33">
        <v>0.0</v>
      </c>
      <c r="H82" s="109">
        <v>0.0</v>
      </c>
      <c r="I82" s="74">
        <f t="shared" si="12"/>
        <v>0</v>
      </c>
      <c r="J82" s="56">
        <v>71.4881825938567</v>
      </c>
      <c r="K82" s="34">
        <f t="shared" si="14"/>
        <v>350.2920947</v>
      </c>
      <c r="L82" s="129"/>
      <c r="M82" s="113">
        <f t="shared" si="13"/>
        <v>46.8636</v>
      </c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30"/>
      <c r="B83" s="25" t="s">
        <v>41</v>
      </c>
      <c r="C83" s="74">
        <f t="shared" ref="C83:H83" si="15">SUM(C66:C82)</f>
        <v>390</v>
      </c>
      <c r="D83" s="74">
        <f t="shared" si="15"/>
        <v>4856.4</v>
      </c>
      <c r="E83" s="74">
        <f t="shared" si="15"/>
        <v>4949</v>
      </c>
      <c r="F83" s="74">
        <f t="shared" si="15"/>
        <v>0</v>
      </c>
      <c r="G83" s="74">
        <f t="shared" si="15"/>
        <v>4</v>
      </c>
      <c r="H83" s="74">
        <f t="shared" si="15"/>
        <v>0</v>
      </c>
      <c r="I83" s="74">
        <f t="shared" si="12"/>
        <v>293.4</v>
      </c>
      <c r="J83" s="56">
        <f>K83/E83*10</f>
        <v>71.65978036</v>
      </c>
      <c r="K83" s="34">
        <f>SUM(K66:K82)</f>
        <v>35464.4253</v>
      </c>
      <c r="L83" s="129"/>
      <c r="M83" s="42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1"/>
      <c r="B84" s="6" t="s">
        <v>44</v>
      </c>
      <c r="C84" s="44"/>
      <c r="D84" s="44"/>
      <c r="E84" s="58"/>
      <c r="F84" s="44"/>
      <c r="G84" s="59"/>
      <c r="H84" s="60"/>
      <c r="I84" s="44"/>
      <c r="J84" s="115"/>
      <c r="K84" s="116">
        <v>35464.0</v>
      </c>
      <c r="L84" s="79">
        <f>K84-K83</f>
        <v>-0.4253007679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1"/>
      <c r="B85" s="6"/>
      <c r="C85" s="44"/>
      <c r="D85" s="44"/>
      <c r="E85" s="58"/>
      <c r="F85" s="44"/>
      <c r="G85" s="59"/>
      <c r="H85" s="60"/>
      <c r="I85" s="44"/>
      <c r="J85" s="112"/>
      <c r="K85" s="46"/>
      <c r="L85" s="111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1"/>
      <c r="B86" s="6"/>
      <c r="C86" s="44"/>
      <c r="D86" s="44"/>
      <c r="E86" s="58"/>
      <c r="F86" s="44"/>
      <c r="G86" s="59"/>
      <c r="H86" s="60"/>
      <c r="I86" s="44"/>
      <c r="J86" s="43"/>
      <c r="K86" s="116"/>
      <c r="L86" s="111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1" t="s">
        <v>0</v>
      </c>
      <c r="B87" s="2"/>
      <c r="C87" s="2"/>
      <c r="D87" s="2"/>
      <c r="E87" s="2"/>
      <c r="F87" s="2"/>
      <c r="G87" s="2"/>
      <c r="H87" s="2"/>
      <c r="I87" s="2"/>
      <c r="J87" s="3"/>
      <c r="K87" s="116"/>
      <c r="L87" s="111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1" t="s">
        <v>1</v>
      </c>
      <c r="B88" s="2"/>
      <c r="C88" s="2"/>
      <c r="D88" s="2"/>
      <c r="E88" s="2"/>
      <c r="F88" s="2"/>
      <c r="G88" s="2"/>
      <c r="H88" s="2"/>
      <c r="I88" s="2"/>
      <c r="J88" s="3"/>
      <c r="K88" s="116"/>
      <c r="L88" s="111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1" t="s">
        <v>84</v>
      </c>
      <c r="B89" s="2"/>
      <c r="C89" s="2"/>
      <c r="D89" s="2"/>
      <c r="E89" s="2"/>
      <c r="F89" s="2"/>
      <c r="G89" s="2"/>
      <c r="H89" s="2"/>
      <c r="I89" s="2"/>
      <c r="J89" s="3"/>
      <c r="K89" s="116"/>
      <c r="L89" s="111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1" t="s">
        <v>45</v>
      </c>
      <c r="B90" s="2"/>
      <c r="C90" s="2"/>
      <c r="D90" s="2"/>
      <c r="E90" s="2"/>
      <c r="F90" s="2"/>
      <c r="G90" s="2"/>
      <c r="H90" s="2"/>
      <c r="I90" s="2"/>
      <c r="J90" s="3"/>
      <c r="K90" s="116"/>
      <c r="L90" s="111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5"/>
      <c r="B91" s="6"/>
      <c r="C91" s="49"/>
      <c r="D91" s="49"/>
      <c r="E91" s="50"/>
      <c r="F91" s="49"/>
      <c r="G91" s="49"/>
      <c r="H91" s="51"/>
      <c r="I91" s="49"/>
      <c r="J91" s="6"/>
      <c r="K91" s="116"/>
      <c r="L91" s="111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10"/>
      <c r="B92" s="11"/>
      <c r="C92" s="12" t="s">
        <v>4</v>
      </c>
      <c r="D92" s="12"/>
      <c r="E92" s="102" t="s">
        <v>65</v>
      </c>
      <c r="F92" s="103"/>
      <c r="G92" s="76" t="s">
        <v>4</v>
      </c>
      <c r="H92" s="16"/>
      <c r="I92" s="15"/>
      <c r="J92" s="11"/>
      <c r="K92" s="116"/>
      <c r="L92" s="111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17" t="s">
        <v>6</v>
      </c>
      <c r="B93" s="18" t="s">
        <v>7</v>
      </c>
      <c r="C93" s="19" t="s">
        <v>8</v>
      </c>
      <c r="D93" s="19" t="s">
        <v>9</v>
      </c>
      <c r="E93" s="96" t="s">
        <v>67</v>
      </c>
      <c r="F93" s="97" t="s">
        <v>12</v>
      </c>
      <c r="G93" s="19" t="s">
        <v>13</v>
      </c>
      <c r="H93" s="22" t="s">
        <v>14</v>
      </c>
      <c r="I93" s="19" t="s">
        <v>15</v>
      </c>
      <c r="J93" s="18" t="s">
        <v>16</v>
      </c>
      <c r="K93" s="116"/>
      <c r="L93" s="111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17"/>
      <c r="B94" s="18"/>
      <c r="C94" s="23" t="s">
        <v>82</v>
      </c>
      <c r="D94" s="19" t="s">
        <v>18</v>
      </c>
      <c r="E94" s="85" t="s">
        <v>18</v>
      </c>
      <c r="F94" s="19" t="s">
        <v>18</v>
      </c>
      <c r="G94" s="23" t="s">
        <v>82</v>
      </c>
      <c r="H94" s="22" t="s">
        <v>19</v>
      </c>
      <c r="I94" s="19" t="s">
        <v>20</v>
      </c>
      <c r="J94" s="18"/>
      <c r="K94" s="116"/>
      <c r="L94" s="111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24"/>
      <c r="B95" s="25"/>
      <c r="C95" s="26" t="s">
        <v>18</v>
      </c>
      <c r="D95" s="27"/>
      <c r="E95" s="99"/>
      <c r="F95" s="27"/>
      <c r="G95" s="26" t="s">
        <v>18</v>
      </c>
      <c r="H95" s="29"/>
      <c r="I95" s="27"/>
      <c r="J95" s="25"/>
      <c r="K95" s="116"/>
      <c r="L95" s="111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30">
        <v>1.0</v>
      </c>
      <c r="B96" s="31" t="s">
        <v>21</v>
      </c>
      <c r="C96" s="32"/>
      <c r="D96" s="74">
        <v>0.0</v>
      </c>
      <c r="E96" s="89">
        <v>0.0</v>
      </c>
      <c r="F96" s="26">
        <v>0.0</v>
      </c>
      <c r="G96" s="74"/>
      <c r="H96" s="29"/>
      <c r="I96" s="61">
        <f>E96*H96/10</f>
        <v>0</v>
      </c>
      <c r="J96" s="62" t="s">
        <v>46</v>
      </c>
      <c r="K96" s="116"/>
      <c r="L96" s="111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30">
        <v>2.0</v>
      </c>
      <c r="B97" s="31" t="s">
        <v>23</v>
      </c>
      <c r="C97" s="32"/>
      <c r="D97" s="74">
        <v>0.0</v>
      </c>
      <c r="E97" s="43">
        <v>0.0</v>
      </c>
      <c r="F97" s="26"/>
      <c r="G97" s="74"/>
      <c r="H97" s="29"/>
      <c r="I97" s="61"/>
      <c r="J97" s="62"/>
      <c r="K97" s="116"/>
      <c r="L97" s="111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30">
        <v>3.0</v>
      </c>
      <c r="B98" s="31" t="s">
        <v>25</v>
      </c>
      <c r="C98" s="32"/>
      <c r="D98" s="74">
        <v>0.0</v>
      </c>
      <c r="E98" s="74">
        <v>0.0</v>
      </c>
      <c r="F98" s="26"/>
      <c r="G98" s="74"/>
      <c r="H98" s="29"/>
      <c r="I98" s="61">
        <f>E98*H98/10</f>
        <v>0</v>
      </c>
      <c r="J98" s="62"/>
      <c r="K98" s="116"/>
      <c r="L98" s="111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30">
        <v>4.0</v>
      </c>
      <c r="B99" s="31" t="s">
        <v>27</v>
      </c>
      <c r="C99" s="32"/>
      <c r="D99" s="74">
        <v>0.0</v>
      </c>
      <c r="E99" s="74">
        <v>0.0</v>
      </c>
      <c r="F99" s="26">
        <v>0.0</v>
      </c>
      <c r="G99" s="74"/>
      <c r="H99" s="29"/>
      <c r="I99" s="29"/>
      <c r="J99" s="62"/>
      <c r="K99" s="116"/>
      <c r="L99" s="111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30">
        <v>5.0</v>
      </c>
      <c r="B100" s="31" t="s">
        <v>28</v>
      </c>
      <c r="C100" s="32"/>
      <c r="D100" s="74">
        <v>0.0</v>
      </c>
      <c r="E100" s="74">
        <v>0.0</v>
      </c>
      <c r="F100" s="26">
        <v>0.0</v>
      </c>
      <c r="G100" s="74"/>
      <c r="H100" s="29"/>
      <c r="I100" s="29"/>
      <c r="J100" s="62"/>
      <c r="K100" s="116"/>
      <c r="L100" s="111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30">
        <v>6.0</v>
      </c>
      <c r="B101" s="31" t="s">
        <v>29</v>
      </c>
      <c r="C101" s="32"/>
      <c r="D101" s="74">
        <v>0.0</v>
      </c>
      <c r="E101" s="74">
        <v>0.0</v>
      </c>
      <c r="F101" s="26">
        <v>0.0</v>
      </c>
      <c r="G101" s="74"/>
      <c r="H101" s="29"/>
      <c r="I101" s="29"/>
      <c r="J101" s="62"/>
      <c r="K101" s="116"/>
      <c r="L101" s="111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30">
        <v>7.0</v>
      </c>
      <c r="B102" s="31" t="s">
        <v>30</v>
      </c>
      <c r="C102" s="32"/>
      <c r="D102" s="74">
        <v>0.0</v>
      </c>
      <c r="E102" s="74">
        <v>0.0</v>
      </c>
      <c r="F102" s="26">
        <v>0.0</v>
      </c>
      <c r="G102" s="74"/>
      <c r="H102" s="55"/>
      <c r="I102" s="29"/>
      <c r="J102" s="62"/>
      <c r="K102" s="116"/>
      <c r="L102" s="111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30">
        <v>8.0</v>
      </c>
      <c r="B103" s="31" t="s">
        <v>31</v>
      </c>
      <c r="C103" s="32"/>
      <c r="D103" s="74">
        <v>0.0</v>
      </c>
      <c r="E103" s="74">
        <v>0.0</v>
      </c>
      <c r="F103" s="26">
        <v>0.0</v>
      </c>
      <c r="G103" s="74"/>
      <c r="H103" s="29"/>
      <c r="I103" s="29"/>
      <c r="J103" s="62"/>
      <c r="K103" s="116"/>
      <c r="L103" s="111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30">
        <v>9.0</v>
      </c>
      <c r="B104" s="31" t="s">
        <v>32</v>
      </c>
      <c r="C104" s="32"/>
      <c r="D104" s="74">
        <v>38.0</v>
      </c>
      <c r="E104" s="74">
        <v>38.0</v>
      </c>
      <c r="F104" s="26">
        <v>0.0</v>
      </c>
      <c r="G104" s="74"/>
      <c r="H104" s="29">
        <v>13.51</v>
      </c>
      <c r="I104" s="34">
        <f>H104*E104/10</f>
        <v>51.338</v>
      </c>
      <c r="J104" s="62"/>
      <c r="K104" s="116"/>
      <c r="L104" s="111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30">
        <v>10.0</v>
      </c>
      <c r="B105" s="31" t="s">
        <v>33</v>
      </c>
      <c r="C105" s="32"/>
      <c r="D105" s="74">
        <v>0.0</v>
      </c>
      <c r="E105" s="74">
        <v>0.0</v>
      </c>
      <c r="F105" s="26">
        <v>0.0</v>
      </c>
      <c r="G105" s="74"/>
      <c r="H105" s="29"/>
      <c r="I105" s="61"/>
      <c r="J105" s="62"/>
      <c r="K105" s="116"/>
      <c r="L105" s="111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30">
        <v>11.0</v>
      </c>
      <c r="B106" s="31" t="s">
        <v>34</v>
      </c>
      <c r="C106" s="32"/>
      <c r="D106" s="74">
        <v>0.0</v>
      </c>
      <c r="E106" s="74">
        <v>0.0</v>
      </c>
      <c r="F106" s="26">
        <v>0.0</v>
      </c>
      <c r="G106" s="74"/>
      <c r="H106" s="29"/>
      <c r="I106" s="29"/>
      <c r="J106" s="62"/>
      <c r="K106" s="116"/>
      <c r="L106" s="111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30">
        <v>12.0</v>
      </c>
      <c r="B107" s="31" t="s">
        <v>35</v>
      </c>
      <c r="C107" s="32"/>
      <c r="D107" s="74">
        <v>0.0</v>
      </c>
      <c r="E107" s="74">
        <v>0.0</v>
      </c>
      <c r="F107" s="26">
        <v>0.0</v>
      </c>
      <c r="G107" s="74"/>
      <c r="H107" s="29"/>
      <c r="I107" s="29"/>
      <c r="J107" s="62"/>
      <c r="K107" s="116"/>
      <c r="L107" s="111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30">
        <v>13.0</v>
      </c>
      <c r="B108" s="31" t="s">
        <v>36</v>
      </c>
      <c r="C108" s="32"/>
      <c r="D108" s="74">
        <v>0.0</v>
      </c>
      <c r="E108" s="74">
        <v>0.0</v>
      </c>
      <c r="F108" s="26">
        <v>0.0</v>
      </c>
      <c r="G108" s="74"/>
      <c r="H108" s="29"/>
      <c r="I108" s="61"/>
      <c r="J108" s="62"/>
      <c r="K108" s="116"/>
      <c r="L108" s="111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30">
        <v>14.0</v>
      </c>
      <c r="B109" s="31" t="s">
        <v>37</v>
      </c>
      <c r="C109" s="32"/>
      <c r="D109" s="74">
        <v>0.0</v>
      </c>
      <c r="E109" s="74">
        <v>0.0</v>
      </c>
      <c r="F109" s="26">
        <v>0.0</v>
      </c>
      <c r="G109" s="74"/>
      <c r="H109" s="29"/>
      <c r="I109" s="61">
        <f t="shared" ref="I109:I112" si="16">E109*H109/10</f>
        <v>0</v>
      </c>
      <c r="J109" s="62"/>
      <c r="K109" s="116"/>
      <c r="L109" s="111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30">
        <v>15.0</v>
      </c>
      <c r="B110" s="31" t="s">
        <v>38</v>
      </c>
      <c r="C110" s="32"/>
      <c r="D110" s="33">
        <v>0.0</v>
      </c>
      <c r="E110" s="74">
        <v>0.0</v>
      </c>
      <c r="F110" s="26">
        <v>0.0</v>
      </c>
      <c r="G110" s="74"/>
      <c r="H110" s="55"/>
      <c r="I110" s="61">
        <f t="shared" si="16"/>
        <v>0</v>
      </c>
      <c r="J110" s="62"/>
      <c r="K110" s="116"/>
      <c r="L110" s="111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30">
        <v>16.0</v>
      </c>
      <c r="B111" s="31" t="s">
        <v>39</v>
      </c>
      <c r="C111" s="32"/>
      <c r="D111" s="33">
        <v>0.0</v>
      </c>
      <c r="E111" s="74">
        <v>0.0</v>
      </c>
      <c r="F111" s="26">
        <v>0.0</v>
      </c>
      <c r="G111" s="74"/>
      <c r="H111" s="55"/>
      <c r="I111" s="61">
        <f t="shared" si="16"/>
        <v>0</v>
      </c>
      <c r="J111" s="62"/>
      <c r="K111" s="116"/>
      <c r="L111" s="111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30">
        <v>17.0</v>
      </c>
      <c r="B112" s="31" t="s">
        <v>40</v>
      </c>
      <c r="C112" s="32"/>
      <c r="D112" s="74">
        <v>0.0</v>
      </c>
      <c r="E112" s="74">
        <v>0.0</v>
      </c>
      <c r="F112" s="26">
        <v>0.0</v>
      </c>
      <c r="G112" s="74"/>
      <c r="H112" s="55"/>
      <c r="I112" s="61">
        <f t="shared" si="16"/>
        <v>0</v>
      </c>
      <c r="J112" s="62"/>
      <c r="K112" s="116"/>
      <c r="L112" s="111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30"/>
      <c r="B113" s="25" t="s">
        <v>41</v>
      </c>
      <c r="C113" s="32"/>
      <c r="D113" s="74">
        <v>38.0</v>
      </c>
      <c r="E113" s="74">
        <v>38.0</v>
      </c>
      <c r="F113" s="26">
        <v>0.0</v>
      </c>
      <c r="G113" s="74"/>
      <c r="H113" s="29">
        <v>13.5</v>
      </c>
      <c r="I113" s="34">
        <f>H113*E113/10</f>
        <v>51.3</v>
      </c>
      <c r="J113" s="62"/>
      <c r="K113" s="116"/>
      <c r="L113" s="111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1"/>
      <c r="B114" s="6"/>
      <c r="C114" s="42"/>
      <c r="D114" s="42"/>
      <c r="E114" s="43"/>
      <c r="F114" s="42"/>
      <c r="G114" s="59"/>
      <c r="H114" s="104"/>
      <c r="I114" s="6">
        <v>88.0</v>
      </c>
      <c r="J114" s="4"/>
      <c r="K114" s="116"/>
      <c r="L114" s="111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1" t="s">
        <v>0</v>
      </c>
      <c r="B115" s="2"/>
      <c r="C115" s="2"/>
      <c r="D115" s="2"/>
      <c r="E115" s="2"/>
      <c r="F115" s="2"/>
      <c r="G115" s="2"/>
      <c r="H115" s="2"/>
      <c r="I115" s="2"/>
      <c r="J115" s="3"/>
      <c r="K115" s="116"/>
      <c r="L115" s="111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1" t="s">
        <v>1</v>
      </c>
      <c r="B116" s="2"/>
      <c r="C116" s="2"/>
      <c r="D116" s="2"/>
      <c r="E116" s="2"/>
      <c r="F116" s="2"/>
      <c r="G116" s="2"/>
      <c r="H116" s="2"/>
      <c r="I116" s="2"/>
      <c r="J116" s="3"/>
      <c r="K116" s="116"/>
      <c r="L116" s="111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1" t="s">
        <v>84</v>
      </c>
      <c r="B117" s="2"/>
      <c r="C117" s="2"/>
      <c r="D117" s="2"/>
      <c r="E117" s="2"/>
      <c r="F117" s="2"/>
      <c r="G117" s="2"/>
      <c r="H117" s="2"/>
      <c r="I117" s="2"/>
      <c r="J117" s="3"/>
      <c r="K117" s="116"/>
      <c r="L117" s="111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1" t="s">
        <v>47</v>
      </c>
      <c r="B118" s="2"/>
      <c r="C118" s="2"/>
      <c r="D118" s="2"/>
      <c r="E118" s="2"/>
      <c r="F118" s="2"/>
      <c r="G118" s="2"/>
      <c r="H118" s="2"/>
      <c r="I118" s="2"/>
      <c r="J118" s="3"/>
      <c r="K118" s="116"/>
      <c r="L118" s="111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5"/>
      <c r="B119" s="6"/>
      <c r="C119" s="49"/>
      <c r="D119" s="49"/>
      <c r="E119" s="50"/>
      <c r="F119" s="49"/>
      <c r="G119" s="49"/>
      <c r="H119" s="51"/>
      <c r="I119" s="49"/>
      <c r="J119" s="6"/>
      <c r="K119" s="116"/>
      <c r="L119" s="111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10"/>
      <c r="B120" s="11"/>
      <c r="C120" s="12" t="s">
        <v>4</v>
      </c>
      <c r="D120" s="12"/>
      <c r="E120" s="105"/>
      <c r="F120" s="15"/>
      <c r="G120" s="12" t="s">
        <v>4</v>
      </c>
      <c r="H120" s="16"/>
      <c r="I120" s="15"/>
      <c r="J120" s="11"/>
      <c r="K120" s="116"/>
      <c r="L120" s="111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17" t="s">
        <v>6</v>
      </c>
      <c r="B121" s="18" t="s">
        <v>7</v>
      </c>
      <c r="C121" s="19" t="s">
        <v>8</v>
      </c>
      <c r="D121" s="19" t="s">
        <v>9</v>
      </c>
      <c r="E121" s="20" t="s">
        <v>65</v>
      </c>
      <c r="F121" s="19" t="s">
        <v>12</v>
      </c>
      <c r="G121" s="19" t="s">
        <v>13</v>
      </c>
      <c r="H121" s="22" t="s">
        <v>14</v>
      </c>
      <c r="I121" s="19" t="s">
        <v>15</v>
      </c>
      <c r="J121" s="18" t="s">
        <v>16</v>
      </c>
      <c r="K121" s="116"/>
      <c r="L121" s="111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17"/>
      <c r="B122" s="18"/>
      <c r="C122" s="23" t="s">
        <v>82</v>
      </c>
      <c r="D122" s="19" t="s">
        <v>18</v>
      </c>
      <c r="E122" s="20" t="s">
        <v>18</v>
      </c>
      <c r="F122" s="19" t="s">
        <v>18</v>
      </c>
      <c r="G122" s="23" t="s">
        <v>82</v>
      </c>
      <c r="H122" s="22" t="s">
        <v>19</v>
      </c>
      <c r="I122" s="19" t="s">
        <v>20</v>
      </c>
      <c r="J122" s="18"/>
      <c r="K122" s="116"/>
      <c r="L122" s="111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24"/>
      <c r="B123" s="25"/>
      <c r="C123" s="26" t="s">
        <v>18</v>
      </c>
      <c r="D123" s="27"/>
      <c r="E123" s="28"/>
      <c r="F123" s="27"/>
      <c r="G123" s="26" t="s">
        <v>18</v>
      </c>
      <c r="H123" s="29"/>
      <c r="I123" s="27"/>
      <c r="J123" s="25"/>
      <c r="K123" s="116"/>
      <c r="L123" s="111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30">
        <v>1.0</v>
      </c>
      <c r="B124" s="31" t="s">
        <v>21</v>
      </c>
      <c r="C124" s="32">
        <v>0.0</v>
      </c>
      <c r="D124" s="74">
        <v>0.0</v>
      </c>
      <c r="E124" s="74">
        <v>0.0</v>
      </c>
      <c r="F124" s="34">
        <v>0.0</v>
      </c>
      <c r="G124" s="87"/>
      <c r="H124" s="29"/>
      <c r="I124" s="34"/>
      <c r="J124" s="62" t="s">
        <v>46</v>
      </c>
      <c r="K124" s="116"/>
      <c r="L124" s="79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30">
        <v>2.0</v>
      </c>
      <c r="B125" s="31" t="s">
        <v>23</v>
      </c>
      <c r="C125" s="32">
        <v>0.0</v>
      </c>
      <c r="D125" s="74">
        <v>0.0</v>
      </c>
      <c r="E125" s="74">
        <v>0.0</v>
      </c>
      <c r="F125" s="34">
        <v>0.0</v>
      </c>
      <c r="G125" s="87"/>
      <c r="H125" s="56"/>
      <c r="I125" s="34">
        <f t="shared" ref="I125:I140" si="17">H125*E125/10</f>
        <v>0</v>
      </c>
      <c r="J125" s="62"/>
      <c r="K125" s="45"/>
      <c r="L125" s="79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30">
        <v>3.0</v>
      </c>
      <c r="B126" s="31" t="s">
        <v>25</v>
      </c>
      <c r="C126" s="32">
        <v>7.0</v>
      </c>
      <c r="D126" s="74">
        <v>45.2</v>
      </c>
      <c r="E126" s="74">
        <v>51.8</v>
      </c>
      <c r="F126" s="34"/>
      <c r="G126" s="87">
        <f t="shared" ref="G126:G140" si="18">C126+D126-E126</f>
        <v>0.4</v>
      </c>
      <c r="H126" s="29">
        <v>11.75</v>
      </c>
      <c r="I126" s="34">
        <f t="shared" si="17"/>
        <v>60.865</v>
      </c>
      <c r="J126" s="62"/>
      <c r="K126" s="45"/>
      <c r="L126" s="110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30">
        <v>4.0</v>
      </c>
      <c r="B127" s="31" t="s">
        <v>27</v>
      </c>
      <c r="C127" s="32">
        <v>0.0</v>
      </c>
      <c r="D127" s="74">
        <v>5.7</v>
      </c>
      <c r="E127" s="74">
        <v>5.7</v>
      </c>
      <c r="F127" s="34"/>
      <c r="G127" s="87">
        <f t="shared" si="18"/>
        <v>0</v>
      </c>
      <c r="H127" s="29">
        <v>11.89</v>
      </c>
      <c r="I127" s="34">
        <f t="shared" si="17"/>
        <v>6.7773</v>
      </c>
      <c r="J127" s="62"/>
      <c r="K127" s="45"/>
      <c r="L127" s="110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30">
        <v>5.0</v>
      </c>
      <c r="B128" s="31" t="s">
        <v>28</v>
      </c>
      <c r="C128" s="32">
        <v>0.0</v>
      </c>
      <c r="D128" s="74">
        <v>0.0</v>
      </c>
      <c r="E128" s="74">
        <v>0.0</v>
      </c>
      <c r="F128" s="34"/>
      <c r="G128" s="87">
        <f t="shared" si="18"/>
        <v>0</v>
      </c>
      <c r="H128" s="29"/>
      <c r="I128" s="34">
        <f t="shared" si="17"/>
        <v>0</v>
      </c>
      <c r="J128" s="62"/>
      <c r="K128" s="45"/>
      <c r="L128" s="110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30">
        <v>6.0</v>
      </c>
      <c r="B129" s="31" t="s">
        <v>29</v>
      </c>
      <c r="C129" s="32">
        <v>0.0</v>
      </c>
      <c r="D129" s="74">
        <v>373.0</v>
      </c>
      <c r="E129" s="74">
        <v>363.5</v>
      </c>
      <c r="F129" s="34"/>
      <c r="G129" s="87">
        <f t="shared" si="18"/>
        <v>9.5</v>
      </c>
      <c r="H129" s="29">
        <v>11.75</v>
      </c>
      <c r="I129" s="34">
        <f t="shared" si="17"/>
        <v>427.1125</v>
      </c>
      <c r="J129" s="62"/>
      <c r="K129" s="45"/>
      <c r="L129" s="110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30">
        <v>7.0</v>
      </c>
      <c r="B130" s="31" t="s">
        <v>30</v>
      </c>
      <c r="C130" s="32">
        <v>6.0</v>
      </c>
      <c r="D130" s="74">
        <v>48.0</v>
      </c>
      <c r="E130" s="74">
        <v>53.7</v>
      </c>
      <c r="F130" s="34">
        <v>0.0</v>
      </c>
      <c r="G130" s="87">
        <f t="shared" si="18"/>
        <v>0.3</v>
      </c>
      <c r="H130" s="29">
        <v>11.25</v>
      </c>
      <c r="I130" s="34">
        <f t="shared" si="17"/>
        <v>60.4125</v>
      </c>
      <c r="J130" s="62"/>
      <c r="K130" s="45"/>
      <c r="L130" s="110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30">
        <v>8.0</v>
      </c>
      <c r="B131" s="31" t="s">
        <v>31</v>
      </c>
      <c r="C131" s="32">
        <v>0.0</v>
      </c>
      <c r="D131" s="74">
        <v>189.3</v>
      </c>
      <c r="E131" s="74">
        <v>189.3</v>
      </c>
      <c r="F131" s="34">
        <v>0.0</v>
      </c>
      <c r="G131" s="87">
        <f t="shared" si="18"/>
        <v>0</v>
      </c>
      <c r="H131" s="29">
        <v>11.89</v>
      </c>
      <c r="I131" s="34">
        <f t="shared" si="17"/>
        <v>225.0777</v>
      </c>
      <c r="J131" s="62"/>
      <c r="K131" s="45"/>
      <c r="L131" s="110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30">
        <v>9.0</v>
      </c>
      <c r="B132" s="31" t="s">
        <v>32</v>
      </c>
      <c r="C132" s="32">
        <v>42.60030581039746</v>
      </c>
      <c r="D132" s="74">
        <v>388.3</v>
      </c>
      <c r="E132" s="74">
        <v>318.3</v>
      </c>
      <c r="F132" s="34">
        <v>0.0</v>
      </c>
      <c r="G132" s="87">
        <f t="shared" si="18"/>
        <v>112.6003058</v>
      </c>
      <c r="H132" s="29">
        <v>11.95</v>
      </c>
      <c r="I132" s="34">
        <f t="shared" si="17"/>
        <v>380.3685</v>
      </c>
      <c r="J132" s="62"/>
      <c r="K132" s="45"/>
      <c r="L132" s="110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30">
        <v>10.0</v>
      </c>
      <c r="B133" s="31" t="s">
        <v>33</v>
      </c>
      <c r="C133" s="32">
        <v>0.0</v>
      </c>
      <c r="D133" s="74">
        <v>765.7</v>
      </c>
      <c r="E133" s="74">
        <v>765.7</v>
      </c>
      <c r="F133" s="34">
        <v>0.0</v>
      </c>
      <c r="G133" s="87">
        <f t="shared" si="18"/>
        <v>0</v>
      </c>
      <c r="H133" s="29">
        <v>11.97</v>
      </c>
      <c r="I133" s="34">
        <f t="shared" si="17"/>
        <v>916.5429</v>
      </c>
      <c r="J133" s="62"/>
      <c r="K133" s="45"/>
      <c r="L133" s="110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30">
        <v>11.0</v>
      </c>
      <c r="B134" s="31" t="s">
        <v>34</v>
      </c>
      <c r="C134" s="32">
        <v>0.0</v>
      </c>
      <c r="D134" s="74">
        <v>446.4</v>
      </c>
      <c r="E134" s="74">
        <v>446.4</v>
      </c>
      <c r="F134" s="34">
        <v>0.0</v>
      </c>
      <c r="G134" s="87">
        <f t="shared" si="18"/>
        <v>0</v>
      </c>
      <c r="H134" s="29">
        <v>11.92</v>
      </c>
      <c r="I134" s="34">
        <f t="shared" si="17"/>
        <v>532.1088</v>
      </c>
      <c r="J134" s="62"/>
      <c r="K134" s="45"/>
      <c r="L134" s="110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30">
        <v>12.0</v>
      </c>
      <c r="B135" s="31" t="s">
        <v>35</v>
      </c>
      <c r="C135" s="32">
        <v>2.5</v>
      </c>
      <c r="D135" s="74">
        <v>569.8</v>
      </c>
      <c r="E135" s="74">
        <v>570.7</v>
      </c>
      <c r="F135" s="34">
        <v>14.0</v>
      </c>
      <c r="G135" s="87">
        <f t="shared" si="18"/>
        <v>1.6</v>
      </c>
      <c r="H135" s="29">
        <v>11.89</v>
      </c>
      <c r="I135" s="34">
        <f t="shared" si="17"/>
        <v>678.5623</v>
      </c>
      <c r="J135" s="62"/>
      <c r="K135" s="45"/>
      <c r="L135" s="110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30">
        <v>13.0</v>
      </c>
      <c r="B136" s="31" t="s">
        <v>36</v>
      </c>
      <c r="C136" s="32">
        <v>0.0</v>
      </c>
      <c r="D136" s="74">
        <v>346.6</v>
      </c>
      <c r="E136" s="74">
        <v>346.6</v>
      </c>
      <c r="F136" s="34">
        <v>0.0</v>
      </c>
      <c r="G136" s="87">
        <f t="shared" si="18"/>
        <v>0</v>
      </c>
      <c r="H136" s="29">
        <v>12.15</v>
      </c>
      <c r="I136" s="34">
        <f t="shared" si="17"/>
        <v>421.119</v>
      </c>
      <c r="J136" s="62"/>
      <c r="K136" s="45"/>
      <c r="L136" s="110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30">
        <v>14.0</v>
      </c>
      <c r="B137" s="31" t="s">
        <v>37</v>
      </c>
      <c r="C137" s="32">
        <v>0.0</v>
      </c>
      <c r="D137" s="74">
        <v>136.6</v>
      </c>
      <c r="E137" s="74">
        <v>136.6</v>
      </c>
      <c r="F137" s="34">
        <v>0.0</v>
      </c>
      <c r="G137" s="87">
        <f t="shared" si="18"/>
        <v>0</v>
      </c>
      <c r="H137" s="29">
        <v>11.35</v>
      </c>
      <c r="I137" s="34">
        <f t="shared" si="17"/>
        <v>155.041</v>
      </c>
      <c r="J137" s="62"/>
      <c r="K137" s="45"/>
      <c r="L137" s="110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30">
        <v>15.0</v>
      </c>
      <c r="B138" s="31" t="s">
        <v>38</v>
      </c>
      <c r="C138" s="32">
        <v>0.0</v>
      </c>
      <c r="D138" s="74">
        <v>6.6</v>
      </c>
      <c r="E138" s="74">
        <v>6.6</v>
      </c>
      <c r="F138" s="34">
        <v>0.0</v>
      </c>
      <c r="G138" s="87">
        <f t="shared" si="18"/>
        <v>0</v>
      </c>
      <c r="H138" s="29">
        <v>11.25</v>
      </c>
      <c r="I138" s="34">
        <f t="shared" si="17"/>
        <v>7.425</v>
      </c>
      <c r="J138" s="62"/>
      <c r="K138" s="45"/>
      <c r="L138" s="110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30">
        <v>16.0</v>
      </c>
      <c r="B139" s="31" t="s">
        <v>39</v>
      </c>
      <c r="C139" s="32">
        <v>0.0</v>
      </c>
      <c r="D139" s="74">
        <v>9.4</v>
      </c>
      <c r="E139" s="74">
        <v>9.4</v>
      </c>
      <c r="F139" s="34">
        <v>0.0</v>
      </c>
      <c r="G139" s="87">
        <f t="shared" si="18"/>
        <v>0</v>
      </c>
      <c r="H139" s="29">
        <v>11.9</v>
      </c>
      <c r="I139" s="34">
        <f t="shared" si="17"/>
        <v>11.186</v>
      </c>
      <c r="J139" s="62"/>
      <c r="K139" s="45"/>
      <c r="L139" s="110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30">
        <v>17.0</v>
      </c>
      <c r="B140" s="31" t="s">
        <v>40</v>
      </c>
      <c r="C140" s="32">
        <v>0.0</v>
      </c>
      <c r="D140" s="74">
        <v>17.9</v>
      </c>
      <c r="E140" s="74">
        <v>17.9</v>
      </c>
      <c r="F140" s="34">
        <v>0.0</v>
      </c>
      <c r="G140" s="87">
        <f t="shared" si="18"/>
        <v>0</v>
      </c>
      <c r="H140" s="29">
        <v>11.89</v>
      </c>
      <c r="I140" s="34">
        <f t="shared" si="17"/>
        <v>21.2831</v>
      </c>
      <c r="J140" s="62"/>
      <c r="K140" s="45"/>
      <c r="L140" s="110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30"/>
      <c r="B141" s="25" t="s">
        <v>41</v>
      </c>
      <c r="C141" s="32">
        <f>SUM(C124:C140)</f>
        <v>58.10030581</v>
      </c>
      <c r="D141" s="32">
        <v>3348.4</v>
      </c>
      <c r="E141" s="32">
        <v>3282.2</v>
      </c>
      <c r="F141" s="32">
        <f t="shared" ref="F141:G141" si="19">SUM(F124:F140)</f>
        <v>14</v>
      </c>
      <c r="G141" s="32">
        <f t="shared" si="19"/>
        <v>124.4003058</v>
      </c>
      <c r="H141" s="29">
        <f>I141/E141*10</f>
        <v>11.8941003</v>
      </c>
      <c r="I141" s="34">
        <f>SUM(I125:I140)</f>
        <v>3903.8816</v>
      </c>
      <c r="J141" s="62"/>
      <c r="K141" s="45"/>
      <c r="L141" s="79">
        <f>12.47/11.36%</f>
        <v>109.7711268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8.0" customHeight="1">
      <c r="A142" s="41"/>
      <c r="B142" s="6"/>
      <c r="C142" s="42"/>
      <c r="D142" s="42"/>
      <c r="E142" s="43">
        <v>3647.0</v>
      </c>
      <c r="F142" s="42"/>
      <c r="G142" s="42">
        <f>E142-E141</f>
        <v>364.8</v>
      </c>
      <c r="H142" s="59"/>
      <c r="I142" s="42">
        <v>3904.0</v>
      </c>
      <c r="J142" s="49">
        <f>I142-I141</f>
        <v>0.1184</v>
      </c>
      <c r="K142" s="116"/>
      <c r="L142" s="111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8.25" customHeight="1">
      <c r="A143" s="41"/>
      <c r="B143" s="6"/>
      <c r="C143" s="42"/>
      <c r="D143" s="42"/>
      <c r="E143" s="43"/>
      <c r="F143" s="42"/>
      <c r="G143" s="42"/>
      <c r="H143" s="59"/>
      <c r="I143" s="42"/>
      <c r="J143" s="6"/>
      <c r="K143" s="116"/>
      <c r="L143" s="111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8.25" customHeight="1">
      <c r="A144" s="41"/>
      <c r="B144" s="6"/>
      <c r="C144" s="42"/>
      <c r="D144" s="42"/>
      <c r="E144" s="43"/>
      <c r="F144" s="42"/>
      <c r="G144" s="42"/>
      <c r="H144" s="59"/>
      <c r="I144" s="42"/>
      <c r="J144" s="6"/>
      <c r="K144" s="116"/>
      <c r="L144" s="111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8.25" customHeight="1">
      <c r="A145" s="41"/>
      <c r="B145" s="6"/>
      <c r="C145" s="42"/>
      <c r="D145" s="42"/>
      <c r="E145" s="43"/>
      <c r="F145" s="42"/>
      <c r="G145" s="42"/>
      <c r="H145" s="59"/>
      <c r="I145" s="42"/>
      <c r="J145" s="6"/>
      <c r="K145" s="116"/>
      <c r="L145" s="111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8.25" customHeight="1">
      <c r="A146" s="41"/>
      <c r="B146" s="6"/>
      <c r="C146" s="42"/>
      <c r="D146" s="42"/>
      <c r="E146" s="43"/>
      <c r="F146" s="42"/>
      <c r="G146" s="42"/>
      <c r="H146" s="59"/>
      <c r="I146" s="42"/>
      <c r="J146" s="6"/>
      <c r="K146" s="116"/>
      <c r="L146" s="111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1" t="s">
        <v>0</v>
      </c>
      <c r="B147" s="2"/>
      <c r="C147" s="2"/>
      <c r="D147" s="2"/>
      <c r="E147" s="2"/>
      <c r="F147" s="2"/>
      <c r="G147" s="2"/>
      <c r="H147" s="2"/>
      <c r="I147" s="2"/>
      <c r="J147" s="3"/>
      <c r="K147" s="116"/>
      <c r="L147" s="111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1" t="s">
        <v>1</v>
      </c>
      <c r="B148" s="2"/>
      <c r="C148" s="2"/>
      <c r="D148" s="2"/>
      <c r="E148" s="2"/>
      <c r="F148" s="2"/>
      <c r="G148" s="2"/>
      <c r="H148" s="2"/>
      <c r="I148" s="2"/>
      <c r="J148" s="3"/>
      <c r="K148" s="116"/>
      <c r="L148" s="111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1" t="s">
        <v>84</v>
      </c>
      <c r="B149" s="2"/>
      <c r="C149" s="2"/>
      <c r="D149" s="2"/>
      <c r="E149" s="2"/>
      <c r="F149" s="2"/>
      <c r="G149" s="2"/>
      <c r="H149" s="2"/>
      <c r="I149" s="2"/>
      <c r="J149" s="3"/>
      <c r="K149" s="116"/>
      <c r="L149" s="111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1" t="s">
        <v>48</v>
      </c>
      <c r="B150" s="2"/>
      <c r="C150" s="2"/>
      <c r="D150" s="2"/>
      <c r="E150" s="2"/>
      <c r="F150" s="2"/>
      <c r="G150" s="2"/>
      <c r="H150" s="2"/>
      <c r="I150" s="2"/>
      <c r="J150" s="3"/>
      <c r="K150" s="116"/>
      <c r="L150" s="111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5"/>
      <c r="B151" s="6"/>
      <c r="C151" s="49"/>
      <c r="D151" s="49"/>
      <c r="E151" s="50"/>
      <c r="F151" s="49"/>
      <c r="G151" s="49"/>
      <c r="H151" s="51"/>
      <c r="I151" s="49"/>
      <c r="J151" s="6"/>
      <c r="K151" s="116"/>
      <c r="L151" s="111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10"/>
      <c r="B152" s="75"/>
      <c r="C152" s="76" t="s">
        <v>4</v>
      </c>
      <c r="D152" s="12"/>
      <c r="E152" s="53"/>
      <c r="F152" s="15"/>
      <c r="G152" s="12" t="s">
        <v>4</v>
      </c>
      <c r="H152" s="16"/>
      <c r="I152" s="15"/>
      <c r="J152" s="11"/>
      <c r="K152" s="116"/>
      <c r="L152" s="111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17" t="s">
        <v>6</v>
      </c>
      <c r="B153" s="18" t="s">
        <v>7</v>
      </c>
      <c r="C153" s="19" t="s">
        <v>8</v>
      </c>
      <c r="D153" s="19" t="s">
        <v>9</v>
      </c>
      <c r="E153" s="85" t="s">
        <v>65</v>
      </c>
      <c r="F153" s="19" t="s">
        <v>12</v>
      </c>
      <c r="G153" s="19" t="s">
        <v>13</v>
      </c>
      <c r="H153" s="22" t="s">
        <v>14</v>
      </c>
      <c r="I153" s="19" t="s">
        <v>15</v>
      </c>
      <c r="J153" s="18" t="s">
        <v>16</v>
      </c>
      <c r="K153" s="116"/>
      <c r="L153" s="111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17"/>
      <c r="B154" s="18"/>
      <c r="C154" s="23" t="s">
        <v>82</v>
      </c>
      <c r="D154" s="19" t="s">
        <v>18</v>
      </c>
      <c r="E154" s="20" t="s">
        <v>18</v>
      </c>
      <c r="F154" s="19" t="s">
        <v>18</v>
      </c>
      <c r="G154" s="23" t="s">
        <v>82</v>
      </c>
      <c r="H154" s="22" t="s">
        <v>19</v>
      </c>
      <c r="I154" s="19" t="s">
        <v>20</v>
      </c>
      <c r="J154" s="18"/>
      <c r="K154" s="116"/>
      <c r="L154" s="111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24"/>
      <c r="B155" s="25"/>
      <c r="C155" s="26" t="s">
        <v>18</v>
      </c>
      <c r="D155" s="27"/>
      <c r="E155" s="28"/>
      <c r="F155" s="27"/>
      <c r="G155" s="26" t="s">
        <v>18</v>
      </c>
      <c r="H155" s="29"/>
      <c r="I155" s="27"/>
      <c r="J155" s="25"/>
      <c r="K155" s="116"/>
      <c r="L155" s="111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30">
        <v>1.0</v>
      </c>
      <c r="B156" s="31" t="s">
        <v>21</v>
      </c>
      <c r="C156" s="32"/>
      <c r="D156" s="74">
        <v>0.0</v>
      </c>
      <c r="E156" s="74">
        <v>0.0</v>
      </c>
      <c r="F156" s="34"/>
      <c r="G156" s="34"/>
      <c r="H156" s="56"/>
      <c r="I156" s="77"/>
      <c r="J156" s="62" t="s">
        <v>46</v>
      </c>
      <c r="K156" s="116"/>
      <c r="L156" s="111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30">
        <v>2.0</v>
      </c>
      <c r="B157" s="31" t="s">
        <v>23</v>
      </c>
      <c r="C157" s="32"/>
      <c r="D157" s="74">
        <v>0.0</v>
      </c>
      <c r="E157" s="74">
        <v>0.0</v>
      </c>
      <c r="F157" s="34"/>
      <c r="G157" s="34"/>
      <c r="H157" s="56"/>
      <c r="I157" s="77"/>
      <c r="J157" s="62"/>
      <c r="K157" s="116"/>
      <c r="L157" s="111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30">
        <v>3.0</v>
      </c>
      <c r="B158" s="31" t="s">
        <v>25</v>
      </c>
      <c r="C158" s="32"/>
      <c r="D158" s="74">
        <v>0.0</v>
      </c>
      <c r="E158" s="74">
        <v>0.0</v>
      </c>
      <c r="F158" s="34"/>
      <c r="G158" s="34"/>
      <c r="H158" s="56"/>
      <c r="I158" s="77"/>
      <c r="J158" s="62"/>
      <c r="K158" s="116"/>
      <c r="L158" s="111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30">
        <v>4.0</v>
      </c>
      <c r="B159" s="31" t="s">
        <v>27</v>
      </c>
      <c r="C159" s="32"/>
      <c r="D159" s="74">
        <v>1.9</v>
      </c>
      <c r="E159" s="74">
        <v>2.0</v>
      </c>
      <c r="F159" s="34"/>
      <c r="G159" s="34"/>
      <c r="H159" s="56">
        <v>15.0</v>
      </c>
      <c r="I159" s="77">
        <f t="shared" ref="I159:I173" si="20">H159*E159/10</f>
        <v>3</v>
      </c>
      <c r="J159" s="62"/>
      <c r="K159" s="116"/>
      <c r="L159" s="111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30">
        <v>5.0</v>
      </c>
      <c r="B160" s="31" t="s">
        <v>28</v>
      </c>
      <c r="C160" s="32"/>
      <c r="D160" s="74">
        <v>0.0</v>
      </c>
      <c r="E160" s="74">
        <v>0.0</v>
      </c>
      <c r="F160" s="34"/>
      <c r="G160" s="34"/>
      <c r="H160" s="56"/>
      <c r="I160" s="77">
        <f t="shared" si="20"/>
        <v>0</v>
      </c>
      <c r="J160" s="27"/>
      <c r="K160" s="116"/>
      <c r="L160" s="111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30">
        <v>6.0</v>
      </c>
      <c r="B161" s="31" t="s">
        <v>29</v>
      </c>
      <c r="C161" s="32"/>
      <c r="D161" s="74">
        <v>1.9</v>
      </c>
      <c r="E161" s="74">
        <v>2.0</v>
      </c>
      <c r="F161" s="34"/>
      <c r="G161" s="34"/>
      <c r="H161" s="56">
        <v>15.0</v>
      </c>
      <c r="I161" s="77">
        <f t="shared" si="20"/>
        <v>3</v>
      </c>
      <c r="J161" s="27"/>
      <c r="K161" s="116"/>
      <c r="L161" s="111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30">
        <v>7.0</v>
      </c>
      <c r="B162" s="31" t="s">
        <v>30</v>
      </c>
      <c r="C162" s="32"/>
      <c r="D162" s="74">
        <v>0.0</v>
      </c>
      <c r="E162" s="74">
        <v>0.0</v>
      </c>
      <c r="F162" s="34"/>
      <c r="G162" s="34"/>
      <c r="H162" s="56"/>
      <c r="I162" s="77">
        <f t="shared" si="20"/>
        <v>0</v>
      </c>
      <c r="J162" s="62"/>
      <c r="K162" s="116"/>
      <c r="L162" s="111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30">
        <v>8.0</v>
      </c>
      <c r="B163" s="31" t="s">
        <v>31</v>
      </c>
      <c r="C163" s="32"/>
      <c r="D163" s="74">
        <v>0.0</v>
      </c>
      <c r="E163" s="74">
        <v>0.0</v>
      </c>
      <c r="F163" s="34"/>
      <c r="G163" s="34"/>
      <c r="H163" s="29"/>
      <c r="I163" s="77">
        <f t="shared" si="20"/>
        <v>0</v>
      </c>
      <c r="J163" s="62"/>
      <c r="K163" s="116"/>
      <c r="L163" s="130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30">
        <v>9.0</v>
      </c>
      <c r="B164" s="31" t="s">
        <v>32</v>
      </c>
      <c r="C164" s="32"/>
      <c r="D164" s="74">
        <v>0.0</v>
      </c>
      <c r="E164" s="74">
        <v>0.0</v>
      </c>
      <c r="F164" s="34"/>
      <c r="G164" s="34"/>
      <c r="H164" s="29"/>
      <c r="I164" s="77">
        <f t="shared" si="20"/>
        <v>0</v>
      </c>
      <c r="J164" s="62"/>
      <c r="K164" s="116"/>
      <c r="L164" s="130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30">
        <v>10.0</v>
      </c>
      <c r="B165" s="31" t="s">
        <v>33</v>
      </c>
      <c r="C165" s="32"/>
      <c r="D165" s="74">
        <v>0.0</v>
      </c>
      <c r="E165" s="74">
        <v>0.0</v>
      </c>
      <c r="F165" s="34"/>
      <c r="G165" s="34"/>
      <c r="H165" s="56"/>
      <c r="I165" s="77">
        <f t="shared" si="20"/>
        <v>0</v>
      </c>
      <c r="J165" s="62"/>
      <c r="K165" s="116"/>
      <c r="L165" s="111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30">
        <v>11.0</v>
      </c>
      <c r="B166" s="31" t="s">
        <v>34</v>
      </c>
      <c r="C166" s="32"/>
      <c r="D166" s="74">
        <v>0.0</v>
      </c>
      <c r="E166" s="74">
        <v>0.0</v>
      </c>
      <c r="F166" s="34"/>
      <c r="G166" s="34"/>
      <c r="H166" s="56"/>
      <c r="I166" s="77">
        <f t="shared" si="20"/>
        <v>0</v>
      </c>
      <c r="J166" s="62"/>
      <c r="K166" s="116"/>
      <c r="L166" s="111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30">
        <v>12.0</v>
      </c>
      <c r="B167" s="31" t="s">
        <v>35</v>
      </c>
      <c r="C167" s="32"/>
      <c r="D167" s="74">
        <v>0.0</v>
      </c>
      <c r="E167" s="74">
        <v>0.0</v>
      </c>
      <c r="F167" s="34"/>
      <c r="G167" s="34"/>
      <c r="H167" s="56"/>
      <c r="I167" s="77">
        <f t="shared" si="20"/>
        <v>0</v>
      </c>
      <c r="J167" s="62"/>
      <c r="K167" s="116"/>
      <c r="L167" s="111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30">
        <v>13.0</v>
      </c>
      <c r="B168" s="31" t="s">
        <v>36</v>
      </c>
      <c r="C168" s="32"/>
      <c r="D168" s="74">
        <v>0.0</v>
      </c>
      <c r="E168" s="74">
        <v>0.0</v>
      </c>
      <c r="F168" s="34"/>
      <c r="G168" s="34"/>
      <c r="H168" s="29"/>
      <c r="I168" s="77">
        <f t="shared" si="20"/>
        <v>0</v>
      </c>
      <c r="J168" s="62"/>
      <c r="K168" s="116"/>
      <c r="L168" s="111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30">
        <v>14.0</v>
      </c>
      <c r="B169" s="31" t="s">
        <v>37</v>
      </c>
      <c r="C169" s="32"/>
      <c r="D169" s="74">
        <v>0.0</v>
      </c>
      <c r="E169" s="74">
        <v>0.0</v>
      </c>
      <c r="F169" s="34"/>
      <c r="G169" s="34"/>
      <c r="H169" s="56"/>
      <c r="I169" s="77">
        <f t="shared" si="20"/>
        <v>0</v>
      </c>
      <c r="J169" s="62"/>
      <c r="K169" s="116"/>
      <c r="L169" s="111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30">
        <v>15.0</v>
      </c>
      <c r="B170" s="31" t="s">
        <v>38</v>
      </c>
      <c r="C170" s="32"/>
      <c r="D170" s="74">
        <v>0.0</v>
      </c>
      <c r="E170" s="74">
        <v>0.0</v>
      </c>
      <c r="F170" s="34"/>
      <c r="G170" s="34"/>
      <c r="H170" s="56"/>
      <c r="I170" s="77">
        <f t="shared" si="20"/>
        <v>0</v>
      </c>
      <c r="J170" s="62"/>
      <c r="K170" s="116"/>
      <c r="L170" s="111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30">
        <v>16.0</v>
      </c>
      <c r="B171" s="31" t="s">
        <v>39</v>
      </c>
      <c r="C171" s="32"/>
      <c r="D171" s="74">
        <v>0.0</v>
      </c>
      <c r="E171" s="74">
        <v>0.0</v>
      </c>
      <c r="F171" s="34"/>
      <c r="G171" s="34"/>
      <c r="H171" s="56"/>
      <c r="I171" s="77">
        <f t="shared" si="20"/>
        <v>0</v>
      </c>
      <c r="J171" s="62"/>
      <c r="K171" s="116"/>
      <c r="L171" s="111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30">
        <v>17.0</v>
      </c>
      <c r="B172" s="31" t="s">
        <v>40</v>
      </c>
      <c r="C172" s="32"/>
      <c r="D172" s="74">
        <v>0.0</v>
      </c>
      <c r="E172" s="74">
        <v>0.0</v>
      </c>
      <c r="F172" s="34"/>
      <c r="G172" s="34"/>
      <c r="H172" s="56"/>
      <c r="I172" s="77">
        <f t="shared" si="20"/>
        <v>0</v>
      </c>
      <c r="J172" s="62"/>
      <c r="K172" s="116"/>
      <c r="L172" s="111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30"/>
      <c r="B173" s="25" t="s">
        <v>41</v>
      </c>
      <c r="C173" s="32"/>
      <c r="D173" s="74">
        <v>3.8</v>
      </c>
      <c r="E173" s="74">
        <v>4.0</v>
      </c>
      <c r="F173" s="34"/>
      <c r="G173" s="34"/>
      <c r="H173" s="29">
        <v>15.0</v>
      </c>
      <c r="I173" s="77">
        <f t="shared" si="20"/>
        <v>6</v>
      </c>
      <c r="J173" s="62"/>
      <c r="K173" s="116"/>
      <c r="L173" s="111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1"/>
      <c r="B174" s="6"/>
      <c r="C174" s="44"/>
      <c r="D174" s="42"/>
      <c r="E174" s="43"/>
      <c r="F174" s="44"/>
      <c r="G174" s="44"/>
      <c r="H174" s="59"/>
      <c r="I174" s="42"/>
      <c r="J174" s="6"/>
      <c r="K174" s="116"/>
      <c r="L174" s="111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1"/>
      <c r="B175" s="6"/>
      <c r="C175" s="44"/>
      <c r="D175" s="42"/>
      <c r="E175" s="43"/>
      <c r="F175" s="44"/>
      <c r="G175" s="44"/>
      <c r="H175" s="59"/>
      <c r="I175" s="42"/>
      <c r="J175" s="6"/>
      <c r="K175" s="116"/>
      <c r="L175" s="111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1" t="s">
        <v>0</v>
      </c>
      <c r="B176" s="2"/>
      <c r="C176" s="2"/>
      <c r="D176" s="2"/>
      <c r="E176" s="2"/>
      <c r="F176" s="2"/>
      <c r="G176" s="2"/>
      <c r="H176" s="2"/>
      <c r="I176" s="2"/>
      <c r="J176" s="3"/>
      <c r="K176" s="116"/>
      <c r="L176" s="111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1" t="s">
        <v>1</v>
      </c>
      <c r="B177" s="2"/>
      <c r="C177" s="2"/>
      <c r="D177" s="2"/>
      <c r="E177" s="2"/>
      <c r="F177" s="2"/>
      <c r="G177" s="2"/>
      <c r="H177" s="2"/>
      <c r="I177" s="2"/>
      <c r="J177" s="3"/>
      <c r="K177" s="116"/>
      <c r="L177" s="111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1" t="s">
        <v>84</v>
      </c>
      <c r="B178" s="2"/>
      <c r="C178" s="2"/>
      <c r="D178" s="2"/>
      <c r="E178" s="2"/>
      <c r="F178" s="2"/>
      <c r="G178" s="2"/>
      <c r="H178" s="2"/>
      <c r="I178" s="2"/>
      <c r="J178" s="3"/>
      <c r="K178" s="116"/>
      <c r="L178" s="111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1" t="s">
        <v>50</v>
      </c>
      <c r="B179" s="2"/>
      <c r="C179" s="2"/>
      <c r="D179" s="2"/>
      <c r="E179" s="2"/>
      <c r="F179" s="2"/>
      <c r="G179" s="2"/>
      <c r="H179" s="2"/>
      <c r="I179" s="2"/>
      <c r="J179" s="3"/>
      <c r="K179" s="116"/>
      <c r="L179" s="111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5"/>
      <c r="B180" s="6"/>
      <c r="C180" s="49"/>
      <c r="D180" s="49"/>
      <c r="E180" s="50"/>
      <c r="F180" s="49"/>
      <c r="G180" s="49"/>
      <c r="H180" s="51"/>
      <c r="I180" s="49"/>
      <c r="J180" s="6"/>
      <c r="K180" s="116"/>
      <c r="L180" s="111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10"/>
      <c r="B181" s="11"/>
      <c r="C181" s="12" t="s">
        <v>4</v>
      </c>
      <c r="D181" s="12"/>
      <c r="E181" s="53"/>
      <c r="F181" s="15"/>
      <c r="G181" s="12" t="s">
        <v>4</v>
      </c>
      <c r="H181" s="16"/>
      <c r="I181" s="15"/>
      <c r="J181" s="11"/>
      <c r="K181" s="116"/>
      <c r="L181" s="111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17" t="s">
        <v>6</v>
      </c>
      <c r="B182" s="18" t="s">
        <v>7</v>
      </c>
      <c r="C182" s="19" t="s">
        <v>8</v>
      </c>
      <c r="D182" s="19" t="s">
        <v>9</v>
      </c>
      <c r="E182" s="85" t="s">
        <v>65</v>
      </c>
      <c r="F182" s="19" t="s">
        <v>12</v>
      </c>
      <c r="G182" s="19" t="s">
        <v>13</v>
      </c>
      <c r="H182" s="22" t="s">
        <v>14</v>
      </c>
      <c r="I182" s="19" t="s">
        <v>15</v>
      </c>
      <c r="J182" s="18" t="s">
        <v>16</v>
      </c>
      <c r="K182" s="116"/>
      <c r="L182" s="111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17"/>
      <c r="B183" s="18"/>
      <c r="C183" s="84">
        <v>2019.0</v>
      </c>
      <c r="D183" s="19" t="s">
        <v>18</v>
      </c>
      <c r="E183" s="20" t="s">
        <v>18</v>
      </c>
      <c r="F183" s="19" t="s">
        <v>18</v>
      </c>
      <c r="G183" s="84">
        <v>2019.0</v>
      </c>
      <c r="H183" s="22" t="s">
        <v>19</v>
      </c>
      <c r="I183" s="19" t="s">
        <v>20</v>
      </c>
      <c r="J183" s="18"/>
      <c r="K183" s="116"/>
      <c r="L183" s="111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24"/>
      <c r="B184" s="25"/>
      <c r="C184" s="26" t="s">
        <v>18</v>
      </c>
      <c r="D184" s="27"/>
      <c r="E184" s="28"/>
      <c r="F184" s="27"/>
      <c r="G184" s="26" t="s">
        <v>18</v>
      </c>
      <c r="H184" s="29"/>
      <c r="I184" s="27"/>
      <c r="J184" s="25"/>
      <c r="K184" s="116"/>
      <c r="L184" s="111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30">
        <v>1.0</v>
      </c>
      <c r="B185" s="31" t="s">
        <v>21</v>
      </c>
      <c r="C185" s="74">
        <v>1.4999999999999982</v>
      </c>
      <c r="D185" s="74">
        <v>4.0</v>
      </c>
      <c r="E185" s="74">
        <v>5.2</v>
      </c>
      <c r="F185" s="34">
        <v>0.0</v>
      </c>
      <c r="G185" s="87">
        <f>C185+D185-E185</f>
        <v>0.3</v>
      </c>
      <c r="H185" s="29">
        <v>182.25</v>
      </c>
      <c r="I185" s="27">
        <f t="shared" ref="I185:I201" si="21">H185*E185/10</f>
        <v>94.77</v>
      </c>
      <c r="J185" s="62" t="s">
        <v>51</v>
      </c>
      <c r="K185" s="46"/>
      <c r="L185" s="79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30">
        <v>2.0</v>
      </c>
      <c r="B186" s="31" t="s">
        <v>23</v>
      </c>
      <c r="C186" s="74"/>
      <c r="D186" s="74">
        <v>0.0</v>
      </c>
      <c r="E186" s="74">
        <v>0.0</v>
      </c>
      <c r="F186" s="34">
        <v>0.0</v>
      </c>
      <c r="G186" s="87"/>
      <c r="H186" s="29"/>
      <c r="I186" s="27">
        <f t="shared" si="21"/>
        <v>0</v>
      </c>
      <c r="J186" s="62"/>
      <c r="K186" s="46"/>
      <c r="L186" s="79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30">
        <v>3.0</v>
      </c>
      <c r="B187" s="31" t="s">
        <v>25</v>
      </c>
      <c r="C187" s="74">
        <v>4.8</v>
      </c>
      <c r="D187" s="74">
        <v>0.0</v>
      </c>
      <c r="E187" s="74">
        <v>0.0</v>
      </c>
      <c r="F187" s="34">
        <v>0.0</v>
      </c>
      <c r="G187" s="87">
        <f t="shared" ref="G187:G202" si="22">C187+D187-E187</f>
        <v>4.8</v>
      </c>
      <c r="H187" s="29"/>
      <c r="I187" s="27">
        <f t="shared" si="21"/>
        <v>0</v>
      </c>
      <c r="J187" s="62"/>
      <c r="K187" s="46"/>
      <c r="L187" s="79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30">
        <v>4.0</v>
      </c>
      <c r="B188" s="31" t="s">
        <v>27</v>
      </c>
      <c r="C188" s="74">
        <v>2.0</v>
      </c>
      <c r="D188" s="74">
        <v>1.0</v>
      </c>
      <c r="E188" s="74">
        <v>1.0</v>
      </c>
      <c r="F188" s="34">
        <v>0.0</v>
      </c>
      <c r="G188" s="87">
        <f t="shared" si="22"/>
        <v>2</v>
      </c>
      <c r="H188" s="29">
        <v>185.55</v>
      </c>
      <c r="I188" s="27">
        <f t="shared" si="21"/>
        <v>18.555</v>
      </c>
      <c r="J188" s="62"/>
      <c r="K188" s="46"/>
      <c r="L188" s="79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30">
        <v>5.0</v>
      </c>
      <c r="B189" s="31" t="s">
        <v>28</v>
      </c>
      <c r="C189" s="74">
        <v>0.0</v>
      </c>
      <c r="D189" s="74">
        <v>4.0</v>
      </c>
      <c r="E189" s="74">
        <v>0.0</v>
      </c>
      <c r="F189" s="34">
        <v>0.0</v>
      </c>
      <c r="G189" s="87">
        <f t="shared" si="22"/>
        <v>4</v>
      </c>
      <c r="H189" s="29"/>
      <c r="I189" s="27">
        <f t="shared" si="21"/>
        <v>0</v>
      </c>
      <c r="J189" s="62"/>
      <c r="K189" s="46"/>
      <c r="L189" s="79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30">
        <v>6.0</v>
      </c>
      <c r="B190" s="31" t="s">
        <v>29</v>
      </c>
      <c r="C190" s="74">
        <v>0.0</v>
      </c>
      <c r="D190" s="74">
        <v>0.9</v>
      </c>
      <c r="E190" s="74">
        <v>0.0</v>
      </c>
      <c r="F190" s="34">
        <v>0.0</v>
      </c>
      <c r="G190" s="87">
        <f t="shared" si="22"/>
        <v>0.9</v>
      </c>
      <c r="H190" s="29"/>
      <c r="I190" s="27">
        <f t="shared" si="21"/>
        <v>0</v>
      </c>
      <c r="J190" s="62"/>
      <c r="K190" s="46"/>
      <c r="L190" s="79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30">
        <v>7.0</v>
      </c>
      <c r="B191" s="31" t="s">
        <v>30</v>
      </c>
      <c r="C191" s="74">
        <v>6.0</v>
      </c>
      <c r="D191" s="74">
        <v>10.4</v>
      </c>
      <c r="E191" s="74">
        <v>16.0</v>
      </c>
      <c r="F191" s="34">
        <v>0.0</v>
      </c>
      <c r="G191" s="87">
        <f t="shared" si="22"/>
        <v>0.4</v>
      </c>
      <c r="H191" s="29">
        <v>185.35</v>
      </c>
      <c r="I191" s="27">
        <f t="shared" si="21"/>
        <v>296.56</v>
      </c>
      <c r="J191" s="62"/>
      <c r="K191" s="46"/>
      <c r="L191" s="79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30">
        <v>8.0</v>
      </c>
      <c r="B192" s="31" t="s">
        <v>31</v>
      </c>
      <c r="C192" s="74">
        <v>4.0</v>
      </c>
      <c r="D192" s="74">
        <v>4.7</v>
      </c>
      <c r="E192" s="74">
        <v>5.9</v>
      </c>
      <c r="F192" s="34">
        <v>0.0</v>
      </c>
      <c r="G192" s="87">
        <f t="shared" si="22"/>
        <v>2.8</v>
      </c>
      <c r="H192" s="29">
        <v>186.34</v>
      </c>
      <c r="I192" s="27">
        <f t="shared" si="21"/>
        <v>109.9406</v>
      </c>
      <c r="J192" s="62"/>
      <c r="K192" s="46"/>
      <c r="L192" s="79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30">
        <v>9.0</v>
      </c>
      <c r="B193" s="31" t="s">
        <v>32</v>
      </c>
      <c r="C193" s="74">
        <v>332.0</v>
      </c>
      <c r="D193" s="74">
        <v>365.0</v>
      </c>
      <c r="E193" s="74">
        <v>345.0</v>
      </c>
      <c r="F193" s="34">
        <v>0.0</v>
      </c>
      <c r="G193" s="87">
        <f t="shared" si="22"/>
        <v>352</v>
      </c>
      <c r="H193" s="29">
        <v>186.45</v>
      </c>
      <c r="I193" s="27">
        <f t="shared" si="21"/>
        <v>6432.525</v>
      </c>
      <c r="J193" s="62"/>
      <c r="K193" s="46"/>
      <c r="L193" s="79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30">
        <v>10.0</v>
      </c>
      <c r="B194" s="31" t="s">
        <v>33</v>
      </c>
      <c r="C194" s="74">
        <v>4.100000000000003</v>
      </c>
      <c r="D194" s="74">
        <v>6.9</v>
      </c>
      <c r="E194" s="74">
        <v>2.0</v>
      </c>
      <c r="F194" s="34">
        <v>0.0</v>
      </c>
      <c r="G194" s="87">
        <f t="shared" si="22"/>
        <v>9</v>
      </c>
      <c r="H194" s="29">
        <v>168.5</v>
      </c>
      <c r="I194" s="27">
        <f t="shared" si="21"/>
        <v>33.7</v>
      </c>
      <c r="J194" s="62"/>
      <c r="K194" s="46"/>
      <c r="L194" s="79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30">
        <v>11.0</v>
      </c>
      <c r="B195" s="31" t="s">
        <v>34</v>
      </c>
      <c r="C195" s="74">
        <v>38.7</v>
      </c>
      <c r="D195" s="74">
        <v>38.0</v>
      </c>
      <c r="E195" s="74">
        <v>36.5</v>
      </c>
      <c r="F195" s="34">
        <v>0.0</v>
      </c>
      <c r="G195" s="87">
        <f t="shared" si="22"/>
        <v>40.2</v>
      </c>
      <c r="H195" s="29">
        <v>185.95</v>
      </c>
      <c r="I195" s="27">
        <f t="shared" si="21"/>
        <v>678.7175</v>
      </c>
      <c r="J195" s="62"/>
      <c r="K195" s="46"/>
      <c r="L195" s="79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30">
        <v>12.0</v>
      </c>
      <c r="B196" s="31" t="s">
        <v>35</v>
      </c>
      <c r="C196" s="74">
        <v>7.799999999999999</v>
      </c>
      <c r="D196" s="74">
        <v>3.8</v>
      </c>
      <c r="E196" s="74">
        <v>3.8</v>
      </c>
      <c r="F196" s="34">
        <v>0.0</v>
      </c>
      <c r="G196" s="87">
        <f t="shared" si="22"/>
        <v>7.8</v>
      </c>
      <c r="H196" s="29">
        <v>187.25</v>
      </c>
      <c r="I196" s="27">
        <f t="shared" si="21"/>
        <v>71.155</v>
      </c>
      <c r="J196" s="62"/>
      <c r="K196" s="46"/>
      <c r="L196" s="79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30">
        <v>13.0</v>
      </c>
      <c r="B197" s="31" t="s">
        <v>36</v>
      </c>
      <c r="C197" s="74">
        <v>1.6999999999999993</v>
      </c>
      <c r="D197" s="74">
        <v>0.0</v>
      </c>
      <c r="E197" s="74">
        <v>0.0</v>
      </c>
      <c r="F197" s="34">
        <v>0.0</v>
      </c>
      <c r="G197" s="87">
        <f t="shared" si="22"/>
        <v>1.7</v>
      </c>
      <c r="H197" s="29"/>
      <c r="I197" s="27">
        <f t="shared" si="21"/>
        <v>0</v>
      </c>
      <c r="J197" s="62"/>
      <c r="K197" s="46"/>
      <c r="L197" s="79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30">
        <v>14.0</v>
      </c>
      <c r="B198" s="31" t="s">
        <v>37</v>
      </c>
      <c r="C198" s="74">
        <v>1.8999999999999977</v>
      </c>
      <c r="D198" s="74">
        <v>0.0</v>
      </c>
      <c r="E198" s="74">
        <v>0.0</v>
      </c>
      <c r="F198" s="34">
        <v>0.0</v>
      </c>
      <c r="G198" s="87">
        <f t="shared" si="22"/>
        <v>1.9</v>
      </c>
      <c r="H198" s="29"/>
      <c r="I198" s="27">
        <f t="shared" si="21"/>
        <v>0</v>
      </c>
      <c r="J198" s="62"/>
      <c r="K198" s="46"/>
      <c r="L198" s="79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30">
        <v>15.0</v>
      </c>
      <c r="B199" s="31" t="s">
        <v>38</v>
      </c>
      <c r="C199" s="74">
        <v>14.100000000000001</v>
      </c>
      <c r="D199" s="74">
        <v>57.9</v>
      </c>
      <c r="E199" s="74">
        <v>59.4</v>
      </c>
      <c r="F199" s="34">
        <v>0.0</v>
      </c>
      <c r="G199" s="87">
        <f t="shared" si="22"/>
        <v>12.6</v>
      </c>
      <c r="H199" s="29">
        <v>187.55</v>
      </c>
      <c r="I199" s="27">
        <f t="shared" si="21"/>
        <v>1114.047</v>
      </c>
      <c r="J199" s="62"/>
      <c r="K199" s="46"/>
      <c r="L199" s="79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30">
        <v>16.0</v>
      </c>
      <c r="B200" s="31" t="s">
        <v>39</v>
      </c>
      <c r="C200" s="74">
        <v>6.700000000000003</v>
      </c>
      <c r="D200" s="74">
        <v>0.0</v>
      </c>
      <c r="E200" s="74">
        <v>0.0</v>
      </c>
      <c r="F200" s="34">
        <v>0.0</v>
      </c>
      <c r="G200" s="87">
        <f t="shared" si="22"/>
        <v>6.7</v>
      </c>
      <c r="H200" s="29"/>
      <c r="I200" s="27">
        <f t="shared" si="21"/>
        <v>0</v>
      </c>
      <c r="J200" s="62"/>
      <c r="K200" s="46"/>
      <c r="L200" s="79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30">
        <v>17.0</v>
      </c>
      <c r="B201" s="31" t="s">
        <v>40</v>
      </c>
      <c r="C201" s="74">
        <v>47.099999999999994</v>
      </c>
      <c r="D201" s="74">
        <v>30.4</v>
      </c>
      <c r="E201" s="74">
        <v>39.1</v>
      </c>
      <c r="F201" s="34">
        <v>0.0</v>
      </c>
      <c r="G201" s="87">
        <f t="shared" si="22"/>
        <v>38.4</v>
      </c>
      <c r="H201" s="29">
        <v>185.3</v>
      </c>
      <c r="I201" s="27">
        <f t="shared" si="21"/>
        <v>724.523</v>
      </c>
      <c r="J201" s="62"/>
      <c r="K201" s="46"/>
      <c r="L201" s="79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30"/>
      <c r="B202" s="25" t="s">
        <v>41</v>
      </c>
      <c r="C202" s="32">
        <f t="shared" ref="C202:F202" si="23">SUM(C185:C201)</f>
        <v>472.4</v>
      </c>
      <c r="D202" s="32">
        <f t="shared" si="23"/>
        <v>527</v>
      </c>
      <c r="E202" s="32">
        <f t="shared" si="23"/>
        <v>513.9</v>
      </c>
      <c r="F202" s="32">
        <f t="shared" si="23"/>
        <v>0</v>
      </c>
      <c r="G202" s="87">
        <f t="shared" si="22"/>
        <v>485.5</v>
      </c>
      <c r="H202" s="29">
        <f>I202/E202*10</f>
        <v>186.310432</v>
      </c>
      <c r="I202" s="27">
        <f>SUM(I185:I201)</f>
        <v>9574.4931</v>
      </c>
      <c r="J202" s="62"/>
      <c r="K202" s="46"/>
      <c r="L202" s="79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1"/>
      <c r="B203" s="6"/>
      <c r="C203" s="121"/>
      <c r="D203" s="121"/>
      <c r="E203" s="121"/>
      <c r="F203" s="121"/>
      <c r="G203" s="122"/>
      <c r="H203" s="59"/>
      <c r="I203" s="42"/>
      <c r="J203" s="6"/>
      <c r="K203" s="46"/>
      <c r="L203" s="79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1"/>
      <c r="B204" s="6"/>
      <c r="C204" s="121"/>
      <c r="D204" s="121"/>
      <c r="E204" s="121"/>
      <c r="F204" s="121"/>
      <c r="G204" s="122"/>
      <c r="H204" s="59"/>
      <c r="I204" s="42"/>
      <c r="J204" s="6"/>
      <c r="K204" s="46"/>
      <c r="L204" s="79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1" t="s">
        <v>0</v>
      </c>
      <c r="B205" s="2"/>
      <c r="C205" s="2"/>
      <c r="D205" s="2"/>
      <c r="E205" s="2"/>
      <c r="F205" s="2"/>
      <c r="G205" s="2"/>
      <c r="H205" s="2"/>
      <c r="I205" s="2"/>
      <c r="J205" s="3"/>
      <c r="K205" s="116"/>
      <c r="L205" s="111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1" t="s">
        <v>1</v>
      </c>
      <c r="B206" s="2"/>
      <c r="C206" s="2"/>
      <c r="D206" s="2"/>
      <c r="E206" s="2"/>
      <c r="F206" s="2"/>
      <c r="G206" s="2"/>
      <c r="H206" s="2"/>
      <c r="I206" s="2"/>
      <c r="J206" s="3"/>
      <c r="K206" s="116"/>
      <c r="L206" s="111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1" t="s">
        <v>84</v>
      </c>
      <c r="B207" s="2"/>
      <c r="C207" s="2"/>
      <c r="D207" s="2"/>
      <c r="E207" s="2"/>
      <c r="F207" s="2"/>
      <c r="G207" s="2"/>
      <c r="H207" s="2"/>
      <c r="I207" s="2"/>
      <c r="J207" s="3"/>
      <c r="K207" s="116"/>
      <c r="L207" s="111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1" t="s">
        <v>52</v>
      </c>
      <c r="B208" s="2"/>
      <c r="C208" s="2"/>
      <c r="D208" s="2"/>
      <c r="E208" s="2"/>
      <c r="F208" s="2"/>
      <c r="G208" s="2"/>
      <c r="H208" s="2"/>
      <c r="I208" s="2"/>
      <c r="J208" s="3"/>
      <c r="K208" s="116"/>
      <c r="L208" s="111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5"/>
      <c r="B209" s="6"/>
      <c r="C209" s="49"/>
      <c r="D209" s="49"/>
      <c r="E209" s="50"/>
      <c r="F209" s="49"/>
      <c r="G209" s="49"/>
      <c r="H209" s="51"/>
      <c r="I209" s="49"/>
      <c r="J209" s="6"/>
      <c r="K209" s="116"/>
      <c r="L209" s="111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10"/>
      <c r="B210" s="11"/>
      <c r="C210" s="12" t="s">
        <v>4</v>
      </c>
      <c r="D210" s="12"/>
      <c r="E210" s="53"/>
      <c r="F210" s="15"/>
      <c r="G210" s="12" t="s">
        <v>4</v>
      </c>
      <c r="H210" s="16"/>
      <c r="I210" s="15"/>
      <c r="J210" s="11"/>
      <c r="K210" s="116"/>
      <c r="L210" s="111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17" t="s">
        <v>6</v>
      </c>
      <c r="B211" s="18" t="s">
        <v>7</v>
      </c>
      <c r="C211" s="19" t="s">
        <v>8</v>
      </c>
      <c r="D211" s="19" t="s">
        <v>9</v>
      </c>
      <c r="E211" s="85" t="s">
        <v>65</v>
      </c>
      <c r="F211" s="19" t="s">
        <v>12</v>
      </c>
      <c r="G211" s="19" t="s">
        <v>13</v>
      </c>
      <c r="H211" s="22" t="s">
        <v>14</v>
      </c>
      <c r="I211" s="19" t="s">
        <v>15</v>
      </c>
      <c r="J211" s="18" t="s">
        <v>16</v>
      </c>
      <c r="K211" s="116"/>
      <c r="L211" s="111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17"/>
      <c r="B212" s="18"/>
      <c r="C212" s="84">
        <v>2019.0</v>
      </c>
      <c r="D212" s="19" t="s">
        <v>18</v>
      </c>
      <c r="E212" s="20" t="s">
        <v>18</v>
      </c>
      <c r="F212" s="19" t="s">
        <v>18</v>
      </c>
      <c r="G212" s="84">
        <v>2019.0</v>
      </c>
      <c r="H212" s="22" t="s">
        <v>19</v>
      </c>
      <c r="I212" s="19" t="s">
        <v>20</v>
      </c>
      <c r="J212" s="18"/>
      <c r="K212" s="116"/>
      <c r="L212" s="111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24"/>
      <c r="B213" s="25"/>
      <c r="C213" s="26" t="s">
        <v>18</v>
      </c>
      <c r="D213" s="27"/>
      <c r="E213" s="28"/>
      <c r="F213" s="27"/>
      <c r="G213" s="26" t="s">
        <v>18</v>
      </c>
      <c r="H213" s="29"/>
      <c r="I213" s="27"/>
      <c r="J213" s="25"/>
      <c r="K213" s="116"/>
      <c r="L213" s="111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30">
        <v>1.0</v>
      </c>
      <c r="B214" s="31" t="s">
        <v>21</v>
      </c>
      <c r="C214" s="74"/>
      <c r="D214" s="74">
        <v>4.7</v>
      </c>
      <c r="E214" s="74">
        <v>5.7</v>
      </c>
      <c r="F214" s="34">
        <v>0.0</v>
      </c>
      <c r="G214" s="87"/>
      <c r="H214" s="29">
        <f>I214/E214*10</f>
        <v>184.2105263</v>
      </c>
      <c r="I214" s="27">
        <v>105.0</v>
      </c>
      <c r="J214" s="62" t="s">
        <v>53</v>
      </c>
      <c r="K214" s="116"/>
      <c r="L214" s="111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30">
        <v>2.0</v>
      </c>
      <c r="B215" s="31" t="s">
        <v>23</v>
      </c>
      <c r="C215" s="74"/>
      <c r="D215" s="74">
        <v>0.0</v>
      </c>
      <c r="E215" s="74">
        <v>0.0</v>
      </c>
      <c r="F215" s="34">
        <v>0.0</v>
      </c>
      <c r="G215" s="87"/>
      <c r="H215" s="29"/>
      <c r="I215" s="27"/>
      <c r="J215" s="62"/>
      <c r="K215" s="46"/>
      <c r="L215" s="111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30">
        <v>3.0</v>
      </c>
      <c r="B216" s="31" t="s">
        <v>25</v>
      </c>
      <c r="C216" s="74">
        <v>0.0</v>
      </c>
      <c r="D216" s="74">
        <v>6.6</v>
      </c>
      <c r="E216" s="74">
        <v>6.6</v>
      </c>
      <c r="F216" s="34">
        <v>0.0</v>
      </c>
      <c r="G216" s="87">
        <f>C216+D216-E216</f>
        <v>0</v>
      </c>
      <c r="H216" s="29">
        <f>I216/E216*10</f>
        <v>166.6666667</v>
      </c>
      <c r="I216" s="27">
        <v>110.0</v>
      </c>
      <c r="J216" s="62"/>
      <c r="K216" s="46"/>
      <c r="L216" s="79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30">
        <v>4.0</v>
      </c>
      <c r="B217" s="31" t="s">
        <v>27</v>
      </c>
      <c r="C217" s="74"/>
      <c r="D217" s="74">
        <v>0.0</v>
      </c>
      <c r="E217" s="74">
        <v>0.0</v>
      </c>
      <c r="F217" s="34">
        <v>0.0</v>
      </c>
      <c r="G217" s="87"/>
      <c r="H217" s="29"/>
      <c r="I217" s="27"/>
      <c r="J217" s="62"/>
      <c r="K217" s="46"/>
      <c r="L217" s="79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30">
        <v>5.0</v>
      </c>
      <c r="B218" s="31" t="s">
        <v>28</v>
      </c>
      <c r="C218" s="74"/>
      <c r="D218" s="74">
        <v>0.0</v>
      </c>
      <c r="E218" s="74">
        <v>0.0</v>
      </c>
      <c r="F218" s="34">
        <v>0.0</v>
      </c>
      <c r="G218" s="87"/>
      <c r="H218" s="29"/>
      <c r="I218" s="27">
        <v>0.0</v>
      </c>
      <c r="J218" s="62"/>
      <c r="K218" s="46"/>
      <c r="L218" s="79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30">
        <v>6.0</v>
      </c>
      <c r="B219" s="31" t="s">
        <v>29</v>
      </c>
      <c r="C219" s="74">
        <v>0.0</v>
      </c>
      <c r="D219" s="74">
        <v>3.8</v>
      </c>
      <c r="E219" s="74">
        <v>3.8</v>
      </c>
      <c r="F219" s="34">
        <v>0.0</v>
      </c>
      <c r="G219" s="87">
        <f t="shared" ref="G219:G220" si="24">C219+D219-E219</f>
        <v>0</v>
      </c>
      <c r="H219" s="29">
        <f t="shared" ref="H219:H220" si="25">I219/E219*10</f>
        <v>184.2105263</v>
      </c>
      <c r="I219" s="27">
        <v>70.0</v>
      </c>
      <c r="J219" s="62"/>
      <c r="K219" s="46"/>
      <c r="L219" s="79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30">
        <v>7.0</v>
      </c>
      <c r="B220" s="31" t="s">
        <v>30</v>
      </c>
      <c r="C220" s="74">
        <v>7.099999999999998</v>
      </c>
      <c r="D220" s="74">
        <v>9.4</v>
      </c>
      <c r="E220" s="74">
        <v>14.1</v>
      </c>
      <c r="F220" s="34">
        <v>0.0</v>
      </c>
      <c r="G220" s="87">
        <f t="shared" si="24"/>
        <v>2.4</v>
      </c>
      <c r="H220" s="29">
        <f t="shared" si="25"/>
        <v>171.6312057</v>
      </c>
      <c r="I220" s="27">
        <v>242.0</v>
      </c>
      <c r="J220" s="62"/>
      <c r="K220" s="46"/>
      <c r="L220" s="79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30">
        <v>8.0</v>
      </c>
      <c r="B221" s="31" t="s">
        <v>31</v>
      </c>
      <c r="C221" s="74"/>
      <c r="D221" s="74">
        <v>4.7</v>
      </c>
      <c r="E221" s="74">
        <v>4.7</v>
      </c>
      <c r="F221" s="34">
        <v>0.0</v>
      </c>
      <c r="G221" s="87"/>
      <c r="H221" s="29"/>
      <c r="I221" s="27"/>
      <c r="J221" s="62"/>
      <c r="K221" s="46"/>
      <c r="L221" s="79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30">
        <v>9.0</v>
      </c>
      <c r="B222" s="31" t="s">
        <v>32</v>
      </c>
      <c r="C222" s="74">
        <v>0.0</v>
      </c>
      <c r="D222" s="74">
        <v>7.5</v>
      </c>
      <c r="E222" s="131">
        <v>7.5</v>
      </c>
      <c r="F222" s="34">
        <v>0.0</v>
      </c>
      <c r="G222" s="87">
        <f t="shared" ref="G222:G230" si="26">C222+D222-E222</f>
        <v>0</v>
      </c>
      <c r="H222" s="29">
        <f t="shared" ref="H222:H231" si="27">I222/E222*10</f>
        <v>180</v>
      </c>
      <c r="I222" s="27">
        <v>135.0</v>
      </c>
      <c r="J222" s="62"/>
      <c r="K222" s="46"/>
      <c r="L222" s="79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30">
        <v>10.0</v>
      </c>
      <c r="B223" s="31" t="s">
        <v>33</v>
      </c>
      <c r="C223" s="74">
        <v>0.0</v>
      </c>
      <c r="D223" s="74">
        <v>6.6</v>
      </c>
      <c r="E223" s="74">
        <v>6.6</v>
      </c>
      <c r="F223" s="34">
        <v>0.0</v>
      </c>
      <c r="G223" s="87">
        <f t="shared" si="26"/>
        <v>0</v>
      </c>
      <c r="H223" s="29">
        <f t="shared" si="27"/>
        <v>163.6363636</v>
      </c>
      <c r="I223" s="27">
        <v>108.0</v>
      </c>
      <c r="J223" s="62"/>
      <c r="K223" s="46"/>
      <c r="L223" s="79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30">
        <v>11.0</v>
      </c>
      <c r="B224" s="31" t="s">
        <v>34</v>
      </c>
      <c r="C224" s="74">
        <v>4.699999999999999</v>
      </c>
      <c r="D224" s="74">
        <v>3.8</v>
      </c>
      <c r="E224" s="74">
        <v>3.8</v>
      </c>
      <c r="F224" s="34">
        <v>0.0</v>
      </c>
      <c r="G224" s="87">
        <f t="shared" si="26"/>
        <v>4.7</v>
      </c>
      <c r="H224" s="29">
        <f t="shared" si="27"/>
        <v>186.8421053</v>
      </c>
      <c r="I224" s="27">
        <v>71.0</v>
      </c>
      <c r="J224" s="62"/>
      <c r="K224" s="46"/>
      <c r="L224" s="79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30">
        <v>12.0</v>
      </c>
      <c r="B225" s="31" t="s">
        <v>35</v>
      </c>
      <c r="C225" s="74">
        <v>0.0</v>
      </c>
      <c r="D225" s="74">
        <v>5.7</v>
      </c>
      <c r="E225" s="74">
        <v>5.7</v>
      </c>
      <c r="F225" s="34">
        <v>0.0</v>
      </c>
      <c r="G225" s="87">
        <f t="shared" si="26"/>
        <v>0</v>
      </c>
      <c r="H225" s="29">
        <f t="shared" si="27"/>
        <v>182.4561404</v>
      </c>
      <c r="I225" s="27">
        <v>104.0</v>
      </c>
      <c r="J225" s="62"/>
      <c r="K225" s="46"/>
      <c r="L225" s="79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30">
        <v>13.0</v>
      </c>
      <c r="B226" s="31" t="s">
        <v>36</v>
      </c>
      <c r="C226" s="74">
        <v>0.0</v>
      </c>
      <c r="D226" s="74">
        <v>1.9</v>
      </c>
      <c r="E226" s="74">
        <v>1.9</v>
      </c>
      <c r="F226" s="34">
        <v>0.0</v>
      </c>
      <c r="G226" s="87">
        <f t="shared" si="26"/>
        <v>0</v>
      </c>
      <c r="H226" s="29">
        <f t="shared" si="27"/>
        <v>173.6842105</v>
      </c>
      <c r="I226" s="27">
        <v>33.0</v>
      </c>
      <c r="J226" s="62"/>
      <c r="K226" s="46"/>
      <c r="L226" s="79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30">
        <v>14.0</v>
      </c>
      <c r="B227" s="31" t="s">
        <v>37</v>
      </c>
      <c r="C227" s="74">
        <v>0.0</v>
      </c>
      <c r="D227" s="74">
        <v>1.9</v>
      </c>
      <c r="E227" s="74">
        <v>1.9</v>
      </c>
      <c r="F227" s="34">
        <v>0.0</v>
      </c>
      <c r="G227" s="87">
        <f t="shared" si="26"/>
        <v>0</v>
      </c>
      <c r="H227" s="29">
        <f t="shared" si="27"/>
        <v>184.2105263</v>
      </c>
      <c r="I227" s="27">
        <v>35.0</v>
      </c>
      <c r="J227" s="62"/>
      <c r="K227" s="46"/>
      <c r="L227" s="79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30">
        <v>15.0</v>
      </c>
      <c r="B228" s="31" t="s">
        <v>38</v>
      </c>
      <c r="C228" s="74">
        <v>7.600000000000001</v>
      </c>
      <c r="D228" s="74">
        <v>7.5</v>
      </c>
      <c r="E228" s="74">
        <v>8.5</v>
      </c>
      <c r="F228" s="34">
        <v>0.0</v>
      </c>
      <c r="G228" s="87">
        <f t="shared" si="26"/>
        <v>6.6</v>
      </c>
      <c r="H228" s="29">
        <f t="shared" si="27"/>
        <v>197.6470588</v>
      </c>
      <c r="I228" s="27">
        <v>168.0</v>
      </c>
      <c r="J228" s="62"/>
      <c r="K228" s="46"/>
      <c r="L228" s="79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30">
        <v>16.0</v>
      </c>
      <c r="B229" s="31" t="s">
        <v>39</v>
      </c>
      <c r="C229" s="74">
        <v>0.0</v>
      </c>
      <c r="D229" s="74">
        <v>6.6</v>
      </c>
      <c r="E229" s="74">
        <v>6.6</v>
      </c>
      <c r="F229" s="34">
        <v>0.0</v>
      </c>
      <c r="G229" s="87">
        <f t="shared" si="26"/>
        <v>0</v>
      </c>
      <c r="H229" s="29">
        <f t="shared" si="27"/>
        <v>189.3939394</v>
      </c>
      <c r="I229" s="27">
        <v>125.0</v>
      </c>
      <c r="J229" s="62"/>
      <c r="K229" s="46"/>
      <c r="L229" s="79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30">
        <v>17.0</v>
      </c>
      <c r="B230" s="31" t="s">
        <v>40</v>
      </c>
      <c r="C230" s="74">
        <v>16.9</v>
      </c>
      <c r="D230" s="74">
        <v>12.7</v>
      </c>
      <c r="E230" s="74">
        <v>16.7</v>
      </c>
      <c r="F230" s="34">
        <v>0.0</v>
      </c>
      <c r="G230" s="87">
        <f t="shared" si="26"/>
        <v>12.9</v>
      </c>
      <c r="H230" s="29">
        <f t="shared" si="27"/>
        <v>183.2335329</v>
      </c>
      <c r="I230" s="27">
        <v>306.0</v>
      </c>
      <c r="J230" s="62"/>
      <c r="K230" s="46"/>
      <c r="L230" s="79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30"/>
      <c r="B231" s="25" t="s">
        <v>41</v>
      </c>
      <c r="C231" s="32">
        <v>36.3</v>
      </c>
      <c r="D231" s="32">
        <v>83.3</v>
      </c>
      <c r="E231" s="32">
        <v>93.9</v>
      </c>
      <c r="F231" s="32">
        <f t="shared" ref="F231:G231" si="28">SUM(F214:F230)</f>
        <v>0</v>
      </c>
      <c r="G231" s="32">
        <f t="shared" si="28"/>
        <v>26.6</v>
      </c>
      <c r="H231" s="29">
        <f t="shared" si="27"/>
        <v>171.6719915</v>
      </c>
      <c r="I231" s="27">
        <f>SUM(I214:I230)</f>
        <v>1612</v>
      </c>
      <c r="J231" s="62"/>
      <c r="K231" s="115"/>
      <c r="L231" s="79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1"/>
      <c r="B232" s="6"/>
      <c r="C232" s="44"/>
      <c r="D232" s="44"/>
      <c r="E232" s="58"/>
      <c r="F232" s="44"/>
      <c r="G232" s="44"/>
      <c r="H232" s="59"/>
      <c r="I232" s="42"/>
      <c r="J232" s="49"/>
      <c r="K232" s="116"/>
      <c r="L232" s="111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1"/>
      <c r="B233" s="6"/>
      <c r="C233" s="42"/>
      <c r="D233" s="42"/>
      <c r="E233" s="43"/>
      <c r="F233" s="42"/>
      <c r="G233" s="42"/>
      <c r="H233" s="59"/>
      <c r="I233" s="42"/>
      <c r="J233" s="6"/>
      <c r="K233" s="116"/>
      <c r="L233" s="111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1" t="s">
        <v>0</v>
      </c>
      <c r="B234" s="2"/>
      <c r="C234" s="2"/>
      <c r="D234" s="2"/>
      <c r="E234" s="2"/>
      <c r="F234" s="2"/>
      <c r="G234" s="2"/>
      <c r="H234" s="2"/>
      <c r="I234" s="3"/>
      <c r="J234" s="6"/>
      <c r="K234" s="116"/>
      <c r="L234" s="111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1" t="s">
        <v>1</v>
      </c>
      <c r="B235" s="2"/>
      <c r="C235" s="2"/>
      <c r="D235" s="2"/>
      <c r="E235" s="2"/>
      <c r="F235" s="2"/>
      <c r="G235" s="2"/>
      <c r="H235" s="2"/>
      <c r="I235" s="3"/>
      <c r="J235" s="6"/>
      <c r="K235" s="116"/>
      <c r="L235" s="111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1" t="s">
        <v>84</v>
      </c>
      <c r="B236" s="2"/>
      <c r="C236" s="2"/>
      <c r="D236" s="2"/>
      <c r="E236" s="2"/>
      <c r="F236" s="2"/>
      <c r="G236" s="2"/>
      <c r="H236" s="2"/>
      <c r="I236" s="3"/>
      <c r="J236" s="6"/>
      <c r="K236" s="116"/>
      <c r="L236" s="111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1" t="s">
        <v>56</v>
      </c>
      <c r="B237" s="2"/>
      <c r="C237" s="2"/>
      <c r="D237" s="2"/>
      <c r="E237" s="2"/>
      <c r="F237" s="2"/>
      <c r="G237" s="2"/>
      <c r="H237" s="2"/>
      <c r="I237" s="3"/>
      <c r="J237" s="6"/>
      <c r="K237" s="116"/>
      <c r="L237" s="111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5"/>
      <c r="B238" s="6"/>
      <c r="C238" s="49"/>
      <c r="D238" s="49"/>
      <c r="E238" s="50"/>
      <c r="F238" s="49"/>
      <c r="G238" s="49"/>
      <c r="H238" s="51"/>
      <c r="I238" s="49"/>
      <c r="J238" s="6"/>
      <c r="K238" s="116"/>
      <c r="L238" s="111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10"/>
      <c r="B239" s="11"/>
      <c r="C239" s="12" t="s">
        <v>4</v>
      </c>
      <c r="D239" s="12"/>
      <c r="E239" s="53"/>
      <c r="F239" s="15"/>
      <c r="G239" s="12" t="s">
        <v>4</v>
      </c>
      <c r="H239" s="16"/>
      <c r="I239" s="15"/>
      <c r="J239" s="11"/>
      <c r="K239" s="116"/>
      <c r="L239" s="111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17" t="s">
        <v>6</v>
      </c>
      <c r="B240" s="18" t="s">
        <v>7</v>
      </c>
      <c r="C240" s="19" t="s">
        <v>8</v>
      </c>
      <c r="D240" s="19" t="s">
        <v>9</v>
      </c>
      <c r="E240" s="85" t="s">
        <v>65</v>
      </c>
      <c r="F240" s="19" t="s">
        <v>12</v>
      </c>
      <c r="G240" s="19" t="s">
        <v>13</v>
      </c>
      <c r="H240" s="22" t="s">
        <v>14</v>
      </c>
      <c r="I240" s="19" t="s">
        <v>15</v>
      </c>
      <c r="J240" s="18" t="s">
        <v>16</v>
      </c>
      <c r="K240" s="116"/>
      <c r="L240" s="111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17"/>
      <c r="B241" s="18"/>
      <c r="C241" s="23" t="s">
        <v>82</v>
      </c>
      <c r="D241" s="19" t="s">
        <v>18</v>
      </c>
      <c r="E241" s="20" t="s">
        <v>18</v>
      </c>
      <c r="F241" s="19" t="s">
        <v>18</v>
      </c>
      <c r="G241" s="23" t="s">
        <v>82</v>
      </c>
      <c r="H241" s="22" t="s">
        <v>19</v>
      </c>
      <c r="I241" s="19" t="s">
        <v>20</v>
      </c>
      <c r="J241" s="18"/>
      <c r="K241" s="116"/>
      <c r="L241" s="111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24"/>
      <c r="B242" s="25"/>
      <c r="C242" s="26" t="s">
        <v>18</v>
      </c>
      <c r="D242" s="86"/>
      <c r="E242" s="20"/>
      <c r="F242" s="27"/>
      <c r="G242" s="26" t="s">
        <v>18</v>
      </c>
      <c r="H242" s="29"/>
      <c r="I242" s="27"/>
      <c r="J242" s="25"/>
      <c r="K242" s="116"/>
      <c r="L242" s="111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30">
        <v>1.0</v>
      </c>
      <c r="B243" s="31" t="s">
        <v>21</v>
      </c>
      <c r="C243" s="100"/>
      <c r="D243" s="117">
        <v>0.0</v>
      </c>
      <c r="E243" s="117">
        <v>0.0</v>
      </c>
      <c r="F243" s="26"/>
      <c r="G243" s="87"/>
      <c r="H243" s="55" t="s">
        <v>49</v>
      </c>
      <c r="I243" s="34" t="s">
        <v>49</v>
      </c>
      <c r="J243" s="62" t="s">
        <v>53</v>
      </c>
      <c r="K243" s="116"/>
      <c r="L243" s="111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30">
        <v>2.0</v>
      </c>
      <c r="B244" s="31" t="s">
        <v>23</v>
      </c>
      <c r="C244" s="100"/>
      <c r="D244" s="117">
        <v>0.0</v>
      </c>
      <c r="E244" s="117">
        <v>0.0</v>
      </c>
      <c r="F244" s="26"/>
      <c r="G244" s="87"/>
      <c r="H244" s="55"/>
      <c r="I244" s="67">
        <f t="shared" ref="I244:I248" si="29">H244*E244/10</f>
        <v>0</v>
      </c>
      <c r="J244" s="62"/>
      <c r="K244" s="116"/>
      <c r="L244" s="111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30">
        <v>3.0</v>
      </c>
      <c r="B245" s="31" t="s">
        <v>25</v>
      </c>
      <c r="C245" s="100">
        <v>0.0</v>
      </c>
      <c r="D245" s="117">
        <v>0.0</v>
      </c>
      <c r="E245" s="117">
        <v>0.0</v>
      </c>
      <c r="F245" s="26" t="s">
        <v>49</v>
      </c>
      <c r="G245" s="87">
        <f t="shared" ref="G245:G248" si="30">C245+D245-E245</f>
        <v>0</v>
      </c>
      <c r="H245" s="55">
        <v>119.05</v>
      </c>
      <c r="I245" s="67">
        <f t="shared" si="29"/>
        <v>0</v>
      </c>
      <c r="J245" s="62"/>
      <c r="K245" s="116"/>
      <c r="L245" s="111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30">
        <v>4.0</v>
      </c>
      <c r="B246" s="31" t="s">
        <v>27</v>
      </c>
      <c r="C246" s="100">
        <v>-0.10000000000000053</v>
      </c>
      <c r="D246" s="117">
        <v>1.0</v>
      </c>
      <c r="E246" s="117">
        <v>1.0</v>
      </c>
      <c r="F246" s="26" t="s">
        <v>49</v>
      </c>
      <c r="G246" s="87">
        <f t="shared" si="30"/>
        <v>-0.1</v>
      </c>
      <c r="H246" s="55">
        <v>118.32</v>
      </c>
      <c r="I246" s="67">
        <f t="shared" si="29"/>
        <v>11.832</v>
      </c>
      <c r="J246" s="62"/>
      <c r="K246" s="116"/>
      <c r="L246" s="111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30">
        <v>5.0</v>
      </c>
      <c r="B247" s="31" t="s">
        <v>28</v>
      </c>
      <c r="C247" s="100">
        <v>1.0</v>
      </c>
      <c r="D247" s="117">
        <v>2.0</v>
      </c>
      <c r="E247" s="117">
        <v>2.5</v>
      </c>
      <c r="F247" s="26" t="s">
        <v>49</v>
      </c>
      <c r="G247" s="87">
        <f t="shared" si="30"/>
        <v>0.5</v>
      </c>
      <c r="H247" s="55">
        <v>122.36</v>
      </c>
      <c r="I247" s="67">
        <f t="shared" si="29"/>
        <v>30.59</v>
      </c>
      <c r="J247" s="62"/>
      <c r="K247" s="116"/>
      <c r="L247" s="111"/>
      <c r="M247" s="42">
        <f>635000*36</f>
        <v>22860000</v>
      </c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30">
        <v>6.0</v>
      </c>
      <c r="B248" s="31" t="s">
        <v>29</v>
      </c>
      <c r="C248" s="100">
        <v>0.0</v>
      </c>
      <c r="D248" s="117">
        <v>1.0</v>
      </c>
      <c r="E248" s="117">
        <v>1.0</v>
      </c>
      <c r="F248" s="26" t="s">
        <v>49</v>
      </c>
      <c r="G248" s="87">
        <f t="shared" si="30"/>
        <v>0</v>
      </c>
      <c r="H248" s="55">
        <v>118.0</v>
      </c>
      <c r="I248" s="67">
        <f t="shared" si="29"/>
        <v>11.8</v>
      </c>
      <c r="J248" s="62"/>
      <c r="K248" s="116"/>
      <c r="L248" s="111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30">
        <v>7.0</v>
      </c>
      <c r="B249" s="31" t="s">
        <v>30</v>
      </c>
      <c r="C249" s="100"/>
      <c r="D249" s="117">
        <v>0.0</v>
      </c>
      <c r="E249" s="117">
        <v>0.0</v>
      </c>
      <c r="F249" s="26"/>
      <c r="G249" s="87"/>
      <c r="H249" s="55" t="s">
        <v>49</v>
      </c>
      <c r="I249" s="34" t="s">
        <v>49</v>
      </c>
      <c r="J249" s="62"/>
      <c r="K249" s="116"/>
      <c r="L249" s="111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30">
        <v>8.0</v>
      </c>
      <c r="B250" s="31" t="s">
        <v>31</v>
      </c>
      <c r="C250" s="100"/>
      <c r="D250" s="117">
        <v>0.0</v>
      </c>
      <c r="E250" s="117">
        <v>0.0</v>
      </c>
      <c r="F250" s="26"/>
      <c r="G250" s="87"/>
      <c r="H250" s="55" t="s">
        <v>49</v>
      </c>
      <c r="I250" s="34" t="s">
        <v>49</v>
      </c>
      <c r="J250" s="62"/>
      <c r="K250" s="116"/>
      <c r="L250" s="111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30">
        <v>9.0</v>
      </c>
      <c r="B251" s="31" t="s">
        <v>32</v>
      </c>
      <c r="C251" s="100"/>
      <c r="D251" s="117">
        <v>0.0</v>
      </c>
      <c r="E251" s="117">
        <v>0.0</v>
      </c>
      <c r="F251" s="26"/>
      <c r="G251" s="87"/>
      <c r="H251" s="55"/>
      <c r="I251" s="67">
        <f>H251*E251/10</f>
        <v>0</v>
      </c>
      <c r="J251" s="62"/>
      <c r="K251" s="116"/>
      <c r="L251" s="111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30">
        <v>10.0</v>
      </c>
      <c r="B252" s="31" t="s">
        <v>33</v>
      </c>
      <c r="C252" s="100"/>
      <c r="D252" s="117">
        <v>0.0</v>
      </c>
      <c r="E252" s="117">
        <v>0.0</v>
      </c>
      <c r="F252" s="26"/>
      <c r="G252" s="87"/>
      <c r="H252" s="55" t="s">
        <v>49</v>
      </c>
      <c r="I252" s="67">
        <v>0.0</v>
      </c>
      <c r="J252" s="62"/>
      <c r="K252" s="116"/>
      <c r="L252" s="111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30">
        <v>11.0</v>
      </c>
      <c r="B253" s="31" t="s">
        <v>34</v>
      </c>
      <c r="C253" s="100">
        <v>7.800000000000001</v>
      </c>
      <c r="D253" s="117">
        <v>14.0</v>
      </c>
      <c r="E253" s="117">
        <v>13.0</v>
      </c>
      <c r="F253" s="26" t="s">
        <v>49</v>
      </c>
      <c r="G253" s="87">
        <f>C253+D253-E253</f>
        <v>8.8</v>
      </c>
      <c r="H253" s="55">
        <v>121.41</v>
      </c>
      <c r="I253" s="67">
        <f t="shared" ref="I253:I259" si="31">H253*E253/10</f>
        <v>157.833</v>
      </c>
      <c r="J253" s="62"/>
      <c r="K253" s="116"/>
      <c r="L253" s="111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30">
        <v>12.0</v>
      </c>
      <c r="B254" s="31" t="s">
        <v>35</v>
      </c>
      <c r="C254" s="100"/>
      <c r="D254" s="117">
        <v>0.0</v>
      </c>
      <c r="E254" s="117">
        <v>0.0</v>
      </c>
      <c r="F254" s="26"/>
      <c r="G254" s="87"/>
      <c r="H254" s="55"/>
      <c r="I254" s="67">
        <f t="shared" si="31"/>
        <v>0</v>
      </c>
      <c r="J254" s="62"/>
      <c r="K254" s="116"/>
      <c r="L254" s="111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30">
        <v>13.0</v>
      </c>
      <c r="B255" s="31" t="s">
        <v>36</v>
      </c>
      <c r="C255" s="100"/>
      <c r="D255" s="117">
        <v>0.0</v>
      </c>
      <c r="E255" s="117">
        <v>0.0</v>
      </c>
      <c r="F255" s="26"/>
      <c r="G255" s="87"/>
      <c r="H255" s="55"/>
      <c r="I255" s="67">
        <f t="shared" si="31"/>
        <v>0</v>
      </c>
      <c r="J255" s="62"/>
      <c r="K255" s="116"/>
      <c r="L255" s="111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30">
        <v>14.0</v>
      </c>
      <c r="B256" s="31" t="s">
        <v>37</v>
      </c>
      <c r="C256" s="100"/>
      <c r="D256" s="117">
        <v>0.0</v>
      </c>
      <c r="E256" s="117">
        <v>0.0</v>
      </c>
      <c r="F256" s="26"/>
      <c r="G256" s="87"/>
      <c r="H256" s="55"/>
      <c r="I256" s="67">
        <f t="shared" si="31"/>
        <v>0</v>
      </c>
      <c r="J256" s="62"/>
      <c r="K256" s="116"/>
      <c r="L256" s="111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30">
        <v>15.0</v>
      </c>
      <c r="B257" s="31" t="s">
        <v>38</v>
      </c>
      <c r="C257" s="100">
        <v>10.100000000000001</v>
      </c>
      <c r="D257" s="117">
        <v>7.0</v>
      </c>
      <c r="E257" s="117">
        <v>3.0</v>
      </c>
      <c r="F257" s="26" t="s">
        <v>49</v>
      </c>
      <c r="G257" s="87">
        <f t="shared" ref="G257:G260" si="32">C257+D257-E257</f>
        <v>14.1</v>
      </c>
      <c r="H257" s="55">
        <v>118.32</v>
      </c>
      <c r="I257" s="67">
        <f t="shared" si="31"/>
        <v>35.496</v>
      </c>
      <c r="J257" s="62"/>
      <c r="K257" s="116"/>
      <c r="L257" s="111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30">
        <v>16.0</v>
      </c>
      <c r="B258" s="31" t="s">
        <v>39</v>
      </c>
      <c r="C258" s="100">
        <v>1.0</v>
      </c>
      <c r="D258" s="117">
        <v>12.0</v>
      </c>
      <c r="E258" s="117">
        <v>12.0</v>
      </c>
      <c r="F258" s="26" t="s">
        <v>49</v>
      </c>
      <c r="G258" s="87">
        <f t="shared" si="32"/>
        <v>1</v>
      </c>
      <c r="H258" s="55">
        <v>120.65</v>
      </c>
      <c r="I258" s="67">
        <f t="shared" si="31"/>
        <v>144.78</v>
      </c>
      <c r="J258" s="62"/>
      <c r="K258" s="116"/>
      <c r="L258" s="111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30">
        <v>17.0</v>
      </c>
      <c r="B259" s="31" t="s">
        <v>40</v>
      </c>
      <c r="C259" s="100">
        <v>25.0</v>
      </c>
      <c r="D259" s="117">
        <v>39.0</v>
      </c>
      <c r="E259" s="117">
        <v>39.0</v>
      </c>
      <c r="F259" s="26" t="s">
        <v>49</v>
      </c>
      <c r="G259" s="87">
        <f t="shared" si="32"/>
        <v>25</v>
      </c>
      <c r="H259" s="55">
        <v>122.63</v>
      </c>
      <c r="I259" s="67">
        <f t="shared" si="31"/>
        <v>478.257</v>
      </c>
      <c r="J259" s="62"/>
      <c r="K259" s="116"/>
      <c r="L259" s="111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63"/>
      <c r="B260" s="25" t="s">
        <v>41</v>
      </c>
      <c r="C260" s="118">
        <v>44.900000000000006</v>
      </c>
      <c r="D260" s="119">
        <v>70.0</v>
      </c>
      <c r="E260" s="119">
        <v>71.5</v>
      </c>
      <c r="F260" s="36">
        <f>SUM(F243:F259)</f>
        <v>0</v>
      </c>
      <c r="G260" s="87">
        <f t="shared" si="32"/>
        <v>43.4</v>
      </c>
      <c r="H260" s="65">
        <f>I260*10/E260</f>
        <v>121.7605594</v>
      </c>
      <c r="I260" s="67">
        <f>SUM(I243:I259)</f>
        <v>870.588</v>
      </c>
      <c r="J260" s="62"/>
      <c r="K260" s="116"/>
      <c r="L260" s="111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1"/>
      <c r="B261" s="6"/>
      <c r="C261" s="42"/>
      <c r="D261" s="42"/>
      <c r="E261" s="42"/>
      <c r="F261" s="42"/>
      <c r="G261" s="42"/>
      <c r="H261" s="59"/>
      <c r="I261" s="44"/>
      <c r="J261" s="6"/>
      <c r="K261" s="116"/>
      <c r="L261" s="111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1"/>
      <c r="B262" s="6"/>
      <c r="C262" s="42"/>
      <c r="D262" s="42"/>
      <c r="E262" s="42"/>
      <c r="F262" s="42"/>
      <c r="G262" s="42"/>
      <c r="H262" s="59"/>
      <c r="I262" s="44"/>
      <c r="J262" s="6"/>
      <c r="K262" s="116"/>
      <c r="L262" s="111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1" t="s">
        <v>0</v>
      </c>
      <c r="B263" s="2"/>
      <c r="C263" s="2"/>
      <c r="D263" s="2"/>
      <c r="E263" s="2"/>
      <c r="F263" s="2"/>
      <c r="G263" s="2"/>
      <c r="H263" s="2"/>
      <c r="I263" s="3"/>
      <c r="J263" s="41"/>
      <c r="K263" s="116"/>
      <c r="L263" s="111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1" t="s">
        <v>1</v>
      </c>
      <c r="B264" s="2"/>
      <c r="C264" s="2"/>
      <c r="D264" s="2"/>
      <c r="E264" s="2"/>
      <c r="F264" s="2"/>
      <c r="G264" s="2"/>
      <c r="H264" s="2"/>
      <c r="I264" s="3"/>
      <c r="J264" s="6"/>
      <c r="K264" s="116"/>
      <c r="L264" s="111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1" t="s">
        <v>84</v>
      </c>
      <c r="B265" s="2"/>
      <c r="C265" s="2"/>
      <c r="D265" s="2"/>
      <c r="E265" s="2"/>
      <c r="F265" s="2"/>
      <c r="G265" s="2"/>
      <c r="H265" s="2"/>
      <c r="I265" s="3"/>
      <c r="J265" s="6"/>
      <c r="K265" s="116"/>
      <c r="L265" s="111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1" t="s">
        <v>57</v>
      </c>
      <c r="B266" s="2"/>
      <c r="C266" s="2"/>
      <c r="D266" s="2"/>
      <c r="E266" s="2"/>
      <c r="F266" s="2"/>
      <c r="G266" s="2"/>
      <c r="H266" s="2"/>
      <c r="I266" s="3"/>
      <c r="J266" s="6"/>
      <c r="K266" s="116"/>
      <c r="L266" s="111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5"/>
      <c r="B267" s="6"/>
      <c r="C267" s="49"/>
      <c r="D267" s="49"/>
      <c r="E267" s="50"/>
      <c r="F267" s="49"/>
      <c r="G267" s="49"/>
      <c r="H267" s="51"/>
      <c r="I267" s="49"/>
      <c r="J267" s="6"/>
      <c r="K267" s="116"/>
      <c r="L267" s="111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10"/>
      <c r="B268" s="11"/>
      <c r="C268" s="12" t="s">
        <v>4</v>
      </c>
      <c r="D268" s="12"/>
      <c r="E268" s="53"/>
      <c r="F268" s="15"/>
      <c r="G268" s="12" t="s">
        <v>4</v>
      </c>
      <c r="H268" s="16"/>
      <c r="I268" s="15"/>
      <c r="J268" s="11"/>
      <c r="K268" s="116"/>
      <c r="L268" s="111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17" t="s">
        <v>6</v>
      </c>
      <c r="B269" s="18" t="s">
        <v>7</v>
      </c>
      <c r="C269" s="19" t="s">
        <v>8</v>
      </c>
      <c r="D269" s="19" t="s">
        <v>9</v>
      </c>
      <c r="E269" s="85" t="s">
        <v>65</v>
      </c>
      <c r="F269" s="19" t="s">
        <v>12</v>
      </c>
      <c r="G269" s="19" t="s">
        <v>13</v>
      </c>
      <c r="H269" s="22" t="s">
        <v>14</v>
      </c>
      <c r="I269" s="19" t="s">
        <v>15</v>
      </c>
      <c r="J269" s="18" t="s">
        <v>16</v>
      </c>
      <c r="K269" s="116"/>
      <c r="L269" s="111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17"/>
      <c r="B270" s="18"/>
      <c r="C270" s="23" t="s">
        <v>82</v>
      </c>
      <c r="D270" s="19" t="s">
        <v>18</v>
      </c>
      <c r="E270" s="20" t="s">
        <v>18</v>
      </c>
      <c r="F270" s="19" t="s">
        <v>18</v>
      </c>
      <c r="G270" s="23" t="s">
        <v>82</v>
      </c>
      <c r="H270" s="22" t="s">
        <v>19</v>
      </c>
      <c r="I270" s="19" t="s">
        <v>20</v>
      </c>
      <c r="J270" s="18"/>
      <c r="K270" s="116"/>
      <c r="L270" s="111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24"/>
      <c r="B271" s="25"/>
      <c r="C271" s="26" t="s">
        <v>18</v>
      </c>
      <c r="D271" s="86"/>
      <c r="E271" s="20"/>
      <c r="F271" s="27"/>
      <c r="G271" s="26" t="s">
        <v>18</v>
      </c>
      <c r="H271" s="29"/>
      <c r="I271" s="27"/>
      <c r="J271" s="25"/>
      <c r="K271" s="116"/>
      <c r="L271" s="111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30">
        <v>1.0</v>
      </c>
      <c r="B272" s="31" t="s">
        <v>21</v>
      </c>
      <c r="C272" s="100"/>
      <c r="D272" s="117"/>
      <c r="E272" s="117">
        <v>0.0</v>
      </c>
      <c r="F272" s="26"/>
      <c r="G272" s="87"/>
      <c r="H272" s="55"/>
      <c r="I272" s="26"/>
      <c r="J272" s="62" t="s">
        <v>53</v>
      </c>
      <c r="K272" s="116"/>
      <c r="L272" s="111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30">
        <v>2.0</v>
      </c>
      <c r="B273" s="31" t="s">
        <v>23</v>
      </c>
      <c r="C273" s="100"/>
      <c r="D273" s="117"/>
      <c r="E273" s="117">
        <v>0.0</v>
      </c>
      <c r="F273" s="26"/>
      <c r="G273" s="87"/>
      <c r="H273" s="55"/>
      <c r="I273" s="26"/>
      <c r="J273" s="62"/>
      <c r="K273" s="116"/>
      <c r="L273" s="111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30">
        <v>3.0</v>
      </c>
      <c r="B274" s="31" t="s">
        <v>25</v>
      </c>
      <c r="C274" s="100"/>
      <c r="D274" s="117"/>
      <c r="E274" s="117">
        <v>0.0</v>
      </c>
      <c r="F274" s="26"/>
      <c r="G274" s="87"/>
      <c r="H274" s="29"/>
      <c r="I274" s="67"/>
      <c r="J274" s="62"/>
      <c r="K274" s="116"/>
      <c r="L274" s="111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30">
        <v>4.0</v>
      </c>
      <c r="B275" s="31" t="s">
        <v>27</v>
      </c>
      <c r="C275" s="100"/>
      <c r="D275" s="117"/>
      <c r="E275" s="117">
        <v>0.0</v>
      </c>
      <c r="F275" s="26"/>
      <c r="G275" s="87"/>
      <c r="H275" s="55"/>
      <c r="I275" s="26"/>
      <c r="J275" s="62"/>
      <c r="K275" s="116"/>
      <c r="L275" s="111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30">
        <v>5.0</v>
      </c>
      <c r="B276" s="31" t="s">
        <v>28</v>
      </c>
      <c r="C276" s="100">
        <v>2.0</v>
      </c>
      <c r="D276" s="117">
        <v>2.0</v>
      </c>
      <c r="E276" s="117">
        <v>1.0</v>
      </c>
      <c r="F276" s="26" t="s">
        <v>49</v>
      </c>
      <c r="G276" s="87">
        <f>C276+D276-E276</f>
        <v>3</v>
      </c>
      <c r="H276" s="29">
        <v>146.47</v>
      </c>
      <c r="I276" s="67">
        <f>H276*E276/10</f>
        <v>14.647</v>
      </c>
      <c r="J276" s="62"/>
      <c r="K276" s="116"/>
      <c r="L276" s="111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30">
        <v>6.0</v>
      </c>
      <c r="B277" s="31" t="s">
        <v>29</v>
      </c>
      <c r="C277" s="100"/>
      <c r="D277" s="117"/>
      <c r="E277" s="117">
        <v>0.0</v>
      </c>
      <c r="F277" s="26"/>
      <c r="G277" s="87"/>
      <c r="H277" s="55"/>
      <c r="I277" s="26"/>
      <c r="J277" s="62"/>
      <c r="K277" s="116"/>
      <c r="L277" s="111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30">
        <v>7.0</v>
      </c>
      <c r="B278" s="31" t="s">
        <v>30</v>
      </c>
      <c r="C278" s="100"/>
      <c r="D278" s="117"/>
      <c r="E278" s="117">
        <v>0.0</v>
      </c>
      <c r="F278" s="26"/>
      <c r="G278" s="87"/>
      <c r="H278" s="55"/>
      <c r="I278" s="26"/>
      <c r="J278" s="62"/>
      <c r="K278" s="116"/>
      <c r="L278" s="111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30">
        <v>8.0</v>
      </c>
      <c r="B279" s="31" t="s">
        <v>31</v>
      </c>
      <c r="C279" s="100"/>
      <c r="D279" s="117"/>
      <c r="E279" s="117">
        <v>0.0</v>
      </c>
      <c r="F279" s="26"/>
      <c r="G279" s="87"/>
      <c r="H279" s="29"/>
      <c r="I279" s="67"/>
      <c r="J279" s="62"/>
      <c r="K279" s="116"/>
      <c r="L279" s="111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30">
        <v>9.0</v>
      </c>
      <c r="B280" s="31" t="s">
        <v>32</v>
      </c>
      <c r="C280" s="100"/>
      <c r="D280" s="117"/>
      <c r="E280" s="117">
        <v>0.0</v>
      </c>
      <c r="F280" s="26"/>
      <c r="G280" s="87"/>
      <c r="H280" s="55"/>
      <c r="I280" s="26"/>
      <c r="J280" s="62"/>
      <c r="K280" s="116"/>
      <c r="L280" s="111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30">
        <v>10.0</v>
      </c>
      <c r="B281" s="31" t="s">
        <v>33</v>
      </c>
      <c r="C281" s="100"/>
      <c r="D281" s="117"/>
      <c r="E281" s="117">
        <v>0.0</v>
      </c>
      <c r="F281" s="26"/>
      <c r="G281" s="87"/>
      <c r="H281" s="55"/>
      <c r="I281" s="26"/>
      <c r="J281" s="62"/>
      <c r="K281" s="116"/>
      <c r="L281" s="111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30">
        <v>11.0</v>
      </c>
      <c r="B282" s="31" t="s">
        <v>34</v>
      </c>
      <c r="C282" s="100">
        <v>1.0</v>
      </c>
      <c r="D282" s="117">
        <v>2.0</v>
      </c>
      <c r="E282" s="117">
        <v>1.0</v>
      </c>
      <c r="F282" s="26" t="s">
        <v>49</v>
      </c>
      <c r="G282" s="87">
        <f>C282+D282-E282</f>
        <v>2</v>
      </c>
      <c r="H282" s="29">
        <v>141.32</v>
      </c>
      <c r="I282" s="67">
        <f>H282*E282/10</f>
        <v>14.132</v>
      </c>
      <c r="J282" s="62"/>
      <c r="K282" s="116"/>
      <c r="L282" s="111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30">
        <v>12.0</v>
      </c>
      <c r="B283" s="31" t="s">
        <v>35</v>
      </c>
      <c r="C283" s="100"/>
      <c r="D283" s="117"/>
      <c r="E283" s="117">
        <v>0.0</v>
      </c>
      <c r="F283" s="26"/>
      <c r="G283" s="87"/>
      <c r="H283" s="29"/>
      <c r="I283" s="67"/>
      <c r="J283" s="62"/>
      <c r="K283" s="116"/>
      <c r="L283" s="111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30">
        <v>13.0</v>
      </c>
      <c r="B284" s="31" t="s">
        <v>36</v>
      </c>
      <c r="C284" s="100"/>
      <c r="D284" s="117"/>
      <c r="E284" s="117">
        <v>0.0</v>
      </c>
      <c r="F284" s="26"/>
      <c r="G284" s="87"/>
      <c r="H284" s="55"/>
      <c r="I284" s="26"/>
      <c r="J284" s="62"/>
      <c r="K284" s="116"/>
      <c r="L284" s="111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30">
        <v>14.0</v>
      </c>
      <c r="B285" s="31" t="s">
        <v>37</v>
      </c>
      <c r="C285" s="100"/>
      <c r="D285" s="117"/>
      <c r="E285" s="117">
        <v>0.0</v>
      </c>
      <c r="F285" s="26"/>
      <c r="G285" s="87"/>
      <c r="H285" s="55"/>
      <c r="I285" s="26"/>
      <c r="J285" s="62"/>
      <c r="K285" s="116"/>
      <c r="L285" s="111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30">
        <v>15.0</v>
      </c>
      <c r="B286" s="31" t="s">
        <v>38</v>
      </c>
      <c r="C286" s="100">
        <v>4.0</v>
      </c>
      <c r="D286" s="117">
        <v>4.0</v>
      </c>
      <c r="E286" s="117">
        <v>4.0</v>
      </c>
      <c r="F286" s="26" t="s">
        <v>49</v>
      </c>
      <c r="G286" s="87">
        <f>C286+D286-E286</f>
        <v>4</v>
      </c>
      <c r="H286" s="29">
        <v>141.32</v>
      </c>
      <c r="I286" s="67">
        <f>H286*E286/10</f>
        <v>56.528</v>
      </c>
      <c r="J286" s="62"/>
      <c r="K286" s="116"/>
      <c r="L286" s="111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30">
        <v>16.0</v>
      </c>
      <c r="B287" s="31" t="s">
        <v>39</v>
      </c>
      <c r="C287" s="100"/>
      <c r="D287" s="117"/>
      <c r="E287" s="117">
        <v>0.0</v>
      </c>
      <c r="F287" s="26"/>
      <c r="G287" s="87"/>
      <c r="H287" s="29"/>
      <c r="I287" s="67"/>
      <c r="J287" s="62"/>
      <c r="K287" s="116"/>
      <c r="L287" s="111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30">
        <v>17.0</v>
      </c>
      <c r="B288" s="31" t="s">
        <v>40</v>
      </c>
      <c r="C288" s="100"/>
      <c r="D288" s="117"/>
      <c r="E288" s="117">
        <v>0.0</v>
      </c>
      <c r="F288" s="26"/>
      <c r="G288" s="87"/>
      <c r="H288" s="29"/>
      <c r="I288" s="67"/>
      <c r="J288" s="62"/>
      <c r="K288" s="116"/>
      <c r="L288" s="111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63"/>
      <c r="B289" s="25" t="s">
        <v>41</v>
      </c>
      <c r="C289" s="67">
        <f t="shared" ref="C289:G289" si="33">SUM(C273:C288)</f>
        <v>7</v>
      </c>
      <c r="D289" s="67">
        <f t="shared" si="33"/>
        <v>8</v>
      </c>
      <c r="E289" s="67">
        <f t="shared" si="33"/>
        <v>6</v>
      </c>
      <c r="F289" s="67">
        <f t="shared" si="33"/>
        <v>0</v>
      </c>
      <c r="G289" s="67">
        <f t="shared" si="33"/>
        <v>9</v>
      </c>
      <c r="H289" s="65">
        <f>I289/E289*10</f>
        <v>142.1783333</v>
      </c>
      <c r="I289" s="67">
        <f>SUM(I273:I288)</f>
        <v>85.307</v>
      </c>
      <c r="J289" s="62"/>
      <c r="K289" s="116"/>
      <c r="L289" s="111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1"/>
      <c r="B290" s="6"/>
      <c r="C290" s="42"/>
      <c r="D290" s="42"/>
      <c r="E290" s="43"/>
      <c r="F290" s="42"/>
      <c r="G290" s="42"/>
      <c r="H290" s="59"/>
      <c r="I290" s="44"/>
      <c r="J290" s="6"/>
      <c r="K290" s="116"/>
      <c r="L290" s="111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1"/>
      <c r="B291" s="6"/>
      <c r="C291" s="42"/>
      <c r="D291" s="42"/>
      <c r="E291" s="43"/>
      <c r="F291" s="42"/>
      <c r="G291" s="42"/>
      <c r="H291" s="59"/>
      <c r="I291" s="44"/>
      <c r="J291" s="6"/>
      <c r="K291" s="116"/>
      <c r="L291" s="111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1"/>
      <c r="B292" s="6"/>
      <c r="C292" s="42"/>
      <c r="D292" s="42"/>
      <c r="E292" s="43"/>
      <c r="F292" s="42"/>
      <c r="G292" s="42"/>
      <c r="H292" s="59"/>
      <c r="I292" s="44"/>
      <c r="J292" s="6"/>
      <c r="K292" s="116"/>
      <c r="L292" s="111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1"/>
      <c r="B293" s="6"/>
      <c r="C293" s="42"/>
      <c r="D293" s="42"/>
      <c r="E293" s="43"/>
      <c r="F293" s="42"/>
      <c r="G293" s="42"/>
      <c r="H293" s="59"/>
      <c r="I293" s="44"/>
      <c r="J293" s="6"/>
      <c r="K293" s="116"/>
      <c r="L293" s="111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1"/>
      <c r="B294" s="6"/>
      <c r="C294" s="42"/>
      <c r="D294" s="42"/>
      <c r="E294" s="43"/>
      <c r="F294" s="42"/>
      <c r="G294" s="42"/>
      <c r="H294" s="59"/>
      <c r="I294" s="44"/>
      <c r="J294" s="6"/>
      <c r="K294" s="116"/>
      <c r="L294" s="111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1" t="s">
        <v>0</v>
      </c>
      <c r="B295" s="2"/>
      <c r="C295" s="2"/>
      <c r="D295" s="2"/>
      <c r="E295" s="2"/>
      <c r="F295" s="2"/>
      <c r="G295" s="2"/>
      <c r="H295" s="2"/>
      <c r="I295" s="3"/>
      <c r="J295" s="6"/>
      <c r="K295" s="116"/>
      <c r="L295" s="111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1" t="s">
        <v>1</v>
      </c>
      <c r="B296" s="2"/>
      <c r="C296" s="2"/>
      <c r="D296" s="2"/>
      <c r="E296" s="2"/>
      <c r="F296" s="2"/>
      <c r="G296" s="2"/>
      <c r="H296" s="2"/>
      <c r="I296" s="3"/>
      <c r="J296" s="6"/>
      <c r="K296" s="116"/>
      <c r="L296" s="111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1" t="s">
        <v>84</v>
      </c>
      <c r="B297" s="2"/>
      <c r="C297" s="2"/>
      <c r="D297" s="2"/>
      <c r="E297" s="2"/>
      <c r="F297" s="2"/>
      <c r="G297" s="2"/>
      <c r="H297" s="2"/>
      <c r="I297" s="3"/>
      <c r="J297" s="6"/>
      <c r="K297" s="116"/>
      <c r="L297" s="111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1" t="s">
        <v>58</v>
      </c>
      <c r="B298" s="2"/>
      <c r="C298" s="2"/>
      <c r="D298" s="2"/>
      <c r="E298" s="2"/>
      <c r="F298" s="2"/>
      <c r="G298" s="2"/>
      <c r="H298" s="2"/>
      <c r="I298" s="3"/>
      <c r="J298" s="6"/>
      <c r="K298" s="116"/>
      <c r="L298" s="111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5"/>
      <c r="B299" s="6"/>
      <c r="C299" s="49"/>
      <c r="D299" s="49"/>
      <c r="E299" s="50"/>
      <c r="F299" s="49"/>
      <c r="G299" s="49"/>
      <c r="H299" s="51"/>
      <c r="I299" s="49"/>
      <c r="J299" s="6"/>
      <c r="K299" s="116"/>
      <c r="L299" s="111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10"/>
      <c r="B300" s="11"/>
      <c r="C300" s="12" t="s">
        <v>4</v>
      </c>
      <c r="D300" s="12"/>
      <c r="E300" s="53"/>
      <c r="F300" s="15"/>
      <c r="G300" s="12" t="s">
        <v>4</v>
      </c>
      <c r="H300" s="16"/>
      <c r="I300" s="15"/>
      <c r="J300" s="11"/>
      <c r="K300" s="116"/>
      <c r="L300" s="111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17" t="s">
        <v>6</v>
      </c>
      <c r="B301" s="18" t="s">
        <v>7</v>
      </c>
      <c r="C301" s="19" t="s">
        <v>8</v>
      </c>
      <c r="D301" s="19" t="s">
        <v>9</v>
      </c>
      <c r="E301" s="85" t="s">
        <v>65</v>
      </c>
      <c r="F301" s="19" t="s">
        <v>12</v>
      </c>
      <c r="G301" s="19" t="s">
        <v>13</v>
      </c>
      <c r="H301" s="22" t="s">
        <v>14</v>
      </c>
      <c r="I301" s="19" t="s">
        <v>15</v>
      </c>
      <c r="J301" s="18" t="s">
        <v>16</v>
      </c>
      <c r="K301" s="116"/>
      <c r="L301" s="111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17"/>
      <c r="B302" s="18"/>
      <c r="C302" s="23" t="s">
        <v>82</v>
      </c>
      <c r="D302" s="19" t="s">
        <v>18</v>
      </c>
      <c r="E302" s="20" t="s">
        <v>18</v>
      </c>
      <c r="F302" s="19" t="s">
        <v>18</v>
      </c>
      <c r="G302" s="23" t="s">
        <v>82</v>
      </c>
      <c r="H302" s="22" t="s">
        <v>19</v>
      </c>
      <c r="I302" s="19" t="s">
        <v>20</v>
      </c>
      <c r="J302" s="18"/>
      <c r="K302" s="116"/>
      <c r="L302" s="111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24"/>
      <c r="B303" s="25"/>
      <c r="C303" s="26" t="s">
        <v>18</v>
      </c>
      <c r="D303" s="86"/>
      <c r="E303" s="20"/>
      <c r="F303" s="27"/>
      <c r="G303" s="26" t="s">
        <v>18</v>
      </c>
      <c r="H303" s="29"/>
      <c r="I303" s="27"/>
      <c r="J303" s="25"/>
      <c r="K303" s="116"/>
      <c r="L303" s="111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30">
        <v>1.0</v>
      </c>
      <c r="B304" s="31" t="s">
        <v>21</v>
      </c>
      <c r="C304" s="100">
        <v>0.0</v>
      </c>
      <c r="D304" s="123">
        <v>0.0</v>
      </c>
      <c r="E304" s="123">
        <v>0.0</v>
      </c>
      <c r="F304" s="26"/>
      <c r="G304" s="87"/>
      <c r="H304" s="55" t="s">
        <v>49</v>
      </c>
      <c r="I304" s="26" t="s">
        <v>49</v>
      </c>
      <c r="J304" s="62" t="s">
        <v>53</v>
      </c>
      <c r="K304" s="116"/>
      <c r="L304" s="111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30">
        <v>2.0</v>
      </c>
      <c r="B305" s="31" t="s">
        <v>23</v>
      </c>
      <c r="C305" s="100">
        <v>0.0</v>
      </c>
      <c r="D305" s="123">
        <v>0.0</v>
      </c>
      <c r="E305" s="123">
        <v>0.0</v>
      </c>
      <c r="F305" s="26"/>
      <c r="G305" s="87"/>
      <c r="H305" s="55"/>
      <c r="I305" s="26">
        <f t="shared" ref="I305:I306" si="34">E305*H305/10</f>
        <v>0</v>
      </c>
      <c r="J305" s="62"/>
      <c r="K305" s="116"/>
      <c r="L305" s="111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30">
        <v>3.0</v>
      </c>
      <c r="B306" s="31" t="s">
        <v>25</v>
      </c>
      <c r="C306" s="100">
        <v>0.0</v>
      </c>
      <c r="D306" s="123">
        <v>0.0</v>
      </c>
      <c r="E306" s="123">
        <v>0.0</v>
      </c>
      <c r="F306" s="26"/>
      <c r="G306" s="87"/>
      <c r="H306" s="55"/>
      <c r="I306" s="26">
        <f t="shared" si="34"/>
        <v>0</v>
      </c>
      <c r="J306" s="62"/>
      <c r="K306" s="116"/>
      <c r="L306" s="111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30">
        <v>4.0</v>
      </c>
      <c r="B307" s="31" t="s">
        <v>27</v>
      </c>
      <c r="C307" s="100">
        <v>0.0</v>
      </c>
      <c r="D307" s="123">
        <v>0.0</v>
      </c>
      <c r="E307" s="123">
        <v>0.0</v>
      </c>
      <c r="F307" s="26"/>
      <c r="G307" s="87"/>
      <c r="H307" s="55" t="s">
        <v>49</v>
      </c>
      <c r="I307" s="26"/>
      <c r="J307" s="62"/>
      <c r="K307" s="116"/>
      <c r="L307" s="111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30">
        <v>5.0</v>
      </c>
      <c r="B308" s="31" t="s">
        <v>28</v>
      </c>
      <c r="C308" s="100">
        <v>15.0</v>
      </c>
      <c r="D308" s="123">
        <v>5.0</v>
      </c>
      <c r="E308" s="123">
        <v>6.0</v>
      </c>
      <c r="F308" s="26" t="s">
        <v>49</v>
      </c>
      <c r="G308" s="87">
        <f>C308+D308-E308</f>
        <v>14</v>
      </c>
      <c r="H308" s="55">
        <v>113.98</v>
      </c>
      <c r="I308" s="26">
        <f>E308*H308/10</f>
        <v>68.388</v>
      </c>
      <c r="J308" s="62"/>
      <c r="K308" s="116"/>
      <c r="L308" s="111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30">
        <v>6.0</v>
      </c>
      <c r="B309" s="31" t="s">
        <v>29</v>
      </c>
      <c r="C309" s="100">
        <v>0.0</v>
      </c>
      <c r="D309" s="123">
        <v>0.0</v>
      </c>
      <c r="E309" s="123">
        <v>0.0</v>
      </c>
      <c r="F309" s="26"/>
      <c r="G309" s="87"/>
      <c r="H309" s="55" t="s">
        <v>49</v>
      </c>
      <c r="I309" s="26"/>
      <c r="J309" s="62"/>
      <c r="K309" s="116"/>
      <c r="L309" s="111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30">
        <v>7.0</v>
      </c>
      <c r="B310" s="31" t="s">
        <v>30</v>
      </c>
      <c r="C310" s="100">
        <v>0.0</v>
      </c>
      <c r="D310" s="123">
        <v>0.0</v>
      </c>
      <c r="E310" s="123">
        <v>0.0</v>
      </c>
      <c r="F310" s="26"/>
      <c r="G310" s="87"/>
      <c r="H310" s="55" t="s">
        <v>49</v>
      </c>
      <c r="I310" s="26"/>
      <c r="J310" s="62"/>
      <c r="K310" s="116"/>
      <c r="L310" s="111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30">
        <v>8.0</v>
      </c>
      <c r="B311" s="31" t="s">
        <v>31</v>
      </c>
      <c r="C311" s="100">
        <v>0.0</v>
      </c>
      <c r="D311" s="123">
        <v>0.0</v>
      </c>
      <c r="E311" s="123">
        <v>0.0</v>
      </c>
      <c r="F311" s="26"/>
      <c r="G311" s="87"/>
      <c r="H311" s="55" t="s">
        <v>49</v>
      </c>
      <c r="I311" s="26"/>
      <c r="J311" s="62"/>
      <c r="K311" s="116"/>
      <c r="L311" s="111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30">
        <v>9.0</v>
      </c>
      <c r="B312" s="31" t="s">
        <v>32</v>
      </c>
      <c r="C312" s="100">
        <v>35.0</v>
      </c>
      <c r="D312" s="123">
        <v>35.0</v>
      </c>
      <c r="E312" s="123">
        <v>40.0</v>
      </c>
      <c r="F312" s="26" t="s">
        <v>49</v>
      </c>
      <c r="G312" s="87">
        <f>C312+D312-E312</f>
        <v>30</v>
      </c>
      <c r="H312" s="55">
        <v>110.55</v>
      </c>
      <c r="I312" s="26">
        <f>E312*H312/10</f>
        <v>442.2</v>
      </c>
      <c r="J312" s="62"/>
      <c r="K312" s="116"/>
      <c r="L312" s="111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30">
        <v>10.0</v>
      </c>
      <c r="B313" s="31" t="s">
        <v>33</v>
      </c>
      <c r="C313" s="100">
        <v>0.0</v>
      </c>
      <c r="D313" s="123">
        <v>0.0</v>
      </c>
      <c r="E313" s="123">
        <v>0.0</v>
      </c>
      <c r="F313" s="26"/>
      <c r="G313" s="87"/>
      <c r="H313" s="55"/>
      <c r="I313" s="26"/>
      <c r="J313" s="62"/>
      <c r="K313" s="116"/>
      <c r="L313" s="111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30">
        <v>11.0</v>
      </c>
      <c r="B314" s="31" t="s">
        <v>34</v>
      </c>
      <c r="C314" s="100"/>
      <c r="D314" s="123">
        <v>1.0</v>
      </c>
      <c r="E314" s="123">
        <v>1.0</v>
      </c>
      <c r="F314" s="26"/>
      <c r="G314" s="87"/>
      <c r="H314" s="55"/>
      <c r="I314" s="26">
        <f>E314*H314/10</f>
        <v>0</v>
      </c>
      <c r="J314" s="62"/>
      <c r="K314" s="116"/>
      <c r="L314" s="111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30">
        <v>12.0</v>
      </c>
      <c r="B315" s="31" t="s">
        <v>35</v>
      </c>
      <c r="C315" s="100">
        <v>0.0</v>
      </c>
      <c r="D315" s="123">
        <v>0.0</v>
      </c>
      <c r="E315" s="123">
        <v>0.0</v>
      </c>
      <c r="F315" s="26"/>
      <c r="G315" s="87"/>
      <c r="H315" s="55"/>
      <c r="I315" s="26"/>
      <c r="J315" s="62"/>
      <c r="K315" s="116"/>
      <c r="L315" s="111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30">
        <v>13.0</v>
      </c>
      <c r="B316" s="31" t="s">
        <v>36</v>
      </c>
      <c r="C316" s="100">
        <v>0.0</v>
      </c>
      <c r="D316" s="123">
        <v>0.0</v>
      </c>
      <c r="E316" s="123">
        <v>0.0</v>
      </c>
      <c r="F316" s="26"/>
      <c r="G316" s="87"/>
      <c r="H316" s="55"/>
      <c r="I316" s="26"/>
      <c r="J316" s="62"/>
      <c r="K316" s="116"/>
      <c r="L316" s="111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30">
        <v>14.0</v>
      </c>
      <c r="B317" s="31" t="s">
        <v>37</v>
      </c>
      <c r="C317" s="100">
        <v>0.0</v>
      </c>
      <c r="D317" s="123">
        <v>0.0</v>
      </c>
      <c r="E317" s="123">
        <v>0.0</v>
      </c>
      <c r="F317" s="26"/>
      <c r="G317" s="87"/>
      <c r="H317" s="55"/>
      <c r="I317" s="26"/>
      <c r="J317" s="62"/>
      <c r="K317" s="116"/>
      <c r="L317" s="111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30">
        <v>15.0</v>
      </c>
      <c r="B318" s="31" t="s">
        <v>38</v>
      </c>
      <c r="C318" s="100">
        <v>1.0</v>
      </c>
      <c r="D318" s="123">
        <v>0.0</v>
      </c>
      <c r="E318" s="123">
        <v>1.0</v>
      </c>
      <c r="F318" s="26" t="s">
        <v>49</v>
      </c>
      <c r="G318" s="87">
        <f>C318+D318-E318</f>
        <v>0</v>
      </c>
      <c r="H318" s="55">
        <v>110.55</v>
      </c>
      <c r="I318" s="26">
        <f>E318*H318/10</f>
        <v>11.055</v>
      </c>
      <c r="J318" s="62"/>
      <c r="K318" s="116"/>
      <c r="L318" s="111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30">
        <v>16.0</v>
      </c>
      <c r="B319" s="31" t="s">
        <v>39</v>
      </c>
      <c r="C319" s="100">
        <v>0.0</v>
      </c>
      <c r="D319" s="123">
        <v>0.0</v>
      </c>
      <c r="E319" s="123">
        <v>0.0</v>
      </c>
      <c r="F319" s="26"/>
      <c r="G319" s="87"/>
      <c r="H319" s="55"/>
      <c r="I319" s="26"/>
      <c r="J319" s="62"/>
      <c r="K319" s="116"/>
      <c r="L319" s="111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30">
        <v>17.0</v>
      </c>
      <c r="B320" s="31" t="s">
        <v>40</v>
      </c>
      <c r="C320" s="100">
        <v>0.0</v>
      </c>
      <c r="D320" s="123">
        <v>0.0</v>
      </c>
      <c r="E320" s="123">
        <v>0.0</v>
      </c>
      <c r="F320" s="26" t="s">
        <v>49</v>
      </c>
      <c r="G320" s="87"/>
      <c r="H320" s="55"/>
      <c r="I320" s="26">
        <f>E320*H320/10</f>
        <v>0</v>
      </c>
      <c r="J320" s="62"/>
      <c r="K320" s="116"/>
      <c r="L320" s="111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63"/>
      <c r="B321" s="25" t="s">
        <v>41</v>
      </c>
      <c r="C321" s="26">
        <f>SUM(C305:C320)</f>
        <v>51</v>
      </c>
      <c r="D321" s="123">
        <v>41.0</v>
      </c>
      <c r="E321" s="26">
        <v>47.0</v>
      </c>
      <c r="F321" s="26">
        <f t="shared" ref="F321:G321" si="35">SUM(F305:F320)</f>
        <v>0</v>
      </c>
      <c r="G321" s="26">
        <f t="shared" si="35"/>
        <v>44</v>
      </c>
      <c r="H321" s="65">
        <f>I321/E321*10</f>
        <v>110.9878723</v>
      </c>
      <c r="I321" s="26">
        <f>SUM(I305:I320)</f>
        <v>521.643</v>
      </c>
      <c r="J321" s="62"/>
      <c r="K321" s="116"/>
      <c r="L321" s="111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2"/>
      <c r="D322" s="42"/>
      <c r="E322" s="43"/>
      <c r="F322" s="42"/>
      <c r="G322" s="42"/>
      <c r="H322" s="59"/>
      <c r="I322" s="42"/>
      <c r="J322" s="6"/>
      <c r="K322" s="116"/>
      <c r="L322" s="111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2"/>
      <c r="D323" s="42"/>
      <c r="E323" s="43"/>
      <c r="F323" s="42"/>
      <c r="G323" s="42"/>
      <c r="H323" s="59"/>
      <c r="I323" s="42"/>
      <c r="J323" s="6"/>
      <c r="K323" s="116"/>
      <c r="L323" s="111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2"/>
      <c r="D324" s="42"/>
      <c r="E324" s="43"/>
      <c r="F324" s="42"/>
      <c r="G324" s="42"/>
      <c r="H324" s="59"/>
      <c r="I324" s="42"/>
      <c r="J324" s="6"/>
      <c r="K324" s="116"/>
      <c r="L324" s="111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2"/>
      <c r="D325" s="42"/>
      <c r="E325" s="43"/>
      <c r="F325" s="42"/>
      <c r="G325" s="42"/>
      <c r="H325" s="59"/>
      <c r="I325" s="42"/>
      <c r="J325" s="6"/>
      <c r="K325" s="116"/>
      <c r="L325" s="111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2"/>
      <c r="D326" s="42"/>
      <c r="E326" s="43"/>
      <c r="F326" s="42"/>
      <c r="G326" s="42"/>
      <c r="H326" s="59"/>
      <c r="I326" s="42"/>
      <c r="J326" s="6"/>
      <c r="K326" s="116"/>
      <c r="L326" s="111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2"/>
      <c r="D327" s="42"/>
      <c r="E327" s="43"/>
      <c r="F327" s="42"/>
      <c r="G327" s="42"/>
      <c r="H327" s="59"/>
      <c r="I327" s="42"/>
      <c r="J327" s="6"/>
      <c r="K327" s="116"/>
      <c r="L327" s="111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2"/>
      <c r="D328" s="42"/>
      <c r="E328" s="43"/>
      <c r="F328" s="42"/>
      <c r="G328" s="42"/>
      <c r="H328" s="59"/>
      <c r="I328" s="42"/>
      <c r="J328" s="6"/>
      <c r="K328" s="116"/>
      <c r="L328" s="111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2"/>
      <c r="D329" s="42"/>
      <c r="E329" s="43"/>
      <c r="F329" s="42"/>
      <c r="G329" s="42"/>
      <c r="H329" s="59"/>
      <c r="I329" s="42"/>
      <c r="J329" s="6"/>
      <c r="K329" s="116"/>
      <c r="L329" s="111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2"/>
      <c r="D330" s="42"/>
      <c r="E330" s="43"/>
      <c r="F330" s="42"/>
      <c r="G330" s="42"/>
      <c r="H330" s="59"/>
      <c r="I330" s="42"/>
      <c r="J330" s="6"/>
      <c r="K330" s="116"/>
      <c r="L330" s="111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2"/>
      <c r="D331" s="42"/>
      <c r="E331" s="43"/>
      <c r="F331" s="42"/>
      <c r="G331" s="42"/>
      <c r="H331" s="59"/>
      <c r="I331" s="42"/>
      <c r="J331" s="6"/>
      <c r="K331" s="116"/>
      <c r="L331" s="111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2"/>
      <c r="D332" s="42"/>
      <c r="E332" s="43"/>
      <c r="F332" s="42"/>
      <c r="G332" s="42"/>
      <c r="H332" s="59"/>
      <c r="I332" s="42"/>
      <c r="J332" s="6"/>
      <c r="K332" s="116"/>
      <c r="L332" s="111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2"/>
      <c r="D333" s="42"/>
      <c r="E333" s="43"/>
      <c r="F333" s="42"/>
      <c r="G333" s="42"/>
      <c r="H333" s="59"/>
      <c r="I333" s="42"/>
      <c r="J333" s="6"/>
      <c r="K333" s="116"/>
      <c r="L333" s="111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2"/>
      <c r="D334" s="42"/>
      <c r="E334" s="43"/>
      <c r="F334" s="42"/>
      <c r="G334" s="42"/>
      <c r="H334" s="59"/>
      <c r="I334" s="42"/>
      <c r="J334" s="6"/>
      <c r="K334" s="116"/>
      <c r="L334" s="111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2"/>
      <c r="D335" s="42"/>
      <c r="E335" s="43"/>
      <c r="F335" s="42"/>
      <c r="G335" s="42"/>
      <c r="H335" s="59"/>
      <c r="I335" s="42"/>
      <c r="J335" s="6"/>
      <c r="K335" s="116"/>
      <c r="L335" s="111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2"/>
      <c r="D336" s="42"/>
      <c r="E336" s="43"/>
      <c r="F336" s="42"/>
      <c r="G336" s="42"/>
      <c r="H336" s="59"/>
      <c r="I336" s="42"/>
      <c r="J336" s="6"/>
      <c r="K336" s="116"/>
      <c r="L336" s="111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2"/>
      <c r="D337" s="42"/>
      <c r="E337" s="43"/>
      <c r="F337" s="42"/>
      <c r="G337" s="42"/>
      <c r="H337" s="59"/>
      <c r="I337" s="42"/>
      <c r="J337" s="6"/>
      <c r="K337" s="116"/>
      <c r="L337" s="111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2"/>
      <c r="D338" s="42"/>
      <c r="E338" s="43"/>
      <c r="F338" s="42"/>
      <c r="G338" s="42"/>
      <c r="H338" s="59"/>
      <c r="I338" s="42"/>
      <c r="J338" s="6"/>
      <c r="K338" s="116"/>
      <c r="L338" s="111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2"/>
      <c r="D339" s="42"/>
      <c r="E339" s="43"/>
      <c r="F339" s="42"/>
      <c r="G339" s="42"/>
      <c r="H339" s="59"/>
      <c r="I339" s="42"/>
      <c r="J339" s="6"/>
      <c r="K339" s="116"/>
      <c r="L339" s="111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2"/>
      <c r="D340" s="42"/>
      <c r="E340" s="43"/>
      <c r="F340" s="42"/>
      <c r="G340" s="42"/>
      <c r="H340" s="59"/>
      <c r="I340" s="42"/>
      <c r="J340" s="6"/>
      <c r="K340" s="116"/>
      <c r="L340" s="111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2"/>
      <c r="D341" s="42"/>
      <c r="E341" s="43"/>
      <c r="F341" s="42"/>
      <c r="G341" s="42"/>
      <c r="H341" s="59"/>
      <c r="I341" s="42"/>
      <c r="J341" s="6"/>
      <c r="K341" s="116"/>
      <c r="L341" s="111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2"/>
      <c r="D342" s="42"/>
      <c r="E342" s="43"/>
      <c r="F342" s="42"/>
      <c r="G342" s="42"/>
      <c r="H342" s="59"/>
      <c r="I342" s="42"/>
      <c r="J342" s="6"/>
      <c r="K342" s="116"/>
      <c r="L342" s="111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2"/>
      <c r="D343" s="42"/>
      <c r="E343" s="43"/>
      <c r="F343" s="42"/>
      <c r="G343" s="42"/>
      <c r="H343" s="59"/>
      <c r="I343" s="42"/>
      <c r="J343" s="6"/>
      <c r="K343" s="116"/>
      <c r="L343" s="111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2"/>
      <c r="D344" s="42"/>
      <c r="E344" s="43"/>
      <c r="F344" s="42"/>
      <c r="G344" s="42"/>
      <c r="H344" s="59"/>
      <c r="I344" s="42"/>
      <c r="J344" s="6"/>
      <c r="K344" s="116"/>
      <c r="L344" s="111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2"/>
      <c r="D345" s="42"/>
      <c r="E345" s="43"/>
      <c r="F345" s="42"/>
      <c r="G345" s="42"/>
      <c r="H345" s="59"/>
      <c r="I345" s="42"/>
      <c r="J345" s="6"/>
      <c r="K345" s="116"/>
      <c r="L345" s="111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2"/>
      <c r="D346" s="42"/>
      <c r="E346" s="43"/>
      <c r="F346" s="42"/>
      <c r="G346" s="42"/>
      <c r="H346" s="59"/>
      <c r="I346" s="42"/>
      <c r="J346" s="6"/>
      <c r="K346" s="116"/>
      <c r="L346" s="111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2"/>
      <c r="D347" s="42"/>
      <c r="E347" s="43"/>
      <c r="F347" s="42"/>
      <c r="G347" s="42"/>
      <c r="H347" s="59"/>
      <c r="I347" s="42"/>
      <c r="J347" s="6"/>
      <c r="K347" s="116"/>
      <c r="L347" s="111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2"/>
      <c r="D348" s="42"/>
      <c r="E348" s="43"/>
      <c r="F348" s="42"/>
      <c r="G348" s="42"/>
      <c r="H348" s="59"/>
      <c r="I348" s="42"/>
      <c r="J348" s="6"/>
      <c r="K348" s="116"/>
      <c r="L348" s="111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2"/>
      <c r="D349" s="42"/>
      <c r="E349" s="43"/>
      <c r="F349" s="42"/>
      <c r="G349" s="42"/>
      <c r="H349" s="59"/>
      <c r="I349" s="42"/>
      <c r="J349" s="6"/>
      <c r="K349" s="116"/>
      <c r="L349" s="111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2"/>
      <c r="D350" s="42"/>
      <c r="E350" s="43"/>
      <c r="F350" s="42"/>
      <c r="G350" s="42"/>
      <c r="H350" s="59"/>
      <c r="I350" s="42"/>
      <c r="J350" s="6"/>
      <c r="K350" s="116"/>
      <c r="L350" s="111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2"/>
      <c r="D351" s="42"/>
      <c r="E351" s="43"/>
      <c r="F351" s="42"/>
      <c r="G351" s="42"/>
      <c r="H351" s="59"/>
      <c r="I351" s="42"/>
      <c r="J351" s="6"/>
      <c r="K351" s="116"/>
      <c r="L351" s="111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2"/>
      <c r="D352" s="42"/>
      <c r="E352" s="43"/>
      <c r="F352" s="42"/>
      <c r="G352" s="42"/>
      <c r="H352" s="59"/>
      <c r="I352" s="42"/>
      <c r="J352" s="6"/>
      <c r="K352" s="116"/>
      <c r="L352" s="111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2"/>
      <c r="D353" s="42"/>
      <c r="E353" s="43"/>
      <c r="F353" s="42"/>
      <c r="G353" s="42"/>
      <c r="H353" s="59"/>
      <c r="I353" s="42"/>
      <c r="J353" s="6"/>
      <c r="K353" s="116"/>
      <c r="L353" s="111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2"/>
      <c r="D354" s="42"/>
      <c r="E354" s="43"/>
      <c r="F354" s="42"/>
      <c r="G354" s="42"/>
      <c r="H354" s="59"/>
      <c r="I354" s="42"/>
      <c r="J354" s="6"/>
      <c r="K354" s="116"/>
      <c r="L354" s="111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2"/>
      <c r="D355" s="42"/>
      <c r="E355" s="43"/>
      <c r="F355" s="42"/>
      <c r="G355" s="42"/>
      <c r="H355" s="59"/>
      <c r="I355" s="42"/>
      <c r="J355" s="6"/>
      <c r="K355" s="116"/>
      <c r="L355" s="111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2"/>
      <c r="D356" s="42"/>
      <c r="E356" s="43"/>
      <c r="F356" s="42"/>
      <c r="G356" s="42"/>
      <c r="H356" s="59"/>
      <c r="I356" s="42"/>
      <c r="J356" s="6"/>
      <c r="K356" s="116"/>
      <c r="L356" s="111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2"/>
      <c r="D357" s="42"/>
      <c r="E357" s="43"/>
      <c r="F357" s="42"/>
      <c r="G357" s="42"/>
      <c r="H357" s="59"/>
      <c r="I357" s="42"/>
      <c r="J357" s="6"/>
      <c r="K357" s="116"/>
      <c r="L357" s="111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2"/>
      <c r="D358" s="42"/>
      <c r="E358" s="43"/>
      <c r="F358" s="42"/>
      <c r="G358" s="42"/>
      <c r="H358" s="59"/>
      <c r="I358" s="42"/>
      <c r="J358" s="6"/>
      <c r="K358" s="116"/>
      <c r="L358" s="111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2"/>
      <c r="D359" s="42"/>
      <c r="E359" s="43"/>
      <c r="F359" s="42"/>
      <c r="G359" s="42"/>
      <c r="H359" s="59"/>
      <c r="I359" s="42"/>
      <c r="J359" s="6"/>
      <c r="K359" s="116"/>
      <c r="L359" s="111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2"/>
      <c r="D360" s="42"/>
      <c r="E360" s="43"/>
      <c r="F360" s="42"/>
      <c r="G360" s="42"/>
      <c r="H360" s="59"/>
      <c r="I360" s="42"/>
      <c r="J360" s="6"/>
      <c r="K360" s="116"/>
      <c r="L360" s="111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2"/>
      <c r="D361" s="42"/>
      <c r="E361" s="43"/>
      <c r="F361" s="42"/>
      <c r="G361" s="42"/>
      <c r="H361" s="59"/>
      <c r="I361" s="42"/>
      <c r="J361" s="6"/>
      <c r="K361" s="116"/>
      <c r="L361" s="111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2"/>
      <c r="D362" s="42"/>
      <c r="E362" s="43"/>
      <c r="F362" s="42"/>
      <c r="G362" s="42"/>
      <c r="H362" s="59"/>
      <c r="I362" s="42"/>
      <c r="J362" s="6"/>
      <c r="K362" s="116"/>
      <c r="L362" s="111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2"/>
      <c r="D363" s="42"/>
      <c r="E363" s="43"/>
      <c r="F363" s="42"/>
      <c r="G363" s="42"/>
      <c r="H363" s="59"/>
      <c r="I363" s="42"/>
      <c r="J363" s="6"/>
      <c r="K363" s="116"/>
      <c r="L363" s="111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2"/>
      <c r="D364" s="42"/>
      <c r="E364" s="43"/>
      <c r="F364" s="42"/>
      <c r="G364" s="42"/>
      <c r="H364" s="59"/>
      <c r="I364" s="42"/>
      <c r="J364" s="6"/>
      <c r="K364" s="116"/>
      <c r="L364" s="111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2"/>
      <c r="D365" s="42"/>
      <c r="E365" s="43"/>
      <c r="F365" s="42"/>
      <c r="G365" s="42"/>
      <c r="H365" s="59"/>
      <c r="I365" s="42"/>
      <c r="J365" s="6"/>
      <c r="K365" s="116"/>
      <c r="L365" s="111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2"/>
      <c r="D366" s="42"/>
      <c r="E366" s="43"/>
      <c r="F366" s="42"/>
      <c r="G366" s="42"/>
      <c r="H366" s="59"/>
      <c r="I366" s="42"/>
      <c r="J366" s="6"/>
      <c r="K366" s="116"/>
      <c r="L366" s="111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2"/>
      <c r="D367" s="42"/>
      <c r="E367" s="43"/>
      <c r="F367" s="42"/>
      <c r="G367" s="42"/>
      <c r="H367" s="59"/>
      <c r="I367" s="42"/>
      <c r="J367" s="6"/>
      <c r="K367" s="116"/>
      <c r="L367" s="111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2"/>
      <c r="D368" s="42"/>
      <c r="E368" s="43"/>
      <c r="F368" s="42"/>
      <c r="G368" s="42"/>
      <c r="H368" s="59"/>
      <c r="I368" s="42"/>
      <c r="J368" s="6"/>
      <c r="K368" s="116"/>
      <c r="L368" s="111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2"/>
      <c r="D369" s="42"/>
      <c r="E369" s="43"/>
      <c r="F369" s="42"/>
      <c r="G369" s="42"/>
      <c r="H369" s="59"/>
      <c r="I369" s="42"/>
      <c r="J369" s="6"/>
      <c r="K369" s="116"/>
      <c r="L369" s="111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2"/>
      <c r="D370" s="42"/>
      <c r="E370" s="43"/>
      <c r="F370" s="42"/>
      <c r="G370" s="42"/>
      <c r="H370" s="59"/>
      <c r="I370" s="42"/>
      <c r="J370" s="6"/>
      <c r="K370" s="116"/>
      <c r="L370" s="111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2"/>
      <c r="D371" s="42"/>
      <c r="E371" s="43"/>
      <c r="F371" s="42"/>
      <c r="G371" s="42"/>
      <c r="H371" s="59"/>
      <c r="I371" s="42"/>
      <c r="J371" s="6"/>
      <c r="K371" s="116"/>
      <c r="L371" s="111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2"/>
      <c r="D372" s="42"/>
      <c r="E372" s="43"/>
      <c r="F372" s="42"/>
      <c r="G372" s="42"/>
      <c r="H372" s="59"/>
      <c r="I372" s="42"/>
      <c r="J372" s="6"/>
      <c r="K372" s="116"/>
      <c r="L372" s="111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2"/>
      <c r="D373" s="42"/>
      <c r="E373" s="43"/>
      <c r="F373" s="42"/>
      <c r="G373" s="42"/>
      <c r="H373" s="59"/>
      <c r="I373" s="42"/>
      <c r="J373" s="6"/>
      <c r="K373" s="116"/>
      <c r="L373" s="111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2"/>
      <c r="D374" s="42"/>
      <c r="E374" s="43"/>
      <c r="F374" s="42"/>
      <c r="G374" s="42"/>
      <c r="H374" s="59"/>
      <c r="I374" s="42"/>
      <c r="J374" s="6"/>
      <c r="K374" s="116"/>
      <c r="L374" s="111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2"/>
      <c r="D375" s="42"/>
      <c r="E375" s="43"/>
      <c r="F375" s="42"/>
      <c r="G375" s="42"/>
      <c r="H375" s="59"/>
      <c r="I375" s="42"/>
      <c r="J375" s="6"/>
      <c r="K375" s="116"/>
      <c r="L375" s="111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2"/>
      <c r="D376" s="42"/>
      <c r="E376" s="43"/>
      <c r="F376" s="42"/>
      <c r="G376" s="42"/>
      <c r="H376" s="59"/>
      <c r="I376" s="42"/>
      <c r="J376" s="6"/>
      <c r="K376" s="116"/>
      <c r="L376" s="111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2"/>
      <c r="D377" s="42"/>
      <c r="E377" s="43"/>
      <c r="F377" s="42"/>
      <c r="G377" s="42"/>
      <c r="H377" s="59"/>
      <c r="I377" s="42"/>
      <c r="J377" s="6"/>
      <c r="K377" s="116"/>
      <c r="L377" s="111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2"/>
      <c r="D378" s="42"/>
      <c r="E378" s="43"/>
      <c r="F378" s="42"/>
      <c r="G378" s="42"/>
      <c r="H378" s="59"/>
      <c r="I378" s="42"/>
      <c r="J378" s="6"/>
      <c r="K378" s="116"/>
      <c r="L378" s="111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2"/>
      <c r="D379" s="42"/>
      <c r="E379" s="43"/>
      <c r="F379" s="42"/>
      <c r="G379" s="42"/>
      <c r="H379" s="59"/>
      <c r="I379" s="42"/>
      <c r="J379" s="6"/>
      <c r="K379" s="116"/>
      <c r="L379" s="111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2"/>
      <c r="D380" s="42"/>
      <c r="E380" s="43"/>
      <c r="F380" s="42"/>
      <c r="G380" s="42"/>
      <c r="H380" s="59"/>
      <c r="I380" s="42"/>
      <c r="J380" s="6"/>
      <c r="K380" s="116"/>
      <c r="L380" s="111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2"/>
      <c r="D381" s="42"/>
      <c r="E381" s="43"/>
      <c r="F381" s="42"/>
      <c r="G381" s="42"/>
      <c r="H381" s="59"/>
      <c r="I381" s="42"/>
      <c r="J381" s="6"/>
      <c r="K381" s="116"/>
      <c r="L381" s="111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2"/>
      <c r="D382" s="42"/>
      <c r="E382" s="43"/>
      <c r="F382" s="42"/>
      <c r="G382" s="42"/>
      <c r="H382" s="59"/>
      <c r="I382" s="42"/>
      <c r="J382" s="6"/>
      <c r="K382" s="116"/>
      <c r="L382" s="111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2"/>
      <c r="D383" s="42"/>
      <c r="E383" s="43"/>
      <c r="F383" s="42"/>
      <c r="G383" s="42"/>
      <c r="H383" s="59"/>
      <c r="I383" s="42"/>
      <c r="J383" s="6"/>
      <c r="K383" s="116"/>
      <c r="L383" s="111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2"/>
      <c r="D384" s="42"/>
      <c r="E384" s="43"/>
      <c r="F384" s="42"/>
      <c r="G384" s="42"/>
      <c r="H384" s="59"/>
      <c r="I384" s="42"/>
      <c r="J384" s="6"/>
      <c r="K384" s="116"/>
      <c r="L384" s="111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2"/>
      <c r="D385" s="42"/>
      <c r="E385" s="43"/>
      <c r="F385" s="42"/>
      <c r="G385" s="42"/>
      <c r="H385" s="59"/>
      <c r="I385" s="42"/>
      <c r="J385" s="6"/>
      <c r="K385" s="116"/>
      <c r="L385" s="111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2"/>
      <c r="D386" s="42"/>
      <c r="E386" s="43"/>
      <c r="F386" s="42"/>
      <c r="G386" s="42"/>
      <c r="H386" s="59"/>
      <c r="I386" s="42"/>
      <c r="J386" s="6"/>
      <c r="K386" s="116"/>
      <c r="L386" s="111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2"/>
      <c r="D387" s="42"/>
      <c r="E387" s="43"/>
      <c r="F387" s="42"/>
      <c r="G387" s="42"/>
      <c r="H387" s="59"/>
      <c r="I387" s="42"/>
      <c r="J387" s="6"/>
      <c r="K387" s="116"/>
      <c r="L387" s="111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2"/>
      <c r="D388" s="42"/>
      <c r="E388" s="43"/>
      <c r="F388" s="42"/>
      <c r="G388" s="42"/>
      <c r="H388" s="59"/>
      <c r="I388" s="42"/>
      <c r="J388" s="6"/>
      <c r="K388" s="116"/>
      <c r="L388" s="111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2"/>
      <c r="D389" s="42"/>
      <c r="E389" s="43"/>
      <c r="F389" s="42"/>
      <c r="G389" s="42"/>
      <c r="H389" s="59"/>
      <c r="I389" s="42"/>
      <c r="J389" s="6"/>
      <c r="K389" s="116"/>
      <c r="L389" s="111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2"/>
      <c r="D390" s="42"/>
      <c r="E390" s="43"/>
      <c r="F390" s="42"/>
      <c r="G390" s="42"/>
      <c r="H390" s="59"/>
      <c r="I390" s="42"/>
      <c r="J390" s="6"/>
      <c r="K390" s="116"/>
      <c r="L390" s="111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2"/>
      <c r="D391" s="42"/>
      <c r="E391" s="43"/>
      <c r="F391" s="42"/>
      <c r="G391" s="42"/>
      <c r="H391" s="59"/>
      <c r="I391" s="42"/>
      <c r="J391" s="6"/>
      <c r="K391" s="116"/>
      <c r="L391" s="111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2"/>
      <c r="D392" s="42"/>
      <c r="E392" s="43"/>
      <c r="F392" s="42"/>
      <c r="G392" s="42"/>
      <c r="H392" s="59"/>
      <c r="I392" s="42"/>
      <c r="J392" s="6"/>
      <c r="K392" s="116"/>
      <c r="L392" s="111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2"/>
      <c r="D393" s="42"/>
      <c r="E393" s="43"/>
      <c r="F393" s="42"/>
      <c r="G393" s="42"/>
      <c r="H393" s="59"/>
      <c r="I393" s="42"/>
      <c r="J393" s="6"/>
      <c r="K393" s="116"/>
      <c r="L393" s="111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2"/>
      <c r="D394" s="42"/>
      <c r="E394" s="43"/>
      <c r="F394" s="42"/>
      <c r="G394" s="42"/>
      <c r="H394" s="59"/>
      <c r="I394" s="42"/>
      <c r="J394" s="6"/>
      <c r="K394" s="116"/>
      <c r="L394" s="111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2"/>
      <c r="D395" s="42"/>
      <c r="E395" s="43"/>
      <c r="F395" s="42"/>
      <c r="G395" s="42"/>
      <c r="H395" s="59"/>
      <c r="I395" s="42"/>
      <c r="J395" s="6"/>
      <c r="K395" s="116"/>
      <c r="L395" s="111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2"/>
      <c r="D396" s="42"/>
      <c r="E396" s="43"/>
      <c r="F396" s="42"/>
      <c r="G396" s="42"/>
      <c r="H396" s="59"/>
      <c r="I396" s="42"/>
      <c r="J396" s="6"/>
      <c r="K396" s="116"/>
      <c r="L396" s="111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2"/>
      <c r="D397" s="42"/>
      <c r="E397" s="43"/>
      <c r="F397" s="42"/>
      <c r="G397" s="42"/>
      <c r="H397" s="59"/>
      <c r="I397" s="42"/>
      <c r="J397" s="6"/>
      <c r="K397" s="116"/>
      <c r="L397" s="111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2"/>
      <c r="D398" s="42"/>
      <c r="E398" s="43"/>
      <c r="F398" s="42"/>
      <c r="G398" s="42"/>
      <c r="H398" s="59"/>
      <c r="I398" s="42"/>
      <c r="J398" s="6"/>
      <c r="K398" s="116"/>
      <c r="L398" s="111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2"/>
      <c r="D399" s="42"/>
      <c r="E399" s="43"/>
      <c r="F399" s="42"/>
      <c r="G399" s="42"/>
      <c r="H399" s="59"/>
      <c r="I399" s="42"/>
      <c r="J399" s="6"/>
      <c r="K399" s="116"/>
      <c r="L399" s="111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2"/>
      <c r="D400" s="42"/>
      <c r="E400" s="43"/>
      <c r="F400" s="42"/>
      <c r="G400" s="42"/>
      <c r="H400" s="59"/>
      <c r="I400" s="42"/>
      <c r="J400" s="6"/>
      <c r="K400" s="116"/>
      <c r="L400" s="111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2"/>
      <c r="D401" s="42"/>
      <c r="E401" s="43"/>
      <c r="F401" s="42"/>
      <c r="G401" s="42"/>
      <c r="H401" s="59"/>
      <c r="I401" s="42"/>
      <c r="J401" s="6"/>
      <c r="K401" s="116"/>
      <c r="L401" s="111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2"/>
      <c r="D402" s="42"/>
      <c r="E402" s="43"/>
      <c r="F402" s="42"/>
      <c r="G402" s="42"/>
      <c r="H402" s="59"/>
      <c r="I402" s="42"/>
      <c r="J402" s="6"/>
      <c r="K402" s="116"/>
      <c r="L402" s="111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2"/>
      <c r="D403" s="42"/>
      <c r="E403" s="43"/>
      <c r="F403" s="42"/>
      <c r="G403" s="42"/>
      <c r="H403" s="59"/>
      <c r="I403" s="42"/>
      <c r="J403" s="6"/>
      <c r="K403" s="116"/>
      <c r="L403" s="111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2"/>
      <c r="D404" s="42"/>
      <c r="E404" s="43"/>
      <c r="F404" s="42"/>
      <c r="G404" s="42"/>
      <c r="H404" s="59"/>
      <c r="I404" s="42"/>
      <c r="J404" s="6"/>
      <c r="K404" s="116"/>
      <c r="L404" s="111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2"/>
      <c r="D405" s="42"/>
      <c r="E405" s="43"/>
      <c r="F405" s="42"/>
      <c r="G405" s="42"/>
      <c r="H405" s="59"/>
      <c r="I405" s="42"/>
      <c r="J405" s="6"/>
      <c r="K405" s="116"/>
      <c r="L405" s="111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2"/>
      <c r="D406" s="42"/>
      <c r="E406" s="43"/>
      <c r="F406" s="42"/>
      <c r="G406" s="42"/>
      <c r="H406" s="59"/>
      <c r="I406" s="42"/>
      <c r="J406" s="6"/>
      <c r="K406" s="116"/>
      <c r="L406" s="111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2"/>
      <c r="D407" s="42"/>
      <c r="E407" s="43"/>
      <c r="F407" s="42"/>
      <c r="G407" s="42"/>
      <c r="H407" s="59"/>
      <c r="I407" s="42"/>
      <c r="J407" s="6"/>
      <c r="K407" s="116"/>
      <c r="L407" s="111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2"/>
      <c r="D408" s="42"/>
      <c r="E408" s="43"/>
      <c r="F408" s="42"/>
      <c r="G408" s="42"/>
      <c r="H408" s="59"/>
      <c r="I408" s="42"/>
      <c r="J408" s="6"/>
      <c r="K408" s="116"/>
      <c r="L408" s="111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2"/>
      <c r="D409" s="42"/>
      <c r="E409" s="43"/>
      <c r="F409" s="42"/>
      <c r="G409" s="42"/>
      <c r="H409" s="59"/>
      <c r="I409" s="42"/>
      <c r="J409" s="6"/>
      <c r="K409" s="116"/>
      <c r="L409" s="111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2"/>
      <c r="D410" s="42"/>
      <c r="E410" s="43"/>
      <c r="F410" s="42"/>
      <c r="G410" s="42"/>
      <c r="H410" s="59"/>
      <c r="I410" s="42"/>
      <c r="J410" s="6"/>
      <c r="K410" s="116"/>
      <c r="L410" s="111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2"/>
      <c r="D411" s="42"/>
      <c r="E411" s="43"/>
      <c r="F411" s="42"/>
      <c r="G411" s="42"/>
      <c r="H411" s="59"/>
      <c r="I411" s="42"/>
      <c r="J411" s="6"/>
      <c r="K411" s="116"/>
      <c r="L411" s="111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2"/>
      <c r="D412" s="42"/>
      <c r="E412" s="43"/>
      <c r="F412" s="42"/>
      <c r="G412" s="42"/>
      <c r="H412" s="59"/>
      <c r="I412" s="42"/>
      <c r="J412" s="6"/>
      <c r="K412" s="116"/>
      <c r="L412" s="111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2"/>
      <c r="D413" s="42"/>
      <c r="E413" s="43"/>
      <c r="F413" s="42"/>
      <c r="G413" s="42"/>
      <c r="H413" s="59"/>
      <c r="I413" s="42"/>
      <c r="J413" s="6"/>
      <c r="K413" s="116"/>
      <c r="L413" s="111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2"/>
      <c r="D414" s="42"/>
      <c r="E414" s="43"/>
      <c r="F414" s="42"/>
      <c r="G414" s="42"/>
      <c r="H414" s="59"/>
      <c r="I414" s="42"/>
      <c r="J414" s="6"/>
      <c r="K414" s="116"/>
      <c r="L414" s="111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2"/>
      <c r="D415" s="42"/>
      <c r="E415" s="43"/>
      <c r="F415" s="42"/>
      <c r="G415" s="42"/>
      <c r="H415" s="59"/>
      <c r="I415" s="42"/>
      <c r="J415" s="6"/>
      <c r="K415" s="116"/>
      <c r="L415" s="111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2"/>
      <c r="D416" s="42"/>
      <c r="E416" s="43"/>
      <c r="F416" s="42"/>
      <c r="G416" s="42"/>
      <c r="H416" s="59"/>
      <c r="I416" s="42"/>
      <c r="J416" s="6"/>
      <c r="K416" s="116"/>
      <c r="L416" s="111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2"/>
      <c r="D417" s="42"/>
      <c r="E417" s="43"/>
      <c r="F417" s="42"/>
      <c r="G417" s="42"/>
      <c r="H417" s="59"/>
      <c r="I417" s="42"/>
      <c r="J417" s="6"/>
      <c r="K417" s="116"/>
      <c r="L417" s="111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2"/>
      <c r="D418" s="42"/>
      <c r="E418" s="43"/>
      <c r="F418" s="42"/>
      <c r="G418" s="42"/>
      <c r="H418" s="59"/>
      <c r="I418" s="42"/>
      <c r="J418" s="6"/>
      <c r="K418" s="116"/>
      <c r="L418" s="111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2"/>
      <c r="D419" s="42"/>
      <c r="E419" s="43"/>
      <c r="F419" s="42"/>
      <c r="G419" s="42"/>
      <c r="H419" s="59"/>
      <c r="I419" s="42"/>
      <c r="J419" s="6"/>
      <c r="K419" s="116"/>
      <c r="L419" s="111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2"/>
      <c r="D420" s="42"/>
      <c r="E420" s="43"/>
      <c r="F420" s="42"/>
      <c r="G420" s="42"/>
      <c r="H420" s="59"/>
      <c r="I420" s="42"/>
      <c r="J420" s="6"/>
      <c r="K420" s="116"/>
      <c r="L420" s="111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2"/>
      <c r="D421" s="42"/>
      <c r="E421" s="43"/>
      <c r="F421" s="42"/>
      <c r="G421" s="42"/>
      <c r="H421" s="59"/>
      <c r="I421" s="42"/>
      <c r="J421" s="6"/>
      <c r="K421" s="116"/>
      <c r="L421" s="111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2"/>
      <c r="D422" s="42"/>
      <c r="E422" s="43"/>
      <c r="F422" s="42"/>
      <c r="G422" s="42"/>
      <c r="H422" s="59"/>
      <c r="I422" s="42"/>
      <c r="J422" s="6"/>
      <c r="K422" s="116"/>
      <c r="L422" s="111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2"/>
      <c r="D423" s="42"/>
      <c r="E423" s="43"/>
      <c r="F423" s="42"/>
      <c r="G423" s="42"/>
      <c r="H423" s="59"/>
      <c r="I423" s="42"/>
      <c r="J423" s="6"/>
      <c r="K423" s="116"/>
      <c r="L423" s="111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2"/>
      <c r="D424" s="42"/>
      <c r="E424" s="43"/>
      <c r="F424" s="42"/>
      <c r="G424" s="42"/>
      <c r="H424" s="59"/>
      <c r="I424" s="42"/>
      <c r="J424" s="6"/>
      <c r="K424" s="116"/>
      <c r="L424" s="111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2"/>
      <c r="D425" s="42"/>
      <c r="E425" s="43"/>
      <c r="F425" s="42"/>
      <c r="G425" s="42"/>
      <c r="H425" s="59"/>
      <c r="I425" s="42"/>
      <c r="J425" s="6"/>
      <c r="K425" s="116"/>
      <c r="L425" s="111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2"/>
      <c r="D426" s="42"/>
      <c r="E426" s="43"/>
      <c r="F426" s="42"/>
      <c r="G426" s="42"/>
      <c r="H426" s="59"/>
      <c r="I426" s="42"/>
      <c r="J426" s="6"/>
      <c r="K426" s="116"/>
      <c r="L426" s="111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2"/>
      <c r="D427" s="42"/>
      <c r="E427" s="43"/>
      <c r="F427" s="42"/>
      <c r="G427" s="42"/>
      <c r="H427" s="59"/>
      <c r="I427" s="42"/>
      <c r="J427" s="6"/>
      <c r="K427" s="116"/>
      <c r="L427" s="111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2"/>
      <c r="D428" s="42"/>
      <c r="E428" s="43"/>
      <c r="F428" s="42"/>
      <c r="G428" s="42"/>
      <c r="H428" s="59"/>
      <c r="I428" s="42"/>
      <c r="J428" s="6"/>
      <c r="K428" s="116"/>
      <c r="L428" s="111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2"/>
      <c r="D429" s="42"/>
      <c r="E429" s="43"/>
      <c r="F429" s="42"/>
      <c r="G429" s="42"/>
      <c r="H429" s="59"/>
      <c r="I429" s="42"/>
      <c r="J429" s="6"/>
      <c r="K429" s="116"/>
      <c r="L429" s="111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2"/>
      <c r="D430" s="42"/>
      <c r="E430" s="43"/>
      <c r="F430" s="42"/>
      <c r="G430" s="42"/>
      <c r="H430" s="59"/>
      <c r="I430" s="42"/>
      <c r="J430" s="6"/>
      <c r="K430" s="116"/>
      <c r="L430" s="111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2"/>
      <c r="D431" s="42"/>
      <c r="E431" s="43"/>
      <c r="F431" s="42"/>
      <c r="G431" s="42"/>
      <c r="H431" s="59"/>
      <c r="I431" s="42"/>
      <c r="J431" s="6"/>
      <c r="K431" s="116"/>
      <c r="L431" s="111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2"/>
      <c r="D432" s="42"/>
      <c r="E432" s="43"/>
      <c r="F432" s="42"/>
      <c r="G432" s="42"/>
      <c r="H432" s="59"/>
      <c r="I432" s="42"/>
      <c r="J432" s="6"/>
      <c r="K432" s="116"/>
      <c r="L432" s="111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2"/>
      <c r="D433" s="42"/>
      <c r="E433" s="43"/>
      <c r="F433" s="42"/>
      <c r="G433" s="42"/>
      <c r="H433" s="59"/>
      <c r="I433" s="42"/>
      <c r="J433" s="6"/>
      <c r="K433" s="116"/>
      <c r="L433" s="111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2"/>
      <c r="D434" s="42"/>
      <c r="E434" s="43"/>
      <c r="F434" s="42"/>
      <c r="G434" s="42"/>
      <c r="H434" s="59"/>
      <c r="I434" s="42"/>
      <c r="J434" s="6"/>
      <c r="K434" s="116"/>
      <c r="L434" s="111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2"/>
      <c r="D435" s="42"/>
      <c r="E435" s="43"/>
      <c r="F435" s="42"/>
      <c r="G435" s="42"/>
      <c r="H435" s="59"/>
      <c r="I435" s="42"/>
      <c r="J435" s="6"/>
      <c r="K435" s="116"/>
      <c r="L435" s="111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2"/>
      <c r="D436" s="42"/>
      <c r="E436" s="43"/>
      <c r="F436" s="42"/>
      <c r="G436" s="42"/>
      <c r="H436" s="59"/>
      <c r="I436" s="42"/>
      <c r="J436" s="6"/>
      <c r="K436" s="116"/>
      <c r="L436" s="111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2"/>
      <c r="D437" s="42"/>
      <c r="E437" s="43"/>
      <c r="F437" s="42"/>
      <c r="G437" s="42"/>
      <c r="H437" s="59"/>
      <c r="I437" s="42"/>
      <c r="J437" s="6"/>
      <c r="K437" s="116"/>
      <c r="L437" s="111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2"/>
      <c r="D438" s="42"/>
      <c r="E438" s="43"/>
      <c r="F438" s="42"/>
      <c r="G438" s="42"/>
      <c r="H438" s="59"/>
      <c r="I438" s="42"/>
      <c r="J438" s="6"/>
      <c r="K438" s="116"/>
      <c r="L438" s="111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2"/>
      <c r="D439" s="42"/>
      <c r="E439" s="43"/>
      <c r="F439" s="42"/>
      <c r="G439" s="42"/>
      <c r="H439" s="59"/>
      <c r="I439" s="42"/>
      <c r="J439" s="6"/>
      <c r="K439" s="116"/>
      <c r="L439" s="111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2"/>
      <c r="D440" s="42"/>
      <c r="E440" s="43"/>
      <c r="F440" s="42"/>
      <c r="G440" s="42"/>
      <c r="H440" s="59"/>
      <c r="I440" s="42"/>
      <c r="J440" s="6"/>
      <c r="K440" s="116"/>
      <c r="L440" s="111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2"/>
      <c r="D441" s="42"/>
      <c r="E441" s="43"/>
      <c r="F441" s="42"/>
      <c r="G441" s="42"/>
      <c r="H441" s="59"/>
      <c r="I441" s="42"/>
      <c r="J441" s="6"/>
      <c r="K441" s="116"/>
      <c r="L441" s="111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2"/>
      <c r="D442" s="42"/>
      <c r="E442" s="43"/>
      <c r="F442" s="42"/>
      <c r="G442" s="42"/>
      <c r="H442" s="59"/>
      <c r="I442" s="42"/>
      <c r="J442" s="6"/>
      <c r="K442" s="116"/>
      <c r="L442" s="111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2"/>
      <c r="D443" s="42"/>
      <c r="E443" s="43"/>
      <c r="F443" s="42"/>
      <c r="G443" s="42"/>
      <c r="H443" s="59"/>
      <c r="I443" s="42"/>
      <c r="J443" s="6"/>
      <c r="K443" s="116"/>
      <c r="L443" s="111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2"/>
      <c r="D444" s="42"/>
      <c r="E444" s="43"/>
      <c r="F444" s="42"/>
      <c r="G444" s="42"/>
      <c r="H444" s="59"/>
      <c r="I444" s="42"/>
      <c r="J444" s="6"/>
      <c r="K444" s="116"/>
      <c r="L444" s="111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2"/>
      <c r="D445" s="42"/>
      <c r="E445" s="43"/>
      <c r="F445" s="42"/>
      <c r="G445" s="42"/>
      <c r="H445" s="59"/>
      <c r="I445" s="42"/>
      <c r="J445" s="6"/>
      <c r="K445" s="116"/>
      <c r="L445" s="111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2"/>
      <c r="D446" s="42"/>
      <c r="E446" s="43"/>
      <c r="F446" s="42"/>
      <c r="G446" s="42"/>
      <c r="H446" s="59"/>
      <c r="I446" s="42"/>
      <c r="J446" s="6"/>
      <c r="K446" s="116"/>
      <c r="L446" s="111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2"/>
      <c r="D447" s="42"/>
      <c r="E447" s="43"/>
      <c r="F447" s="42"/>
      <c r="G447" s="42"/>
      <c r="H447" s="59"/>
      <c r="I447" s="42"/>
      <c r="J447" s="6"/>
      <c r="K447" s="116"/>
      <c r="L447" s="111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2"/>
      <c r="D448" s="42"/>
      <c r="E448" s="43"/>
      <c r="F448" s="42"/>
      <c r="G448" s="42"/>
      <c r="H448" s="59"/>
      <c r="I448" s="42"/>
      <c r="J448" s="6"/>
      <c r="K448" s="116"/>
      <c r="L448" s="111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2"/>
      <c r="D449" s="42"/>
      <c r="E449" s="43"/>
      <c r="F449" s="42"/>
      <c r="G449" s="42"/>
      <c r="H449" s="59"/>
      <c r="I449" s="42"/>
      <c r="J449" s="6"/>
      <c r="K449" s="116"/>
      <c r="L449" s="111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2"/>
      <c r="D450" s="42"/>
      <c r="E450" s="43"/>
      <c r="F450" s="42"/>
      <c r="G450" s="42"/>
      <c r="H450" s="59"/>
      <c r="I450" s="42"/>
      <c r="J450" s="6"/>
      <c r="K450" s="116"/>
      <c r="L450" s="111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2"/>
      <c r="D451" s="42"/>
      <c r="E451" s="43"/>
      <c r="F451" s="42"/>
      <c r="G451" s="42"/>
      <c r="H451" s="59"/>
      <c r="I451" s="42"/>
      <c r="J451" s="6"/>
      <c r="K451" s="116"/>
      <c r="L451" s="111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2"/>
      <c r="D452" s="42"/>
      <c r="E452" s="43"/>
      <c r="F452" s="42"/>
      <c r="G452" s="42"/>
      <c r="H452" s="59"/>
      <c r="I452" s="42"/>
      <c r="J452" s="6"/>
      <c r="K452" s="116"/>
      <c r="L452" s="111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2"/>
      <c r="D453" s="42"/>
      <c r="E453" s="43"/>
      <c r="F453" s="42"/>
      <c r="G453" s="42"/>
      <c r="H453" s="59"/>
      <c r="I453" s="42"/>
      <c r="J453" s="6"/>
      <c r="K453" s="116"/>
      <c r="L453" s="111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2"/>
      <c r="D454" s="42"/>
      <c r="E454" s="43"/>
      <c r="F454" s="42"/>
      <c r="G454" s="42"/>
      <c r="H454" s="59"/>
      <c r="I454" s="42"/>
      <c r="J454" s="6"/>
      <c r="K454" s="116"/>
      <c r="L454" s="111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2"/>
      <c r="D455" s="42"/>
      <c r="E455" s="43"/>
      <c r="F455" s="42"/>
      <c r="G455" s="42"/>
      <c r="H455" s="59"/>
      <c r="I455" s="42"/>
      <c r="J455" s="6"/>
      <c r="K455" s="116"/>
      <c r="L455" s="111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2"/>
      <c r="D456" s="42"/>
      <c r="E456" s="43"/>
      <c r="F456" s="42"/>
      <c r="G456" s="42"/>
      <c r="H456" s="59"/>
      <c r="I456" s="42"/>
      <c r="J456" s="6"/>
      <c r="K456" s="116"/>
      <c r="L456" s="111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2"/>
      <c r="D457" s="42"/>
      <c r="E457" s="43"/>
      <c r="F457" s="42"/>
      <c r="G457" s="42"/>
      <c r="H457" s="59"/>
      <c r="I457" s="42"/>
      <c r="J457" s="6"/>
      <c r="K457" s="116"/>
      <c r="L457" s="111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2"/>
      <c r="D458" s="42"/>
      <c r="E458" s="43"/>
      <c r="F458" s="42"/>
      <c r="G458" s="42"/>
      <c r="H458" s="59"/>
      <c r="I458" s="42"/>
      <c r="J458" s="6"/>
      <c r="K458" s="116"/>
      <c r="L458" s="111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2"/>
      <c r="D459" s="42"/>
      <c r="E459" s="43"/>
      <c r="F459" s="42"/>
      <c r="G459" s="42"/>
      <c r="H459" s="59"/>
      <c r="I459" s="42"/>
      <c r="J459" s="6"/>
      <c r="K459" s="116"/>
      <c r="L459" s="111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2"/>
      <c r="D460" s="42"/>
      <c r="E460" s="43"/>
      <c r="F460" s="42"/>
      <c r="G460" s="42"/>
      <c r="H460" s="59"/>
      <c r="I460" s="42"/>
      <c r="J460" s="6"/>
      <c r="K460" s="116"/>
      <c r="L460" s="111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2"/>
      <c r="D461" s="42"/>
      <c r="E461" s="43"/>
      <c r="F461" s="42"/>
      <c r="G461" s="42"/>
      <c r="H461" s="59"/>
      <c r="I461" s="42"/>
      <c r="J461" s="6"/>
      <c r="K461" s="116"/>
      <c r="L461" s="111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2"/>
      <c r="D462" s="42"/>
      <c r="E462" s="43"/>
      <c r="F462" s="42"/>
      <c r="G462" s="42"/>
      <c r="H462" s="59"/>
      <c r="I462" s="42"/>
      <c r="J462" s="6"/>
      <c r="K462" s="116"/>
      <c r="L462" s="111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2"/>
      <c r="D463" s="42"/>
      <c r="E463" s="43"/>
      <c r="F463" s="42"/>
      <c r="G463" s="42"/>
      <c r="H463" s="59"/>
      <c r="I463" s="42"/>
      <c r="J463" s="6"/>
      <c r="K463" s="116"/>
      <c r="L463" s="111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2"/>
      <c r="D464" s="42"/>
      <c r="E464" s="43"/>
      <c r="F464" s="42"/>
      <c r="G464" s="42"/>
      <c r="H464" s="59"/>
      <c r="I464" s="42"/>
      <c r="J464" s="6"/>
      <c r="K464" s="116"/>
      <c r="L464" s="111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2"/>
      <c r="D465" s="42"/>
      <c r="E465" s="43"/>
      <c r="F465" s="42"/>
      <c r="G465" s="42"/>
      <c r="H465" s="59"/>
      <c r="I465" s="42"/>
      <c r="J465" s="6"/>
      <c r="K465" s="116"/>
      <c r="L465" s="111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2"/>
      <c r="D466" s="42"/>
      <c r="E466" s="43"/>
      <c r="F466" s="42"/>
      <c r="G466" s="42"/>
      <c r="H466" s="59"/>
      <c r="I466" s="42"/>
      <c r="J466" s="6"/>
      <c r="K466" s="116"/>
      <c r="L466" s="111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2"/>
      <c r="D467" s="42"/>
      <c r="E467" s="43"/>
      <c r="F467" s="42"/>
      <c r="G467" s="42"/>
      <c r="H467" s="59"/>
      <c r="I467" s="42"/>
      <c r="J467" s="6"/>
      <c r="K467" s="116"/>
      <c r="L467" s="111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2"/>
      <c r="D468" s="42"/>
      <c r="E468" s="43"/>
      <c r="F468" s="42"/>
      <c r="G468" s="42"/>
      <c r="H468" s="59"/>
      <c r="I468" s="42"/>
      <c r="J468" s="6"/>
      <c r="K468" s="116"/>
      <c r="L468" s="111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2"/>
      <c r="D469" s="42"/>
      <c r="E469" s="43"/>
      <c r="F469" s="42"/>
      <c r="G469" s="42"/>
      <c r="H469" s="59"/>
      <c r="I469" s="42"/>
      <c r="J469" s="6"/>
      <c r="K469" s="116"/>
      <c r="L469" s="111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2"/>
      <c r="D470" s="42"/>
      <c r="E470" s="43"/>
      <c r="F470" s="42"/>
      <c r="G470" s="42"/>
      <c r="H470" s="59"/>
      <c r="I470" s="42"/>
      <c r="J470" s="6"/>
      <c r="K470" s="116"/>
      <c r="L470" s="111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2"/>
      <c r="D471" s="42"/>
      <c r="E471" s="43"/>
      <c r="F471" s="42"/>
      <c r="G471" s="42"/>
      <c r="H471" s="59"/>
      <c r="I471" s="42"/>
      <c r="J471" s="6"/>
      <c r="K471" s="116"/>
      <c r="L471" s="111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2"/>
      <c r="D472" s="42"/>
      <c r="E472" s="43"/>
      <c r="F472" s="42"/>
      <c r="G472" s="42"/>
      <c r="H472" s="59"/>
      <c r="I472" s="42"/>
      <c r="J472" s="6"/>
      <c r="K472" s="116"/>
      <c r="L472" s="111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2"/>
      <c r="D473" s="42"/>
      <c r="E473" s="43"/>
      <c r="F473" s="42"/>
      <c r="G473" s="42"/>
      <c r="H473" s="59"/>
      <c r="I473" s="42"/>
      <c r="J473" s="6"/>
      <c r="K473" s="116"/>
      <c r="L473" s="111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2"/>
      <c r="D474" s="42"/>
      <c r="E474" s="43"/>
      <c r="F474" s="42"/>
      <c r="G474" s="42"/>
      <c r="H474" s="59"/>
      <c r="I474" s="42"/>
      <c r="J474" s="6"/>
      <c r="K474" s="116"/>
      <c r="L474" s="111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2"/>
      <c r="D475" s="42"/>
      <c r="E475" s="43"/>
      <c r="F475" s="42"/>
      <c r="G475" s="42"/>
      <c r="H475" s="59"/>
      <c r="I475" s="42"/>
      <c r="J475" s="6"/>
      <c r="K475" s="116"/>
      <c r="L475" s="111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2"/>
      <c r="D476" s="42"/>
      <c r="E476" s="43"/>
      <c r="F476" s="42"/>
      <c r="G476" s="42"/>
      <c r="H476" s="59"/>
      <c r="I476" s="42"/>
      <c r="J476" s="6"/>
      <c r="K476" s="116"/>
      <c r="L476" s="111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2"/>
      <c r="D477" s="42"/>
      <c r="E477" s="43"/>
      <c r="F477" s="42"/>
      <c r="G477" s="42"/>
      <c r="H477" s="59"/>
      <c r="I477" s="42"/>
      <c r="J477" s="6"/>
      <c r="K477" s="116"/>
      <c r="L477" s="111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2"/>
      <c r="D478" s="42"/>
      <c r="E478" s="43"/>
      <c r="F478" s="42"/>
      <c r="G478" s="42"/>
      <c r="H478" s="59"/>
      <c r="I478" s="42"/>
      <c r="J478" s="6"/>
      <c r="K478" s="116"/>
      <c r="L478" s="111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2"/>
      <c r="D479" s="42"/>
      <c r="E479" s="43"/>
      <c r="F479" s="42"/>
      <c r="G479" s="42"/>
      <c r="H479" s="59"/>
      <c r="I479" s="42"/>
      <c r="J479" s="6"/>
      <c r="K479" s="116"/>
      <c r="L479" s="111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2"/>
      <c r="D480" s="42"/>
      <c r="E480" s="43"/>
      <c r="F480" s="42"/>
      <c r="G480" s="42"/>
      <c r="H480" s="59"/>
      <c r="I480" s="42"/>
      <c r="J480" s="6"/>
      <c r="K480" s="116"/>
      <c r="L480" s="111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2"/>
      <c r="D481" s="42"/>
      <c r="E481" s="43"/>
      <c r="F481" s="42"/>
      <c r="G481" s="42"/>
      <c r="H481" s="59"/>
      <c r="I481" s="42"/>
      <c r="J481" s="6"/>
      <c r="K481" s="116"/>
      <c r="L481" s="111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2"/>
      <c r="D482" s="42"/>
      <c r="E482" s="43"/>
      <c r="F482" s="42"/>
      <c r="G482" s="42"/>
      <c r="H482" s="59"/>
      <c r="I482" s="42"/>
      <c r="J482" s="6"/>
      <c r="K482" s="116"/>
      <c r="L482" s="111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2"/>
      <c r="D483" s="42"/>
      <c r="E483" s="43"/>
      <c r="F483" s="42"/>
      <c r="G483" s="42"/>
      <c r="H483" s="59"/>
      <c r="I483" s="42"/>
      <c r="J483" s="6"/>
      <c r="K483" s="116"/>
      <c r="L483" s="111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2"/>
      <c r="D484" s="42"/>
      <c r="E484" s="43"/>
      <c r="F484" s="42"/>
      <c r="G484" s="42"/>
      <c r="H484" s="59"/>
      <c r="I484" s="42"/>
      <c r="J484" s="6"/>
      <c r="K484" s="116"/>
      <c r="L484" s="111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2"/>
      <c r="D485" s="42"/>
      <c r="E485" s="43"/>
      <c r="F485" s="42"/>
      <c r="G485" s="42"/>
      <c r="H485" s="59"/>
      <c r="I485" s="42"/>
      <c r="J485" s="6"/>
      <c r="K485" s="116"/>
      <c r="L485" s="111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2"/>
      <c r="D486" s="42"/>
      <c r="E486" s="43"/>
      <c r="F486" s="42"/>
      <c r="G486" s="42"/>
      <c r="H486" s="59"/>
      <c r="I486" s="42"/>
      <c r="J486" s="6"/>
      <c r="K486" s="116"/>
      <c r="L486" s="111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2"/>
      <c r="D487" s="42"/>
      <c r="E487" s="43"/>
      <c r="F487" s="42"/>
      <c r="G487" s="42"/>
      <c r="H487" s="59"/>
      <c r="I487" s="42"/>
      <c r="J487" s="6"/>
      <c r="K487" s="116"/>
      <c r="L487" s="111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2"/>
      <c r="D488" s="42"/>
      <c r="E488" s="43"/>
      <c r="F488" s="42"/>
      <c r="G488" s="42"/>
      <c r="H488" s="59"/>
      <c r="I488" s="42"/>
      <c r="J488" s="6"/>
      <c r="K488" s="116"/>
      <c r="L488" s="111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2"/>
      <c r="D489" s="42"/>
      <c r="E489" s="43"/>
      <c r="F489" s="42"/>
      <c r="G489" s="42"/>
      <c r="H489" s="59"/>
      <c r="I489" s="42"/>
      <c r="J489" s="6"/>
      <c r="K489" s="116"/>
      <c r="L489" s="111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2"/>
      <c r="D490" s="42"/>
      <c r="E490" s="43"/>
      <c r="F490" s="42"/>
      <c r="G490" s="42"/>
      <c r="H490" s="59"/>
      <c r="I490" s="42"/>
      <c r="J490" s="6"/>
      <c r="K490" s="116"/>
      <c r="L490" s="111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2"/>
      <c r="D491" s="42"/>
      <c r="E491" s="43"/>
      <c r="F491" s="42"/>
      <c r="G491" s="42"/>
      <c r="H491" s="59"/>
      <c r="I491" s="42"/>
      <c r="J491" s="6"/>
      <c r="K491" s="116"/>
      <c r="L491" s="111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2"/>
      <c r="D492" s="42"/>
      <c r="E492" s="43"/>
      <c r="F492" s="42"/>
      <c r="G492" s="42"/>
      <c r="H492" s="59"/>
      <c r="I492" s="42"/>
      <c r="J492" s="6"/>
      <c r="K492" s="116"/>
      <c r="L492" s="111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2"/>
      <c r="D493" s="42"/>
      <c r="E493" s="43"/>
      <c r="F493" s="42"/>
      <c r="G493" s="42"/>
      <c r="H493" s="59"/>
      <c r="I493" s="42"/>
      <c r="J493" s="6"/>
      <c r="K493" s="116"/>
      <c r="L493" s="111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2"/>
      <c r="D494" s="42"/>
      <c r="E494" s="43"/>
      <c r="F494" s="42"/>
      <c r="G494" s="42"/>
      <c r="H494" s="59"/>
      <c r="I494" s="42"/>
      <c r="J494" s="6"/>
      <c r="K494" s="116"/>
      <c r="L494" s="111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2"/>
      <c r="D495" s="42"/>
      <c r="E495" s="43"/>
      <c r="F495" s="42"/>
      <c r="G495" s="42"/>
      <c r="H495" s="59"/>
      <c r="I495" s="42"/>
      <c r="J495" s="6"/>
      <c r="K495" s="116"/>
      <c r="L495" s="111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2"/>
      <c r="D496" s="42"/>
      <c r="E496" s="43"/>
      <c r="F496" s="42"/>
      <c r="G496" s="42"/>
      <c r="H496" s="59"/>
      <c r="I496" s="42"/>
      <c r="J496" s="6"/>
      <c r="K496" s="116"/>
      <c r="L496" s="111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2"/>
      <c r="D497" s="42"/>
      <c r="E497" s="43"/>
      <c r="F497" s="42"/>
      <c r="G497" s="42"/>
      <c r="H497" s="59"/>
      <c r="I497" s="42"/>
      <c r="J497" s="6"/>
      <c r="K497" s="116"/>
      <c r="L497" s="111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2"/>
      <c r="D498" s="42"/>
      <c r="E498" s="43"/>
      <c r="F498" s="42"/>
      <c r="G498" s="42"/>
      <c r="H498" s="59"/>
      <c r="I498" s="42"/>
      <c r="J498" s="6"/>
      <c r="K498" s="116"/>
      <c r="L498" s="111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2"/>
      <c r="D499" s="42"/>
      <c r="E499" s="43"/>
      <c r="F499" s="42"/>
      <c r="G499" s="42"/>
      <c r="H499" s="59"/>
      <c r="I499" s="42"/>
      <c r="J499" s="6"/>
      <c r="K499" s="116"/>
      <c r="L499" s="111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2"/>
      <c r="D500" s="42"/>
      <c r="E500" s="43"/>
      <c r="F500" s="42"/>
      <c r="G500" s="42"/>
      <c r="H500" s="59"/>
      <c r="I500" s="42"/>
      <c r="J500" s="6"/>
      <c r="K500" s="116"/>
      <c r="L500" s="111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2"/>
      <c r="D501" s="42"/>
      <c r="E501" s="43"/>
      <c r="F501" s="42"/>
      <c r="G501" s="42"/>
      <c r="H501" s="59"/>
      <c r="I501" s="42"/>
      <c r="J501" s="6"/>
      <c r="K501" s="116"/>
      <c r="L501" s="111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2"/>
      <c r="D502" s="42"/>
      <c r="E502" s="43"/>
      <c r="F502" s="42"/>
      <c r="G502" s="42"/>
      <c r="H502" s="59"/>
      <c r="I502" s="42"/>
      <c r="J502" s="6"/>
      <c r="K502" s="116"/>
      <c r="L502" s="111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2"/>
      <c r="D503" s="42"/>
      <c r="E503" s="43"/>
      <c r="F503" s="42"/>
      <c r="G503" s="42"/>
      <c r="H503" s="59"/>
      <c r="I503" s="42"/>
      <c r="J503" s="6"/>
      <c r="K503" s="116"/>
      <c r="L503" s="111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2"/>
      <c r="D504" s="42"/>
      <c r="E504" s="43"/>
      <c r="F504" s="42"/>
      <c r="G504" s="42"/>
      <c r="H504" s="59"/>
      <c r="I504" s="42"/>
      <c r="J504" s="6"/>
      <c r="K504" s="116"/>
      <c r="L504" s="111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2"/>
      <c r="D505" s="42"/>
      <c r="E505" s="43"/>
      <c r="F505" s="42"/>
      <c r="G505" s="42"/>
      <c r="H505" s="59"/>
      <c r="I505" s="42"/>
      <c r="J505" s="6"/>
      <c r="K505" s="116"/>
      <c r="L505" s="111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2"/>
      <c r="D506" s="42"/>
      <c r="E506" s="43"/>
      <c r="F506" s="42"/>
      <c r="G506" s="42"/>
      <c r="H506" s="59"/>
      <c r="I506" s="42"/>
      <c r="J506" s="6"/>
      <c r="K506" s="116"/>
      <c r="L506" s="111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2"/>
      <c r="D507" s="42"/>
      <c r="E507" s="43"/>
      <c r="F507" s="42"/>
      <c r="G507" s="42"/>
      <c r="H507" s="59"/>
      <c r="I507" s="42"/>
      <c r="J507" s="6"/>
      <c r="K507" s="116"/>
      <c r="L507" s="111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2"/>
      <c r="D508" s="42"/>
      <c r="E508" s="43"/>
      <c r="F508" s="42"/>
      <c r="G508" s="42"/>
      <c r="H508" s="59"/>
      <c r="I508" s="42"/>
      <c r="J508" s="6"/>
      <c r="K508" s="116"/>
      <c r="L508" s="111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2"/>
      <c r="D509" s="42"/>
      <c r="E509" s="43"/>
      <c r="F509" s="42"/>
      <c r="G509" s="42"/>
      <c r="H509" s="59"/>
      <c r="I509" s="42"/>
      <c r="J509" s="6"/>
      <c r="K509" s="116"/>
      <c r="L509" s="111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2"/>
      <c r="D510" s="42"/>
      <c r="E510" s="43"/>
      <c r="F510" s="42"/>
      <c r="G510" s="42"/>
      <c r="H510" s="59"/>
      <c r="I510" s="42"/>
      <c r="J510" s="6"/>
      <c r="K510" s="116"/>
      <c r="L510" s="111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2"/>
      <c r="D511" s="42"/>
      <c r="E511" s="43"/>
      <c r="F511" s="42"/>
      <c r="G511" s="42"/>
      <c r="H511" s="59"/>
      <c r="I511" s="42"/>
      <c r="J511" s="6"/>
      <c r="K511" s="116"/>
      <c r="L511" s="111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2"/>
      <c r="D512" s="42"/>
      <c r="E512" s="43"/>
      <c r="F512" s="42"/>
      <c r="G512" s="42"/>
      <c r="H512" s="59"/>
      <c r="I512" s="42"/>
      <c r="J512" s="6"/>
      <c r="K512" s="116"/>
      <c r="L512" s="111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2"/>
      <c r="D513" s="42"/>
      <c r="E513" s="43"/>
      <c r="F513" s="42"/>
      <c r="G513" s="42"/>
      <c r="H513" s="59"/>
      <c r="I513" s="42"/>
      <c r="J513" s="6"/>
      <c r="K513" s="116"/>
      <c r="L513" s="111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2"/>
      <c r="D514" s="42"/>
      <c r="E514" s="43"/>
      <c r="F514" s="42"/>
      <c r="G514" s="42"/>
      <c r="H514" s="59"/>
      <c r="I514" s="42"/>
      <c r="J514" s="6"/>
      <c r="K514" s="116"/>
      <c r="L514" s="111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2"/>
      <c r="D515" s="42"/>
      <c r="E515" s="43"/>
      <c r="F515" s="42"/>
      <c r="G515" s="42"/>
      <c r="H515" s="59"/>
      <c r="I515" s="42"/>
      <c r="J515" s="6"/>
      <c r="K515" s="116"/>
      <c r="L515" s="111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2"/>
      <c r="D516" s="42"/>
      <c r="E516" s="43"/>
      <c r="F516" s="42"/>
      <c r="G516" s="42"/>
      <c r="H516" s="59"/>
      <c r="I516" s="42"/>
      <c r="J516" s="6"/>
      <c r="K516" s="116"/>
      <c r="L516" s="111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2"/>
      <c r="D517" s="42"/>
      <c r="E517" s="43"/>
      <c r="F517" s="42"/>
      <c r="G517" s="42"/>
      <c r="H517" s="59"/>
      <c r="I517" s="42"/>
      <c r="J517" s="6"/>
      <c r="K517" s="116"/>
      <c r="L517" s="111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2"/>
      <c r="D518" s="42"/>
      <c r="E518" s="43"/>
      <c r="F518" s="42"/>
      <c r="G518" s="42"/>
      <c r="H518" s="59"/>
      <c r="I518" s="42"/>
      <c r="J518" s="6"/>
      <c r="K518" s="116"/>
      <c r="L518" s="111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2"/>
      <c r="D519" s="42"/>
      <c r="E519" s="43"/>
      <c r="F519" s="42"/>
      <c r="G519" s="42"/>
      <c r="H519" s="59"/>
      <c r="I519" s="42"/>
      <c r="J519" s="6"/>
      <c r="K519" s="116"/>
      <c r="L519" s="111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2"/>
      <c r="D520" s="42"/>
      <c r="E520" s="43"/>
      <c r="F520" s="42"/>
      <c r="G520" s="42"/>
      <c r="H520" s="59"/>
      <c r="I520" s="42"/>
      <c r="J520" s="6"/>
      <c r="K520" s="116"/>
      <c r="L520" s="111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2"/>
      <c r="D521" s="42"/>
      <c r="E521" s="43"/>
      <c r="F521" s="42"/>
      <c r="G521" s="42"/>
      <c r="H521" s="59"/>
      <c r="I521" s="42"/>
      <c r="J521" s="6"/>
      <c r="K521" s="116"/>
      <c r="L521" s="111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2"/>
      <c r="D522" s="42"/>
      <c r="E522" s="43"/>
      <c r="F522" s="42"/>
      <c r="G522" s="42"/>
      <c r="H522" s="59"/>
      <c r="I522" s="42"/>
      <c r="J522" s="6"/>
      <c r="K522" s="116"/>
      <c r="L522" s="111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2"/>
      <c r="D523" s="42"/>
      <c r="E523" s="43"/>
      <c r="F523" s="42"/>
      <c r="G523" s="42"/>
      <c r="H523" s="59"/>
      <c r="I523" s="42"/>
      <c r="J523" s="6"/>
      <c r="K523" s="116"/>
      <c r="L523" s="111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2"/>
      <c r="D524" s="42"/>
      <c r="E524" s="43"/>
      <c r="F524" s="42"/>
      <c r="G524" s="42"/>
      <c r="H524" s="59"/>
      <c r="I524" s="42"/>
      <c r="J524" s="6"/>
      <c r="K524" s="116"/>
      <c r="L524" s="111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2"/>
      <c r="D525" s="42"/>
      <c r="E525" s="43"/>
      <c r="F525" s="42"/>
      <c r="G525" s="42"/>
      <c r="H525" s="59"/>
      <c r="I525" s="42"/>
      <c r="J525" s="6"/>
      <c r="K525" s="116"/>
      <c r="L525" s="111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2"/>
      <c r="D526" s="42"/>
      <c r="E526" s="43"/>
      <c r="F526" s="42"/>
      <c r="G526" s="42"/>
      <c r="H526" s="59"/>
      <c r="I526" s="42"/>
      <c r="J526" s="6"/>
      <c r="K526" s="116"/>
      <c r="L526" s="111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2"/>
      <c r="D527" s="42"/>
      <c r="E527" s="43"/>
      <c r="F527" s="42"/>
      <c r="G527" s="42"/>
      <c r="H527" s="59"/>
      <c r="I527" s="42"/>
      <c r="J527" s="6"/>
      <c r="K527" s="116"/>
      <c r="L527" s="111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2"/>
      <c r="D528" s="42"/>
      <c r="E528" s="43"/>
      <c r="F528" s="42"/>
      <c r="G528" s="42"/>
      <c r="H528" s="59"/>
      <c r="I528" s="42"/>
      <c r="J528" s="6"/>
      <c r="K528" s="116"/>
      <c r="L528" s="111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2"/>
      <c r="D529" s="42"/>
      <c r="E529" s="43"/>
      <c r="F529" s="42"/>
      <c r="G529" s="42"/>
      <c r="H529" s="59"/>
      <c r="I529" s="42"/>
      <c r="J529" s="6"/>
      <c r="K529" s="116"/>
      <c r="L529" s="111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2"/>
      <c r="D530" s="42"/>
      <c r="E530" s="43"/>
      <c r="F530" s="42"/>
      <c r="G530" s="42"/>
      <c r="H530" s="59"/>
      <c r="I530" s="42"/>
      <c r="J530" s="6"/>
      <c r="K530" s="116"/>
      <c r="L530" s="111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2"/>
      <c r="D531" s="42"/>
      <c r="E531" s="43"/>
      <c r="F531" s="42"/>
      <c r="G531" s="42"/>
      <c r="H531" s="59"/>
      <c r="I531" s="42"/>
      <c r="J531" s="6"/>
      <c r="K531" s="116"/>
      <c r="L531" s="111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2"/>
      <c r="D532" s="42"/>
      <c r="E532" s="43"/>
      <c r="F532" s="42"/>
      <c r="G532" s="42"/>
      <c r="H532" s="59"/>
      <c r="I532" s="42"/>
      <c r="J532" s="6"/>
      <c r="K532" s="116"/>
      <c r="L532" s="111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2"/>
      <c r="D533" s="42"/>
      <c r="E533" s="43"/>
      <c r="F533" s="42"/>
      <c r="G533" s="42"/>
      <c r="H533" s="59"/>
      <c r="I533" s="42"/>
      <c r="J533" s="6"/>
      <c r="K533" s="116"/>
      <c r="L533" s="111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2"/>
      <c r="D534" s="42"/>
      <c r="E534" s="43"/>
      <c r="F534" s="42"/>
      <c r="G534" s="42"/>
      <c r="H534" s="59"/>
      <c r="I534" s="42"/>
      <c r="J534" s="6"/>
      <c r="K534" s="116"/>
      <c r="L534" s="111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2"/>
      <c r="D535" s="42"/>
      <c r="E535" s="43"/>
      <c r="F535" s="42"/>
      <c r="G535" s="42"/>
      <c r="H535" s="59"/>
      <c r="I535" s="42"/>
      <c r="J535" s="6"/>
      <c r="K535" s="116"/>
      <c r="L535" s="111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2"/>
      <c r="D536" s="42"/>
      <c r="E536" s="43"/>
      <c r="F536" s="42"/>
      <c r="G536" s="42"/>
      <c r="H536" s="59"/>
      <c r="I536" s="42"/>
      <c r="J536" s="6"/>
      <c r="K536" s="116"/>
      <c r="L536" s="111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2"/>
      <c r="D537" s="42"/>
      <c r="E537" s="43"/>
      <c r="F537" s="42"/>
      <c r="G537" s="42"/>
      <c r="H537" s="59"/>
      <c r="I537" s="42"/>
      <c r="J537" s="6"/>
      <c r="K537" s="116"/>
      <c r="L537" s="111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2"/>
      <c r="D538" s="42"/>
      <c r="E538" s="43"/>
      <c r="F538" s="42"/>
      <c r="G538" s="42"/>
      <c r="H538" s="59"/>
      <c r="I538" s="42"/>
      <c r="J538" s="6"/>
      <c r="K538" s="116"/>
      <c r="L538" s="111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2"/>
      <c r="D539" s="42"/>
      <c r="E539" s="43"/>
      <c r="F539" s="42"/>
      <c r="G539" s="42"/>
      <c r="H539" s="59"/>
      <c r="I539" s="42"/>
      <c r="J539" s="6"/>
      <c r="K539" s="116"/>
      <c r="L539" s="111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2"/>
      <c r="D540" s="42"/>
      <c r="E540" s="43"/>
      <c r="F540" s="42"/>
      <c r="G540" s="42"/>
      <c r="H540" s="59"/>
      <c r="I540" s="42"/>
      <c r="J540" s="6"/>
      <c r="K540" s="116"/>
      <c r="L540" s="111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2"/>
      <c r="D541" s="42"/>
      <c r="E541" s="43"/>
      <c r="F541" s="42"/>
      <c r="G541" s="42"/>
      <c r="H541" s="59"/>
      <c r="I541" s="42"/>
      <c r="J541" s="6"/>
      <c r="K541" s="116"/>
      <c r="L541" s="111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2"/>
      <c r="D542" s="42"/>
      <c r="E542" s="43"/>
      <c r="F542" s="42"/>
      <c r="G542" s="42"/>
      <c r="H542" s="59"/>
      <c r="I542" s="42"/>
      <c r="J542" s="6"/>
      <c r="K542" s="116"/>
      <c r="L542" s="111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2"/>
      <c r="D543" s="42"/>
      <c r="E543" s="43"/>
      <c r="F543" s="42"/>
      <c r="G543" s="42"/>
      <c r="H543" s="59"/>
      <c r="I543" s="42"/>
      <c r="J543" s="6"/>
      <c r="K543" s="116"/>
      <c r="L543" s="111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2"/>
      <c r="D544" s="42"/>
      <c r="E544" s="43"/>
      <c r="F544" s="42"/>
      <c r="G544" s="42"/>
      <c r="H544" s="59"/>
      <c r="I544" s="42"/>
      <c r="J544" s="6"/>
      <c r="K544" s="116"/>
      <c r="L544" s="111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2"/>
      <c r="D545" s="42"/>
      <c r="E545" s="43"/>
      <c r="F545" s="42"/>
      <c r="G545" s="42"/>
      <c r="H545" s="59"/>
      <c r="I545" s="42"/>
      <c r="J545" s="6"/>
      <c r="K545" s="116"/>
      <c r="L545" s="111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2"/>
      <c r="D546" s="42"/>
      <c r="E546" s="43"/>
      <c r="F546" s="42"/>
      <c r="G546" s="42"/>
      <c r="H546" s="59"/>
      <c r="I546" s="42"/>
      <c r="J546" s="6"/>
      <c r="K546" s="116"/>
      <c r="L546" s="111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2"/>
      <c r="D547" s="42"/>
      <c r="E547" s="43"/>
      <c r="F547" s="42"/>
      <c r="G547" s="42"/>
      <c r="H547" s="59"/>
      <c r="I547" s="42"/>
      <c r="J547" s="6"/>
      <c r="K547" s="116"/>
      <c r="L547" s="111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2"/>
      <c r="D548" s="42"/>
      <c r="E548" s="43"/>
      <c r="F548" s="42"/>
      <c r="G548" s="42"/>
      <c r="H548" s="59"/>
      <c r="I548" s="42"/>
      <c r="J548" s="6"/>
      <c r="K548" s="116"/>
      <c r="L548" s="111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2"/>
      <c r="D549" s="42"/>
      <c r="E549" s="43"/>
      <c r="F549" s="42"/>
      <c r="G549" s="42"/>
      <c r="H549" s="59"/>
      <c r="I549" s="42"/>
      <c r="J549" s="6"/>
      <c r="K549" s="116"/>
      <c r="L549" s="111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2"/>
      <c r="D550" s="42"/>
      <c r="E550" s="43"/>
      <c r="F550" s="42"/>
      <c r="G550" s="42"/>
      <c r="H550" s="59"/>
      <c r="I550" s="42"/>
      <c r="J550" s="6"/>
      <c r="K550" s="116"/>
      <c r="L550" s="111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2"/>
      <c r="D551" s="42"/>
      <c r="E551" s="43"/>
      <c r="F551" s="42"/>
      <c r="G551" s="42"/>
      <c r="H551" s="59"/>
      <c r="I551" s="42"/>
      <c r="J551" s="6"/>
      <c r="K551" s="116"/>
      <c r="L551" s="111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2"/>
      <c r="D552" s="42"/>
      <c r="E552" s="43"/>
      <c r="F552" s="42"/>
      <c r="G552" s="42"/>
      <c r="H552" s="59"/>
      <c r="I552" s="42"/>
      <c r="J552" s="6"/>
      <c r="K552" s="116"/>
      <c r="L552" s="111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2"/>
      <c r="D553" s="42"/>
      <c r="E553" s="43"/>
      <c r="F553" s="42"/>
      <c r="G553" s="42"/>
      <c r="H553" s="59"/>
      <c r="I553" s="42"/>
      <c r="J553" s="6"/>
      <c r="K553" s="116"/>
      <c r="L553" s="111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2"/>
      <c r="D554" s="42"/>
      <c r="E554" s="43"/>
      <c r="F554" s="42"/>
      <c r="G554" s="42"/>
      <c r="H554" s="59"/>
      <c r="I554" s="42"/>
      <c r="J554" s="6"/>
      <c r="K554" s="116"/>
      <c r="L554" s="111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2"/>
      <c r="D555" s="42"/>
      <c r="E555" s="43"/>
      <c r="F555" s="42"/>
      <c r="G555" s="42"/>
      <c r="H555" s="59"/>
      <c r="I555" s="42"/>
      <c r="J555" s="6"/>
      <c r="K555" s="116"/>
      <c r="L555" s="111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2"/>
      <c r="D556" s="42"/>
      <c r="E556" s="43"/>
      <c r="F556" s="42"/>
      <c r="G556" s="42"/>
      <c r="H556" s="59"/>
      <c r="I556" s="42"/>
      <c r="J556" s="6"/>
      <c r="K556" s="116"/>
      <c r="L556" s="111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2"/>
      <c r="D557" s="42"/>
      <c r="E557" s="43"/>
      <c r="F557" s="42"/>
      <c r="G557" s="42"/>
      <c r="H557" s="59"/>
      <c r="I557" s="42"/>
      <c r="J557" s="6"/>
      <c r="K557" s="116"/>
      <c r="L557" s="111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2"/>
      <c r="D558" s="42"/>
      <c r="E558" s="43"/>
      <c r="F558" s="42"/>
      <c r="G558" s="42"/>
      <c r="H558" s="59"/>
      <c r="I558" s="42"/>
      <c r="J558" s="6"/>
      <c r="K558" s="116"/>
      <c r="L558" s="111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2"/>
      <c r="D559" s="42"/>
      <c r="E559" s="43"/>
      <c r="F559" s="42"/>
      <c r="G559" s="42"/>
      <c r="H559" s="59"/>
      <c r="I559" s="42"/>
      <c r="J559" s="6"/>
      <c r="K559" s="116"/>
      <c r="L559" s="111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2"/>
      <c r="D560" s="42"/>
      <c r="E560" s="43"/>
      <c r="F560" s="42"/>
      <c r="G560" s="42"/>
      <c r="H560" s="59"/>
      <c r="I560" s="42"/>
      <c r="J560" s="6"/>
      <c r="K560" s="116"/>
      <c r="L560" s="111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2"/>
      <c r="D561" s="42"/>
      <c r="E561" s="43"/>
      <c r="F561" s="42"/>
      <c r="G561" s="42"/>
      <c r="H561" s="59"/>
      <c r="I561" s="42"/>
      <c r="J561" s="6"/>
      <c r="K561" s="116"/>
      <c r="L561" s="111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2"/>
      <c r="D562" s="42"/>
      <c r="E562" s="43"/>
      <c r="F562" s="42"/>
      <c r="G562" s="42"/>
      <c r="H562" s="59"/>
      <c r="I562" s="42"/>
      <c r="J562" s="6"/>
      <c r="K562" s="116"/>
      <c r="L562" s="111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2"/>
      <c r="D563" s="42"/>
      <c r="E563" s="43"/>
      <c r="F563" s="42"/>
      <c r="G563" s="42"/>
      <c r="H563" s="59"/>
      <c r="I563" s="42"/>
      <c r="J563" s="6"/>
      <c r="K563" s="116"/>
      <c r="L563" s="111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2"/>
      <c r="D564" s="42"/>
      <c r="E564" s="43"/>
      <c r="F564" s="42"/>
      <c r="G564" s="42"/>
      <c r="H564" s="59"/>
      <c r="I564" s="42"/>
      <c r="J564" s="6"/>
      <c r="K564" s="116"/>
      <c r="L564" s="111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2"/>
      <c r="D565" s="42"/>
      <c r="E565" s="43"/>
      <c r="F565" s="42"/>
      <c r="G565" s="42"/>
      <c r="H565" s="59"/>
      <c r="I565" s="42"/>
      <c r="J565" s="6"/>
      <c r="K565" s="116"/>
      <c r="L565" s="111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2"/>
      <c r="D566" s="42"/>
      <c r="E566" s="43"/>
      <c r="F566" s="42"/>
      <c r="G566" s="42"/>
      <c r="H566" s="59"/>
      <c r="I566" s="42"/>
      <c r="J566" s="6"/>
      <c r="K566" s="116"/>
      <c r="L566" s="111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2"/>
      <c r="D567" s="42"/>
      <c r="E567" s="43"/>
      <c r="F567" s="42"/>
      <c r="G567" s="42"/>
      <c r="H567" s="59"/>
      <c r="I567" s="42"/>
      <c r="J567" s="6"/>
      <c r="K567" s="116"/>
      <c r="L567" s="111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2"/>
      <c r="D568" s="42"/>
      <c r="E568" s="43"/>
      <c r="F568" s="42"/>
      <c r="G568" s="42"/>
      <c r="H568" s="59"/>
      <c r="I568" s="42"/>
      <c r="J568" s="6"/>
      <c r="K568" s="116"/>
      <c r="L568" s="111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2"/>
      <c r="D569" s="42"/>
      <c r="E569" s="43"/>
      <c r="F569" s="42"/>
      <c r="G569" s="42"/>
      <c r="H569" s="59"/>
      <c r="I569" s="42"/>
      <c r="J569" s="6"/>
      <c r="K569" s="116"/>
      <c r="L569" s="111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2"/>
      <c r="D570" s="42"/>
      <c r="E570" s="43"/>
      <c r="F570" s="42"/>
      <c r="G570" s="42"/>
      <c r="H570" s="59"/>
      <c r="I570" s="42"/>
      <c r="J570" s="6"/>
      <c r="K570" s="116"/>
      <c r="L570" s="111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2"/>
      <c r="D571" s="42"/>
      <c r="E571" s="43"/>
      <c r="F571" s="42"/>
      <c r="G571" s="42"/>
      <c r="H571" s="59"/>
      <c r="I571" s="42"/>
      <c r="J571" s="6"/>
      <c r="K571" s="116"/>
      <c r="L571" s="111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2"/>
      <c r="D572" s="42"/>
      <c r="E572" s="43"/>
      <c r="F572" s="42"/>
      <c r="G572" s="42"/>
      <c r="H572" s="59"/>
      <c r="I572" s="42"/>
      <c r="J572" s="6"/>
      <c r="K572" s="116"/>
      <c r="L572" s="111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2"/>
      <c r="D573" s="42"/>
      <c r="E573" s="43"/>
      <c r="F573" s="42"/>
      <c r="G573" s="42"/>
      <c r="H573" s="59"/>
      <c r="I573" s="42"/>
      <c r="J573" s="6"/>
      <c r="K573" s="116"/>
      <c r="L573" s="111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2"/>
      <c r="D574" s="42"/>
      <c r="E574" s="43"/>
      <c r="F574" s="42"/>
      <c r="G574" s="42"/>
      <c r="H574" s="59"/>
      <c r="I574" s="42"/>
      <c r="J574" s="6"/>
      <c r="K574" s="116"/>
      <c r="L574" s="111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2"/>
      <c r="D575" s="42"/>
      <c r="E575" s="43"/>
      <c r="F575" s="42"/>
      <c r="G575" s="42"/>
      <c r="H575" s="59"/>
      <c r="I575" s="42"/>
      <c r="J575" s="6"/>
      <c r="K575" s="116"/>
      <c r="L575" s="111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2"/>
      <c r="D576" s="42"/>
      <c r="E576" s="43"/>
      <c r="F576" s="42"/>
      <c r="G576" s="42"/>
      <c r="H576" s="59"/>
      <c r="I576" s="42"/>
      <c r="J576" s="6"/>
      <c r="K576" s="116"/>
      <c r="L576" s="111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2"/>
      <c r="D577" s="42"/>
      <c r="E577" s="43"/>
      <c r="F577" s="42"/>
      <c r="G577" s="42"/>
      <c r="H577" s="59"/>
      <c r="I577" s="42"/>
      <c r="J577" s="6"/>
      <c r="K577" s="116"/>
      <c r="L577" s="111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2"/>
      <c r="D578" s="42"/>
      <c r="E578" s="43"/>
      <c r="F578" s="42"/>
      <c r="G578" s="42"/>
      <c r="H578" s="59"/>
      <c r="I578" s="42"/>
      <c r="J578" s="6"/>
      <c r="K578" s="116"/>
      <c r="L578" s="111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2"/>
      <c r="D579" s="42"/>
      <c r="E579" s="43"/>
      <c r="F579" s="42"/>
      <c r="G579" s="42"/>
      <c r="H579" s="59"/>
      <c r="I579" s="42"/>
      <c r="J579" s="6"/>
      <c r="K579" s="116"/>
      <c r="L579" s="111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2"/>
      <c r="D580" s="42"/>
      <c r="E580" s="43"/>
      <c r="F580" s="42"/>
      <c r="G580" s="42"/>
      <c r="H580" s="59"/>
      <c r="I580" s="42"/>
      <c r="J580" s="6"/>
      <c r="K580" s="116"/>
      <c r="L580" s="111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2"/>
      <c r="D581" s="42"/>
      <c r="E581" s="43"/>
      <c r="F581" s="42"/>
      <c r="G581" s="42"/>
      <c r="H581" s="59"/>
      <c r="I581" s="42"/>
      <c r="J581" s="6"/>
      <c r="K581" s="116"/>
      <c r="L581" s="111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2"/>
      <c r="D582" s="42"/>
      <c r="E582" s="43"/>
      <c r="F582" s="42"/>
      <c r="G582" s="42"/>
      <c r="H582" s="59"/>
      <c r="I582" s="42"/>
      <c r="J582" s="6"/>
      <c r="K582" s="116"/>
      <c r="L582" s="111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2"/>
      <c r="D583" s="42"/>
      <c r="E583" s="43"/>
      <c r="F583" s="42"/>
      <c r="G583" s="42"/>
      <c r="H583" s="59"/>
      <c r="I583" s="42"/>
      <c r="J583" s="6"/>
      <c r="K583" s="116"/>
      <c r="L583" s="111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2"/>
      <c r="D584" s="42"/>
      <c r="E584" s="43"/>
      <c r="F584" s="42"/>
      <c r="G584" s="42"/>
      <c r="H584" s="59"/>
      <c r="I584" s="42"/>
      <c r="J584" s="6"/>
      <c r="K584" s="116"/>
      <c r="L584" s="111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2"/>
      <c r="D585" s="42"/>
      <c r="E585" s="43"/>
      <c r="F585" s="42"/>
      <c r="G585" s="42"/>
      <c r="H585" s="59"/>
      <c r="I585" s="42"/>
      <c r="J585" s="6"/>
      <c r="K585" s="116"/>
      <c r="L585" s="111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2"/>
      <c r="D586" s="42"/>
      <c r="E586" s="43"/>
      <c r="F586" s="42"/>
      <c r="G586" s="42"/>
      <c r="H586" s="59"/>
      <c r="I586" s="42"/>
      <c r="J586" s="6"/>
      <c r="K586" s="116"/>
      <c r="L586" s="111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2"/>
      <c r="D587" s="42"/>
      <c r="E587" s="43"/>
      <c r="F587" s="42"/>
      <c r="G587" s="42"/>
      <c r="H587" s="59"/>
      <c r="I587" s="42"/>
      <c r="J587" s="6"/>
      <c r="K587" s="116"/>
      <c r="L587" s="111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2"/>
      <c r="D588" s="42"/>
      <c r="E588" s="43"/>
      <c r="F588" s="42"/>
      <c r="G588" s="42"/>
      <c r="H588" s="59"/>
      <c r="I588" s="42"/>
      <c r="J588" s="6"/>
      <c r="K588" s="116"/>
      <c r="L588" s="111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2"/>
      <c r="D589" s="42"/>
      <c r="E589" s="43"/>
      <c r="F589" s="42"/>
      <c r="G589" s="42"/>
      <c r="H589" s="59"/>
      <c r="I589" s="42"/>
      <c r="J589" s="6"/>
      <c r="K589" s="116"/>
      <c r="L589" s="111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2"/>
      <c r="D590" s="42"/>
      <c r="E590" s="43"/>
      <c r="F590" s="42"/>
      <c r="G590" s="42"/>
      <c r="H590" s="59"/>
      <c r="I590" s="42"/>
      <c r="J590" s="6"/>
      <c r="K590" s="116"/>
      <c r="L590" s="111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2"/>
      <c r="D591" s="42"/>
      <c r="E591" s="43"/>
      <c r="F591" s="42"/>
      <c r="G591" s="42"/>
      <c r="H591" s="59"/>
      <c r="I591" s="42"/>
      <c r="J591" s="6"/>
      <c r="K591" s="116"/>
      <c r="L591" s="111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2"/>
      <c r="D592" s="42"/>
      <c r="E592" s="43"/>
      <c r="F592" s="42"/>
      <c r="G592" s="42"/>
      <c r="H592" s="59"/>
      <c r="I592" s="42"/>
      <c r="J592" s="6"/>
      <c r="K592" s="116"/>
      <c r="L592" s="111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2"/>
      <c r="D593" s="42"/>
      <c r="E593" s="43"/>
      <c r="F593" s="42"/>
      <c r="G593" s="42"/>
      <c r="H593" s="59"/>
      <c r="I593" s="42"/>
      <c r="J593" s="6"/>
      <c r="K593" s="116"/>
      <c r="L593" s="111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2"/>
      <c r="D594" s="42"/>
      <c r="E594" s="43"/>
      <c r="F594" s="42"/>
      <c r="G594" s="42"/>
      <c r="H594" s="59"/>
      <c r="I594" s="42"/>
      <c r="J594" s="6"/>
      <c r="K594" s="116"/>
      <c r="L594" s="111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2"/>
      <c r="D595" s="42"/>
      <c r="E595" s="43"/>
      <c r="F595" s="42"/>
      <c r="G595" s="42"/>
      <c r="H595" s="59"/>
      <c r="I595" s="42"/>
      <c r="J595" s="6"/>
      <c r="K595" s="116"/>
      <c r="L595" s="111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2"/>
      <c r="D596" s="42"/>
      <c r="E596" s="43"/>
      <c r="F596" s="42"/>
      <c r="G596" s="42"/>
      <c r="H596" s="59"/>
      <c r="I596" s="42"/>
      <c r="J596" s="6"/>
      <c r="K596" s="116"/>
      <c r="L596" s="111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2"/>
      <c r="D597" s="42"/>
      <c r="E597" s="43"/>
      <c r="F597" s="42"/>
      <c r="G597" s="42"/>
      <c r="H597" s="59"/>
      <c r="I597" s="42"/>
      <c r="J597" s="6"/>
      <c r="K597" s="116"/>
      <c r="L597" s="111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2"/>
      <c r="D598" s="42"/>
      <c r="E598" s="43"/>
      <c r="F598" s="42"/>
      <c r="G598" s="42"/>
      <c r="H598" s="59"/>
      <c r="I598" s="42"/>
      <c r="J598" s="6"/>
      <c r="K598" s="116"/>
      <c r="L598" s="111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2"/>
      <c r="D599" s="42"/>
      <c r="E599" s="43"/>
      <c r="F599" s="42"/>
      <c r="G599" s="42"/>
      <c r="H599" s="59"/>
      <c r="I599" s="42"/>
      <c r="J599" s="6"/>
      <c r="K599" s="116"/>
      <c r="L599" s="111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2"/>
      <c r="D600" s="42"/>
      <c r="E600" s="43"/>
      <c r="F600" s="42"/>
      <c r="G600" s="42"/>
      <c r="H600" s="59"/>
      <c r="I600" s="42"/>
      <c r="J600" s="6"/>
      <c r="K600" s="116"/>
      <c r="L600" s="111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2"/>
      <c r="D601" s="42"/>
      <c r="E601" s="43"/>
      <c r="F601" s="42"/>
      <c r="G601" s="42"/>
      <c r="H601" s="59"/>
      <c r="I601" s="42"/>
      <c r="J601" s="6"/>
      <c r="K601" s="116"/>
      <c r="L601" s="111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2"/>
      <c r="D602" s="42"/>
      <c r="E602" s="43"/>
      <c r="F602" s="42"/>
      <c r="G602" s="42"/>
      <c r="H602" s="59"/>
      <c r="I602" s="42"/>
      <c r="J602" s="6"/>
      <c r="K602" s="116"/>
      <c r="L602" s="111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2"/>
      <c r="D603" s="42"/>
      <c r="E603" s="43"/>
      <c r="F603" s="42"/>
      <c r="G603" s="42"/>
      <c r="H603" s="59"/>
      <c r="I603" s="42"/>
      <c r="J603" s="6"/>
      <c r="K603" s="116"/>
      <c r="L603" s="111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2"/>
      <c r="D604" s="42"/>
      <c r="E604" s="43"/>
      <c r="F604" s="42"/>
      <c r="G604" s="42"/>
      <c r="H604" s="59"/>
      <c r="I604" s="42"/>
      <c r="J604" s="6"/>
      <c r="K604" s="116"/>
      <c r="L604" s="111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2"/>
      <c r="D605" s="42"/>
      <c r="E605" s="43"/>
      <c r="F605" s="42"/>
      <c r="G605" s="42"/>
      <c r="H605" s="59"/>
      <c r="I605" s="42"/>
      <c r="J605" s="6"/>
      <c r="K605" s="116"/>
      <c r="L605" s="111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2"/>
      <c r="D606" s="42"/>
      <c r="E606" s="43"/>
      <c r="F606" s="42"/>
      <c r="G606" s="42"/>
      <c r="H606" s="59"/>
      <c r="I606" s="42"/>
      <c r="J606" s="6"/>
      <c r="K606" s="116"/>
      <c r="L606" s="111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2"/>
      <c r="D607" s="42"/>
      <c r="E607" s="43"/>
      <c r="F607" s="42"/>
      <c r="G607" s="42"/>
      <c r="H607" s="59"/>
      <c r="I607" s="42"/>
      <c r="J607" s="6"/>
      <c r="K607" s="116"/>
      <c r="L607" s="111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2"/>
      <c r="D608" s="42"/>
      <c r="E608" s="43"/>
      <c r="F608" s="42"/>
      <c r="G608" s="42"/>
      <c r="H608" s="59"/>
      <c r="I608" s="42"/>
      <c r="J608" s="6"/>
      <c r="K608" s="116"/>
      <c r="L608" s="111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2"/>
      <c r="D609" s="42"/>
      <c r="E609" s="43"/>
      <c r="F609" s="42"/>
      <c r="G609" s="42"/>
      <c r="H609" s="59"/>
      <c r="I609" s="42"/>
      <c r="J609" s="6"/>
      <c r="K609" s="116"/>
      <c r="L609" s="111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2"/>
      <c r="D610" s="42"/>
      <c r="E610" s="43"/>
      <c r="F610" s="42"/>
      <c r="G610" s="42"/>
      <c r="H610" s="59"/>
      <c r="I610" s="42"/>
      <c r="J610" s="6"/>
      <c r="K610" s="116"/>
      <c r="L610" s="111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2"/>
      <c r="D611" s="42"/>
      <c r="E611" s="43"/>
      <c r="F611" s="42"/>
      <c r="G611" s="42"/>
      <c r="H611" s="59"/>
      <c r="I611" s="42"/>
      <c r="J611" s="6"/>
      <c r="K611" s="116"/>
      <c r="L611" s="111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2"/>
      <c r="D612" s="42"/>
      <c r="E612" s="43"/>
      <c r="F612" s="42"/>
      <c r="G612" s="42"/>
      <c r="H612" s="59"/>
      <c r="I612" s="42"/>
      <c r="J612" s="6"/>
      <c r="K612" s="116"/>
      <c r="L612" s="111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2"/>
      <c r="D613" s="42"/>
      <c r="E613" s="43"/>
      <c r="F613" s="42"/>
      <c r="G613" s="42"/>
      <c r="H613" s="59"/>
      <c r="I613" s="42"/>
      <c r="J613" s="6"/>
      <c r="K613" s="116"/>
      <c r="L613" s="111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2"/>
      <c r="D614" s="42"/>
      <c r="E614" s="43"/>
      <c r="F614" s="42"/>
      <c r="G614" s="42"/>
      <c r="H614" s="59"/>
      <c r="I614" s="42"/>
      <c r="J614" s="6"/>
      <c r="K614" s="116"/>
      <c r="L614" s="111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2"/>
      <c r="D615" s="42"/>
      <c r="E615" s="43"/>
      <c r="F615" s="42"/>
      <c r="G615" s="42"/>
      <c r="H615" s="59"/>
      <c r="I615" s="42"/>
      <c r="J615" s="6"/>
      <c r="K615" s="116"/>
      <c r="L615" s="111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2"/>
      <c r="D616" s="42"/>
      <c r="E616" s="43"/>
      <c r="F616" s="42"/>
      <c r="G616" s="42"/>
      <c r="H616" s="59"/>
      <c r="I616" s="42"/>
      <c r="J616" s="6"/>
      <c r="K616" s="116"/>
      <c r="L616" s="111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2"/>
      <c r="D617" s="42"/>
      <c r="E617" s="43"/>
      <c r="F617" s="42"/>
      <c r="G617" s="42"/>
      <c r="H617" s="59"/>
      <c r="I617" s="42"/>
      <c r="J617" s="6"/>
      <c r="K617" s="116"/>
      <c r="L617" s="111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2"/>
      <c r="D618" s="42"/>
      <c r="E618" s="43"/>
      <c r="F618" s="42"/>
      <c r="G618" s="42"/>
      <c r="H618" s="59"/>
      <c r="I618" s="42"/>
      <c r="J618" s="6"/>
      <c r="K618" s="116"/>
      <c r="L618" s="111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2"/>
      <c r="D619" s="42"/>
      <c r="E619" s="43"/>
      <c r="F619" s="42"/>
      <c r="G619" s="42"/>
      <c r="H619" s="59"/>
      <c r="I619" s="42"/>
      <c r="J619" s="6"/>
      <c r="K619" s="116"/>
      <c r="L619" s="111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2"/>
      <c r="D620" s="42"/>
      <c r="E620" s="43"/>
      <c r="F620" s="42"/>
      <c r="G620" s="42"/>
      <c r="H620" s="59"/>
      <c r="I620" s="42"/>
      <c r="J620" s="6"/>
      <c r="K620" s="116"/>
      <c r="L620" s="111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2"/>
      <c r="D621" s="42"/>
      <c r="E621" s="43"/>
      <c r="F621" s="42"/>
      <c r="G621" s="42"/>
      <c r="H621" s="59"/>
      <c r="I621" s="42"/>
      <c r="J621" s="6"/>
      <c r="K621" s="116"/>
      <c r="L621" s="111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2"/>
      <c r="D622" s="42"/>
      <c r="E622" s="43"/>
      <c r="F622" s="42"/>
      <c r="G622" s="42"/>
      <c r="H622" s="59"/>
      <c r="I622" s="42"/>
      <c r="J622" s="6"/>
      <c r="K622" s="116"/>
      <c r="L622" s="111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2"/>
      <c r="D623" s="42"/>
      <c r="E623" s="43"/>
      <c r="F623" s="42"/>
      <c r="G623" s="42"/>
      <c r="H623" s="59"/>
      <c r="I623" s="42"/>
      <c r="J623" s="6"/>
      <c r="K623" s="116"/>
      <c r="L623" s="111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2"/>
      <c r="D624" s="42"/>
      <c r="E624" s="43"/>
      <c r="F624" s="42"/>
      <c r="G624" s="42"/>
      <c r="H624" s="59"/>
      <c r="I624" s="42"/>
      <c r="J624" s="6"/>
      <c r="K624" s="116"/>
      <c r="L624" s="111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2"/>
      <c r="D625" s="42"/>
      <c r="E625" s="43"/>
      <c r="F625" s="42"/>
      <c r="G625" s="42"/>
      <c r="H625" s="59"/>
      <c r="I625" s="42"/>
      <c r="J625" s="6"/>
      <c r="K625" s="116"/>
      <c r="L625" s="111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2"/>
      <c r="D626" s="42"/>
      <c r="E626" s="43"/>
      <c r="F626" s="42"/>
      <c r="G626" s="42"/>
      <c r="H626" s="59"/>
      <c r="I626" s="42"/>
      <c r="J626" s="6"/>
      <c r="K626" s="116"/>
      <c r="L626" s="111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2"/>
      <c r="D627" s="42"/>
      <c r="E627" s="43"/>
      <c r="F627" s="42"/>
      <c r="G627" s="42"/>
      <c r="H627" s="59"/>
      <c r="I627" s="42"/>
      <c r="J627" s="6"/>
      <c r="K627" s="116"/>
      <c r="L627" s="111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2"/>
      <c r="D628" s="42"/>
      <c r="E628" s="43"/>
      <c r="F628" s="42"/>
      <c r="G628" s="42"/>
      <c r="H628" s="59"/>
      <c r="I628" s="42"/>
      <c r="J628" s="6"/>
      <c r="K628" s="116"/>
      <c r="L628" s="111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2"/>
      <c r="D629" s="42"/>
      <c r="E629" s="43"/>
      <c r="F629" s="42"/>
      <c r="G629" s="42"/>
      <c r="H629" s="59"/>
      <c r="I629" s="42"/>
      <c r="J629" s="6"/>
      <c r="K629" s="116"/>
      <c r="L629" s="111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2"/>
      <c r="D630" s="42"/>
      <c r="E630" s="43"/>
      <c r="F630" s="42"/>
      <c r="G630" s="42"/>
      <c r="H630" s="59"/>
      <c r="I630" s="42"/>
      <c r="J630" s="6"/>
      <c r="K630" s="116"/>
      <c r="L630" s="111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2"/>
      <c r="D631" s="42"/>
      <c r="E631" s="43"/>
      <c r="F631" s="42"/>
      <c r="G631" s="42"/>
      <c r="H631" s="59"/>
      <c r="I631" s="42"/>
      <c r="J631" s="6"/>
      <c r="K631" s="116"/>
      <c r="L631" s="111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2"/>
      <c r="D632" s="42"/>
      <c r="E632" s="43"/>
      <c r="F632" s="42"/>
      <c r="G632" s="42"/>
      <c r="H632" s="59"/>
      <c r="I632" s="42"/>
      <c r="J632" s="6"/>
      <c r="K632" s="116"/>
      <c r="L632" s="111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2"/>
      <c r="D633" s="42"/>
      <c r="E633" s="43"/>
      <c r="F633" s="42"/>
      <c r="G633" s="42"/>
      <c r="H633" s="59"/>
      <c r="I633" s="42"/>
      <c r="J633" s="6"/>
      <c r="K633" s="116"/>
      <c r="L633" s="111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2"/>
      <c r="D634" s="42"/>
      <c r="E634" s="43"/>
      <c r="F634" s="42"/>
      <c r="G634" s="42"/>
      <c r="H634" s="59"/>
      <c r="I634" s="42"/>
      <c r="J634" s="6"/>
      <c r="K634" s="116"/>
      <c r="L634" s="111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2"/>
      <c r="D635" s="42"/>
      <c r="E635" s="43"/>
      <c r="F635" s="42"/>
      <c r="G635" s="42"/>
      <c r="H635" s="59"/>
      <c r="I635" s="42"/>
      <c r="J635" s="6"/>
      <c r="K635" s="116"/>
      <c r="L635" s="111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2"/>
      <c r="D636" s="42"/>
      <c r="E636" s="43"/>
      <c r="F636" s="42"/>
      <c r="G636" s="42"/>
      <c r="H636" s="59"/>
      <c r="I636" s="42"/>
      <c r="J636" s="6"/>
      <c r="K636" s="116"/>
      <c r="L636" s="111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2"/>
      <c r="D637" s="42"/>
      <c r="E637" s="43"/>
      <c r="F637" s="42"/>
      <c r="G637" s="42"/>
      <c r="H637" s="59"/>
      <c r="I637" s="42"/>
      <c r="J637" s="6"/>
      <c r="K637" s="116"/>
      <c r="L637" s="111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2"/>
      <c r="D638" s="42"/>
      <c r="E638" s="43"/>
      <c r="F638" s="42"/>
      <c r="G638" s="42"/>
      <c r="H638" s="59"/>
      <c r="I638" s="42"/>
      <c r="J638" s="6"/>
      <c r="K638" s="116"/>
      <c r="L638" s="111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2"/>
      <c r="D639" s="42"/>
      <c r="E639" s="43"/>
      <c r="F639" s="42"/>
      <c r="G639" s="42"/>
      <c r="H639" s="59"/>
      <c r="I639" s="42"/>
      <c r="J639" s="6"/>
      <c r="K639" s="116"/>
      <c r="L639" s="111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2"/>
      <c r="D640" s="42"/>
      <c r="E640" s="43"/>
      <c r="F640" s="42"/>
      <c r="G640" s="42"/>
      <c r="H640" s="59"/>
      <c r="I640" s="42"/>
      <c r="J640" s="6"/>
      <c r="K640" s="116"/>
      <c r="L640" s="111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2"/>
      <c r="D641" s="42"/>
      <c r="E641" s="43"/>
      <c r="F641" s="42"/>
      <c r="G641" s="42"/>
      <c r="H641" s="59"/>
      <c r="I641" s="42"/>
      <c r="J641" s="6"/>
      <c r="K641" s="116"/>
      <c r="L641" s="111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2"/>
      <c r="D642" s="42"/>
      <c r="E642" s="43"/>
      <c r="F642" s="42"/>
      <c r="G642" s="42"/>
      <c r="H642" s="59"/>
      <c r="I642" s="42"/>
      <c r="J642" s="6"/>
      <c r="K642" s="116"/>
      <c r="L642" s="111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2"/>
      <c r="D643" s="42"/>
      <c r="E643" s="43"/>
      <c r="F643" s="42"/>
      <c r="G643" s="42"/>
      <c r="H643" s="59"/>
      <c r="I643" s="42"/>
      <c r="J643" s="6"/>
      <c r="K643" s="116"/>
      <c r="L643" s="111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2"/>
      <c r="D644" s="42"/>
      <c r="E644" s="43"/>
      <c r="F644" s="42"/>
      <c r="G644" s="42"/>
      <c r="H644" s="59"/>
      <c r="I644" s="42"/>
      <c r="J644" s="6"/>
      <c r="K644" s="116"/>
      <c r="L644" s="111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2"/>
      <c r="D645" s="42"/>
      <c r="E645" s="43"/>
      <c r="F645" s="42"/>
      <c r="G645" s="42"/>
      <c r="H645" s="59"/>
      <c r="I645" s="42"/>
      <c r="J645" s="6"/>
      <c r="K645" s="116"/>
      <c r="L645" s="111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2"/>
      <c r="D646" s="42"/>
      <c r="E646" s="43"/>
      <c r="F646" s="42"/>
      <c r="G646" s="42"/>
      <c r="H646" s="59"/>
      <c r="I646" s="42"/>
      <c r="J646" s="6"/>
      <c r="K646" s="116"/>
      <c r="L646" s="111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2"/>
      <c r="D647" s="42"/>
      <c r="E647" s="43"/>
      <c r="F647" s="42"/>
      <c r="G647" s="42"/>
      <c r="H647" s="59"/>
      <c r="I647" s="42"/>
      <c r="J647" s="6"/>
      <c r="K647" s="116"/>
      <c r="L647" s="111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2"/>
      <c r="D648" s="42"/>
      <c r="E648" s="43"/>
      <c r="F648" s="42"/>
      <c r="G648" s="42"/>
      <c r="H648" s="59"/>
      <c r="I648" s="42"/>
      <c r="J648" s="6"/>
      <c r="K648" s="116"/>
      <c r="L648" s="111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2"/>
      <c r="D649" s="42"/>
      <c r="E649" s="43"/>
      <c r="F649" s="42"/>
      <c r="G649" s="42"/>
      <c r="H649" s="59"/>
      <c r="I649" s="42"/>
      <c r="J649" s="6"/>
      <c r="K649" s="116"/>
      <c r="L649" s="111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2"/>
      <c r="D650" s="42"/>
      <c r="E650" s="43"/>
      <c r="F650" s="42"/>
      <c r="G650" s="42"/>
      <c r="H650" s="59"/>
      <c r="I650" s="42"/>
      <c r="J650" s="6"/>
      <c r="K650" s="116"/>
      <c r="L650" s="111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2"/>
      <c r="D651" s="42"/>
      <c r="E651" s="43"/>
      <c r="F651" s="42"/>
      <c r="G651" s="42"/>
      <c r="H651" s="59"/>
      <c r="I651" s="42"/>
      <c r="J651" s="6"/>
      <c r="K651" s="116"/>
      <c r="L651" s="111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2"/>
      <c r="D652" s="42"/>
      <c r="E652" s="43"/>
      <c r="F652" s="42"/>
      <c r="G652" s="42"/>
      <c r="H652" s="59"/>
      <c r="I652" s="42"/>
      <c r="J652" s="6"/>
      <c r="K652" s="116"/>
      <c r="L652" s="111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2"/>
      <c r="D653" s="42"/>
      <c r="E653" s="43"/>
      <c r="F653" s="42"/>
      <c r="G653" s="42"/>
      <c r="H653" s="59"/>
      <c r="I653" s="42"/>
      <c r="J653" s="6"/>
      <c r="K653" s="116"/>
      <c r="L653" s="111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2"/>
      <c r="D654" s="42"/>
      <c r="E654" s="43"/>
      <c r="F654" s="42"/>
      <c r="G654" s="42"/>
      <c r="H654" s="59"/>
      <c r="I654" s="42"/>
      <c r="J654" s="6"/>
      <c r="K654" s="116"/>
      <c r="L654" s="111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2"/>
      <c r="D655" s="42"/>
      <c r="E655" s="43"/>
      <c r="F655" s="42"/>
      <c r="G655" s="42"/>
      <c r="H655" s="59"/>
      <c r="I655" s="42"/>
      <c r="J655" s="6"/>
      <c r="K655" s="116"/>
      <c r="L655" s="111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2"/>
      <c r="D656" s="42"/>
      <c r="E656" s="43"/>
      <c r="F656" s="42"/>
      <c r="G656" s="42"/>
      <c r="H656" s="59"/>
      <c r="I656" s="42"/>
      <c r="J656" s="6"/>
      <c r="K656" s="116"/>
      <c r="L656" s="111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2"/>
      <c r="D657" s="42"/>
      <c r="E657" s="43"/>
      <c r="F657" s="42"/>
      <c r="G657" s="42"/>
      <c r="H657" s="59"/>
      <c r="I657" s="42"/>
      <c r="J657" s="6"/>
      <c r="K657" s="116"/>
      <c r="L657" s="111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2"/>
      <c r="D658" s="42"/>
      <c r="E658" s="43"/>
      <c r="F658" s="42"/>
      <c r="G658" s="42"/>
      <c r="H658" s="59"/>
      <c r="I658" s="42"/>
      <c r="J658" s="6"/>
      <c r="K658" s="116"/>
      <c r="L658" s="111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2"/>
      <c r="D659" s="42"/>
      <c r="E659" s="43"/>
      <c r="F659" s="42"/>
      <c r="G659" s="42"/>
      <c r="H659" s="59"/>
      <c r="I659" s="42"/>
      <c r="J659" s="6"/>
      <c r="K659" s="116"/>
      <c r="L659" s="111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2"/>
      <c r="D660" s="42"/>
      <c r="E660" s="43"/>
      <c r="F660" s="42"/>
      <c r="G660" s="42"/>
      <c r="H660" s="59"/>
      <c r="I660" s="42"/>
      <c r="J660" s="6"/>
      <c r="K660" s="116"/>
      <c r="L660" s="111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2"/>
      <c r="D661" s="42"/>
      <c r="E661" s="43"/>
      <c r="F661" s="42"/>
      <c r="G661" s="42"/>
      <c r="H661" s="59"/>
      <c r="I661" s="42"/>
      <c r="J661" s="6"/>
      <c r="K661" s="116"/>
      <c r="L661" s="111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2"/>
      <c r="D662" s="42"/>
      <c r="E662" s="43"/>
      <c r="F662" s="42"/>
      <c r="G662" s="42"/>
      <c r="H662" s="59"/>
      <c r="I662" s="42"/>
      <c r="J662" s="6"/>
      <c r="K662" s="116"/>
      <c r="L662" s="111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2"/>
      <c r="D663" s="42"/>
      <c r="E663" s="43"/>
      <c r="F663" s="42"/>
      <c r="G663" s="42"/>
      <c r="H663" s="59"/>
      <c r="I663" s="42"/>
      <c r="J663" s="6"/>
      <c r="K663" s="116"/>
      <c r="L663" s="111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2"/>
      <c r="D664" s="42"/>
      <c r="E664" s="43"/>
      <c r="F664" s="42"/>
      <c r="G664" s="42"/>
      <c r="H664" s="59"/>
      <c r="I664" s="42"/>
      <c r="J664" s="6"/>
      <c r="K664" s="116"/>
      <c r="L664" s="111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2"/>
      <c r="D665" s="42"/>
      <c r="E665" s="43"/>
      <c r="F665" s="42"/>
      <c r="G665" s="42"/>
      <c r="H665" s="59"/>
      <c r="I665" s="42"/>
      <c r="J665" s="6"/>
      <c r="K665" s="116"/>
      <c r="L665" s="111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2"/>
      <c r="D666" s="42"/>
      <c r="E666" s="43"/>
      <c r="F666" s="42"/>
      <c r="G666" s="42"/>
      <c r="H666" s="59"/>
      <c r="I666" s="42"/>
      <c r="J666" s="6"/>
      <c r="K666" s="116"/>
      <c r="L666" s="111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2"/>
      <c r="D667" s="42"/>
      <c r="E667" s="43"/>
      <c r="F667" s="42"/>
      <c r="G667" s="42"/>
      <c r="H667" s="59"/>
      <c r="I667" s="42"/>
      <c r="J667" s="6"/>
      <c r="K667" s="116"/>
      <c r="L667" s="111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2"/>
      <c r="D668" s="42"/>
      <c r="E668" s="43"/>
      <c r="F668" s="42"/>
      <c r="G668" s="42"/>
      <c r="H668" s="59"/>
      <c r="I668" s="42"/>
      <c r="J668" s="6"/>
      <c r="K668" s="116"/>
      <c r="L668" s="111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2"/>
      <c r="D669" s="42"/>
      <c r="E669" s="43"/>
      <c r="F669" s="42"/>
      <c r="G669" s="42"/>
      <c r="H669" s="59"/>
      <c r="I669" s="42"/>
      <c r="J669" s="6"/>
      <c r="K669" s="116"/>
      <c r="L669" s="111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2"/>
      <c r="D670" s="42"/>
      <c r="E670" s="43"/>
      <c r="F670" s="42"/>
      <c r="G670" s="42"/>
      <c r="H670" s="59"/>
      <c r="I670" s="42"/>
      <c r="J670" s="6"/>
      <c r="K670" s="116"/>
      <c r="L670" s="111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2"/>
      <c r="D671" s="42"/>
      <c r="E671" s="43"/>
      <c r="F671" s="42"/>
      <c r="G671" s="42"/>
      <c r="H671" s="59"/>
      <c r="I671" s="42"/>
      <c r="J671" s="6"/>
      <c r="K671" s="116"/>
      <c r="L671" s="111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2"/>
      <c r="D672" s="42"/>
      <c r="E672" s="43"/>
      <c r="F672" s="42"/>
      <c r="G672" s="42"/>
      <c r="H672" s="59"/>
      <c r="I672" s="42"/>
      <c r="J672" s="6"/>
      <c r="K672" s="116"/>
      <c r="L672" s="111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2"/>
      <c r="D673" s="42"/>
      <c r="E673" s="43"/>
      <c r="F673" s="42"/>
      <c r="G673" s="42"/>
      <c r="H673" s="59"/>
      <c r="I673" s="42"/>
      <c r="J673" s="6"/>
      <c r="K673" s="116"/>
      <c r="L673" s="111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2"/>
      <c r="D674" s="42"/>
      <c r="E674" s="43"/>
      <c r="F674" s="42"/>
      <c r="G674" s="42"/>
      <c r="H674" s="59"/>
      <c r="I674" s="42"/>
      <c r="J674" s="6"/>
      <c r="K674" s="116"/>
      <c r="L674" s="111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2"/>
      <c r="D675" s="42"/>
      <c r="E675" s="43"/>
      <c r="F675" s="42"/>
      <c r="G675" s="42"/>
      <c r="H675" s="59"/>
      <c r="I675" s="42"/>
      <c r="J675" s="6"/>
      <c r="K675" s="116"/>
      <c r="L675" s="111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2"/>
      <c r="D676" s="42"/>
      <c r="E676" s="43"/>
      <c r="F676" s="42"/>
      <c r="G676" s="42"/>
      <c r="H676" s="59"/>
      <c r="I676" s="42"/>
      <c r="J676" s="6"/>
      <c r="K676" s="116"/>
      <c r="L676" s="111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2"/>
      <c r="D677" s="42"/>
      <c r="E677" s="43"/>
      <c r="F677" s="42"/>
      <c r="G677" s="42"/>
      <c r="H677" s="59"/>
      <c r="I677" s="42"/>
      <c r="J677" s="6"/>
      <c r="K677" s="116"/>
      <c r="L677" s="111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2"/>
      <c r="D678" s="42"/>
      <c r="E678" s="43"/>
      <c r="F678" s="42"/>
      <c r="G678" s="42"/>
      <c r="H678" s="59"/>
      <c r="I678" s="42"/>
      <c r="J678" s="6"/>
      <c r="K678" s="116"/>
      <c r="L678" s="111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2"/>
      <c r="D679" s="42"/>
      <c r="E679" s="43"/>
      <c r="F679" s="42"/>
      <c r="G679" s="42"/>
      <c r="H679" s="59"/>
      <c r="I679" s="42"/>
      <c r="J679" s="6"/>
      <c r="K679" s="116"/>
      <c r="L679" s="111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2"/>
      <c r="D680" s="42"/>
      <c r="E680" s="43"/>
      <c r="F680" s="42"/>
      <c r="G680" s="42"/>
      <c r="H680" s="59"/>
      <c r="I680" s="42"/>
      <c r="J680" s="6"/>
      <c r="K680" s="116"/>
      <c r="L680" s="111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2"/>
      <c r="D681" s="42"/>
      <c r="E681" s="43"/>
      <c r="F681" s="42"/>
      <c r="G681" s="42"/>
      <c r="H681" s="59"/>
      <c r="I681" s="42"/>
      <c r="J681" s="6"/>
      <c r="K681" s="116"/>
      <c r="L681" s="111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2"/>
      <c r="D682" s="42"/>
      <c r="E682" s="43"/>
      <c r="F682" s="42"/>
      <c r="G682" s="42"/>
      <c r="H682" s="59"/>
      <c r="I682" s="42"/>
      <c r="J682" s="6"/>
      <c r="K682" s="116"/>
      <c r="L682" s="111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2"/>
      <c r="D683" s="42"/>
      <c r="E683" s="43"/>
      <c r="F683" s="42"/>
      <c r="G683" s="42"/>
      <c r="H683" s="59"/>
      <c r="I683" s="42"/>
      <c r="J683" s="6"/>
      <c r="K683" s="116"/>
      <c r="L683" s="111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2"/>
      <c r="D684" s="42"/>
      <c r="E684" s="43"/>
      <c r="F684" s="42"/>
      <c r="G684" s="42"/>
      <c r="H684" s="59"/>
      <c r="I684" s="42"/>
      <c r="J684" s="6"/>
      <c r="K684" s="116"/>
      <c r="L684" s="111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2"/>
      <c r="D685" s="42"/>
      <c r="E685" s="43"/>
      <c r="F685" s="42"/>
      <c r="G685" s="42"/>
      <c r="H685" s="59"/>
      <c r="I685" s="42"/>
      <c r="J685" s="6"/>
      <c r="K685" s="116"/>
      <c r="L685" s="111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2"/>
      <c r="D686" s="42"/>
      <c r="E686" s="43"/>
      <c r="F686" s="42"/>
      <c r="G686" s="42"/>
      <c r="H686" s="59"/>
      <c r="I686" s="42"/>
      <c r="J686" s="6"/>
      <c r="K686" s="116"/>
      <c r="L686" s="111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2"/>
      <c r="D687" s="42"/>
      <c r="E687" s="43"/>
      <c r="F687" s="42"/>
      <c r="G687" s="42"/>
      <c r="H687" s="59"/>
      <c r="I687" s="42"/>
      <c r="J687" s="6"/>
      <c r="K687" s="116"/>
      <c r="L687" s="111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2"/>
      <c r="D688" s="42"/>
      <c r="E688" s="43"/>
      <c r="F688" s="42"/>
      <c r="G688" s="42"/>
      <c r="H688" s="59"/>
      <c r="I688" s="42"/>
      <c r="J688" s="6"/>
      <c r="K688" s="116"/>
      <c r="L688" s="111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2"/>
      <c r="D689" s="42"/>
      <c r="E689" s="43"/>
      <c r="F689" s="42"/>
      <c r="G689" s="42"/>
      <c r="H689" s="59"/>
      <c r="I689" s="42"/>
      <c r="J689" s="6"/>
      <c r="K689" s="116"/>
      <c r="L689" s="111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2"/>
      <c r="D690" s="42"/>
      <c r="E690" s="43"/>
      <c r="F690" s="42"/>
      <c r="G690" s="42"/>
      <c r="H690" s="59"/>
      <c r="I690" s="42"/>
      <c r="J690" s="6"/>
      <c r="K690" s="116"/>
      <c r="L690" s="111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2"/>
      <c r="D691" s="42"/>
      <c r="E691" s="43"/>
      <c r="F691" s="42"/>
      <c r="G691" s="42"/>
      <c r="H691" s="59"/>
      <c r="I691" s="42"/>
      <c r="J691" s="6"/>
      <c r="K691" s="116"/>
      <c r="L691" s="111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2"/>
      <c r="D692" s="42"/>
      <c r="E692" s="43"/>
      <c r="F692" s="42"/>
      <c r="G692" s="42"/>
      <c r="H692" s="59"/>
      <c r="I692" s="42"/>
      <c r="J692" s="6"/>
      <c r="K692" s="116"/>
      <c r="L692" s="111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2"/>
      <c r="D693" s="42"/>
      <c r="E693" s="43"/>
      <c r="F693" s="42"/>
      <c r="G693" s="42"/>
      <c r="H693" s="59"/>
      <c r="I693" s="42"/>
      <c r="J693" s="6"/>
      <c r="K693" s="116"/>
      <c r="L693" s="111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2"/>
      <c r="D694" s="42"/>
      <c r="E694" s="43"/>
      <c r="F694" s="42"/>
      <c r="G694" s="42"/>
      <c r="H694" s="59"/>
      <c r="I694" s="42"/>
      <c r="J694" s="6"/>
      <c r="K694" s="116"/>
      <c r="L694" s="111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2"/>
      <c r="D695" s="42"/>
      <c r="E695" s="43"/>
      <c r="F695" s="42"/>
      <c r="G695" s="42"/>
      <c r="H695" s="59"/>
      <c r="I695" s="42"/>
      <c r="J695" s="6"/>
      <c r="K695" s="116"/>
      <c r="L695" s="111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2"/>
      <c r="D696" s="42"/>
      <c r="E696" s="43"/>
      <c r="F696" s="42"/>
      <c r="G696" s="42"/>
      <c r="H696" s="59"/>
      <c r="I696" s="42"/>
      <c r="J696" s="6"/>
      <c r="K696" s="116"/>
      <c r="L696" s="111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2"/>
      <c r="D697" s="42"/>
      <c r="E697" s="43"/>
      <c r="F697" s="42"/>
      <c r="G697" s="42"/>
      <c r="H697" s="59"/>
      <c r="I697" s="42"/>
      <c r="J697" s="6"/>
      <c r="K697" s="116"/>
      <c r="L697" s="111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2"/>
      <c r="D698" s="42"/>
      <c r="E698" s="43"/>
      <c r="F698" s="42"/>
      <c r="G698" s="42"/>
      <c r="H698" s="59"/>
      <c r="I698" s="42"/>
      <c r="J698" s="6"/>
      <c r="K698" s="116"/>
      <c r="L698" s="111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2"/>
      <c r="D699" s="42"/>
      <c r="E699" s="43"/>
      <c r="F699" s="42"/>
      <c r="G699" s="42"/>
      <c r="H699" s="59"/>
      <c r="I699" s="42"/>
      <c r="J699" s="6"/>
      <c r="K699" s="116"/>
      <c r="L699" s="111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2"/>
      <c r="D700" s="42"/>
      <c r="E700" s="43"/>
      <c r="F700" s="42"/>
      <c r="G700" s="42"/>
      <c r="H700" s="59"/>
      <c r="I700" s="42"/>
      <c r="J700" s="6"/>
      <c r="K700" s="116"/>
      <c r="L700" s="111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2"/>
      <c r="D701" s="42"/>
      <c r="E701" s="43"/>
      <c r="F701" s="42"/>
      <c r="G701" s="42"/>
      <c r="H701" s="59"/>
      <c r="I701" s="42"/>
      <c r="J701" s="6"/>
      <c r="K701" s="116"/>
      <c r="L701" s="111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2"/>
      <c r="D702" s="42"/>
      <c r="E702" s="43"/>
      <c r="F702" s="42"/>
      <c r="G702" s="42"/>
      <c r="H702" s="59"/>
      <c r="I702" s="42"/>
      <c r="J702" s="6"/>
      <c r="K702" s="116"/>
      <c r="L702" s="111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2"/>
      <c r="D703" s="42"/>
      <c r="E703" s="43"/>
      <c r="F703" s="42"/>
      <c r="G703" s="42"/>
      <c r="H703" s="59"/>
      <c r="I703" s="42"/>
      <c r="J703" s="6"/>
      <c r="K703" s="116"/>
      <c r="L703" s="111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2"/>
      <c r="D704" s="42"/>
      <c r="E704" s="43"/>
      <c r="F704" s="42"/>
      <c r="G704" s="42"/>
      <c r="H704" s="59"/>
      <c r="I704" s="42"/>
      <c r="J704" s="6"/>
      <c r="K704" s="116"/>
      <c r="L704" s="111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2"/>
      <c r="D705" s="42"/>
      <c r="E705" s="43"/>
      <c r="F705" s="42"/>
      <c r="G705" s="42"/>
      <c r="H705" s="59"/>
      <c r="I705" s="42"/>
      <c r="J705" s="6"/>
      <c r="K705" s="116"/>
      <c r="L705" s="111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2"/>
      <c r="D706" s="42"/>
      <c r="E706" s="43"/>
      <c r="F706" s="42"/>
      <c r="G706" s="42"/>
      <c r="H706" s="59"/>
      <c r="I706" s="42"/>
      <c r="J706" s="6"/>
      <c r="K706" s="116"/>
      <c r="L706" s="111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2"/>
      <c r="D707" s="42"/>
      <c r="E707" s="43"/>
      <c r="F707" s="42"/>
      <c r="G707" s="42"/>
      <c r="H707" s="59"/>
      <c r="I707" s="42"/>
      <c r="J707" s="6"/>
      <c r="K707" s="116"/>
      <c r="L707" s="111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2"/>
      <c r="D708" s="42"/>
      <c r="E708" s="43"/>
      <c r="F708" s="42"/>
      <c r="G708" s="42"/>
      <c r="H708" s="59"/>
      <c r="I708" s="42"/>
      <c r="J708" s="6"/>
      <c r="K708" s="116"/>
      <c r="L708" s="111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2"/>
      <c r="D709" s="42"/>
      <c r="E709" s="43"/>
      <c r="F709" s="42"/>
      <c r="G709" s="42"/>
      <c r="H709" s="59"/>
      <c r="I709" s="42"/>
      <c r="J709" s="6"/>
      <c r="K709" s="116"/>
      <c r="L709" s="111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2"/>
      <c r="D710" s="42"/>
      <c r="E710" s="43"/>
      <c r="F710" s="42"/>
      <c r="G710" s="42"/>
      <c r="H710" s="59"/>
      <c r="I710" s="42"/>
      <c r="J710" s="6"/>
      <c r="K710" s="116"/>
      <c r="L710" s="111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2"/>
      <c r="D711" s="42"/>
      <c r="E711" s="43"/>
      <c r="F711" s="42"/>
      <c r="G711" s="42"/>
      <c r="H711" s="59"/>
      <c r="I711" s="42"/>
      <c r="J711" s="6"/>
      <c r="K711" s="116"/>
      <c r="L711" s="111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2"/>
      <c r="D712" s="42"/>
      <c r="E712" s="43"/>
      <c r="F712" s="42"/>
      <c r="G712" s="42"/>
      <c r="H712" s="59"/>
      <c r="I712" s="42"/>
      <c r="J712" s="6"/>
      <c r="K712" s="116"/>
      <c r="L712" s="111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2"/>
      <c r="D713" s="42"/>
      <c r="E713" s="43"/>
      <c r="F713" s="42"/>
      <c r="G713" s="42"/>
      <c r="H713" s="59"/>
      <c r="I713" s="42"/>
      <c r="J713" s="6"/>
      <c r="K713" s="116"/>
      <c r="L713" s="111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2"/>
      <c r="D714" s="42"/>
      <c r="E714" s="43"/>
      <c r="F714" s="42"/>
      <c r="G714" s="42"/>
      <c r="H714" s="59"/>
      <c r="I714" s="42"/>
      <c r="J714" s="6"/>
      <c r="K714" s="116"/>
      <c r="L714" s="111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2"/>
      <c r="D715" s="42"/>
      <c r="E715" s="43"/>
      <c r="F715" s="42"/>
      <c r="G715" s="42"/>
      <c r="H715" s="59"/>
      <c r="I715" s="42"/>
      <c r="J715" s="6"/>
      <c r="K715" s="116"/>
      <c r="L715" s="111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2"/>
      <c r="D716" s="42"/>
      <c r="E716" s="43"/>
      <c r="F716" s="42"/>
      <c r="G716" s="42"/>
      <c r="H716" s="59"/>
      <c r="I716" s="42"/>
      <c r="J716" s="6"/>
      <c r="K716" s="116"/>
      <c r="L716" s="111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2"/>
      <c r="D717" s="42"/>
      <c r="E717" s="43"/>
      <c r="F717" s="42"/>
      <c r="G717" s="42"/>
      <c r="H717" s="59"/>
      <c r="I717" s="42"/>
      <c r="J717" s="6"/>
      <c r="K717" s="116"/>
      <c r="L717" s="111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2"/>
      <c r="D718" s="42"/>
      <c r="E718" s="43"/>
      <c r="F718" s="42"/>
      <c r="G718" s="42"/>
      <c r="H718" s="59"/>
      <c r="I718" s="42"/>
      <c r="J718" s="6"/>
      <c r="K718" s="116"/>
      <c r="L718" s="111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2"/>
      <c r="D719" s="42"/>
      <c r="E719" s="43"/>
      <c r="F719" s="42"/>
      <c r="G719" s="42"/>
      <c r="H719" s="59"/>
      <c r="I719" s="42"/>
      <c r="J719" s="6"/>
      <c r="K719" s="116"/>
      <c r="L719" s="111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2"/>
      <c r="D720" s="42"/>
      <c r="E720" s="43"/>
      <c r="F720" s="42"/>
      <c r="G720" s="42"/>
      <c r="H720" s="59"/>
      <c r="I720" s="42"/>
      <c r="J720" s="6"/>
      <c r="K720" s="116"/>
      <c r="L720" s="111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2"/>
      <c r="D721" s="42"/>
      <c r="E721" s="43"/>
      <c r="F721" s="42"/>
      <c r="G721" s="42"/>
      <c r="H721" s="59"/>
      <c r="I721" s="42"/>
      <c r="J721" s="6"/>
      <c r="K721" s="116"/>
      <c r="L721" s="111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2"/>
      <c r="D722" s="42"/>
      <c r="E722" s="43"/>
      <c r="F722" s="42"/>
      <c r="G722" s="42"/>
      <c r="H722" s="59"/>
      <c r="I722" s="42"/>
      <c r="J722" s="6"/>
      <c r="K722" s="116"/>
      <c r="L722" s="111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2"/>
      <c r="D723" s="42"/>
      <c r="E723" s="43"/>
      <c r="F723" s="42"/>
      <c r="G723" s="42"/>
      <c r="H723" s="59"/>
      <c r="I723" s="42"/>
      <c r="J723" s="6"/>
      <c r="K723" s="116"/>
      <c r="L723" s="111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2"/>
      <c r="D724" s="42"/>
      <c r="E724" s="43"/>
      <c r="F724" s="42"/>
      <c r="G724" s="42"/>
      <c r="H724" s="59"/>
      <c r="I724" s="42"/>
      <c r="J724" s="6"/>
      <c r="K724" s="116"/>
      <c r="L724" s="111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2"/>
      <c r="D725" s="42"/>
      <c r="E725" s="43"/>
      <c r="F725" s="42"/>
      <c r="G725" s="42"/>
      <c r="H725" s="59"/>
      <c r="I725" s="42"/>
      <c r="J725" s="6"/>
      <c r="K725" s="116"/>
      <c r="L725" s="111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2"/>
      <c r="D726" s="42"/>
      <c r="E726" s="43"/>
      <c r="F726" s="42"/>
      <c r="G726" s="42"/>
      <c r="H726" s="59"/>
      <c r="I726" s="42"/>
      <c r="J726" s="6"/>
      <c r="K726" s="116"/>
      <c r="L726" s="111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2"/>
      <c r="D727" s="42"/>
      <c r="E727" s="43"/>
      <c r="F727" s="42"/>
      <c r="G727" s="42"/>
      <c r="H727" s="59"/>
      <c r="I727" s="42"/>
      <c r="J727" s="6"/>
      <c r="K727" s="116"/>
      <c r="L727" s="111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2"/>
      <c r="D728" s="42"/>
      <c r="E728" s="43"/>
      <c r="F728" s="42"/>
      <c r="G728" s="42"/>
      <c r="H728" s="59"/>
      <c r="I728" s="42"/>
      <c r="J728" s="6"/>
      <c r="K728" s="116"/>
      <c r="L728" s="111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2"/>
      <c r="D729" s="42"/>
      <c r="E729" s="43"/>
      <c r="F729" s="42"/>
      <c r="G729" s="42"/>
      <c r="H729" s="59"/>
      <c r="I729" s="42"/>
      <c r="J729" s="6"/>
      <c r="K729" s="116"/>
      <c r="L729" s="111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2"/>
      <c r="D730" s="42"/>
      <c r="E730" s="43"/>
      <c r="F730" s="42"/>
      <c r="G730" s="42"/>
      <c r="H730" s="59"/>
      <c r="I730" s="42"/>
      <c r="J730" s="6"/>
      <c r="K730" s="116"/>
      <c r="L730" s="111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2"/>
      <c r="D731" s="42"/>
      <c r="E731" s="43"/>
      <c r="F731" s="42"/>
      <c r="G731" s="42"/>
      <c r="H731" s="59"/>
      <c r="I731" s="42"/>
      <c r="J731" s="6"/>
      <c r="K731" s="116"/>
      <c r="L731" s="111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2"/>
      <c r="D732" s="42"/>
      <c r="E732" s="43"/>
      <c r="F732" s="42"/>
      <c r="G732" s="42"/>
      <c r="H732" s="59"/>
      <c r="I732" s="42"/>
      <c r="J732" s="6"/>
      <c r="K732" s="116"/>
      <c r="L732" s="111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2"/>
      <c r="D733" s="42"/>
      <c r="E733" s="43"/>
      <c r="F733" s="42"/>
      <c r="G733" s="42"/>
      <c r="H733" s="59"/>
      <c r="I733" s="42"/>
      <c r="J733" s="6"/>
      <c r="K733" s="116"/>
      <c r="L733" s="111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2"/>
      <c r="D734" s="42"/>
      <c r="E734" s="43"/>
      <c r="F734" s="42"/>
      <c r="G734" s="42"/>
      <c r="H734" s="59"/>
      <c r="I734" s="42"/>
      <c r="J734" s="6"/>
      <c r="K734" s="116"/>
      <c r="L734" s="111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2"/>
      <c r="D735" s="42"/>
      <c r="E735" s="43"/>
      <c r="F735" s="42"/>
      <c r="G735" s="42"/>
      <c r="H735" s="59"/>
      <c r="I735" s="42"/>
      <c r="J735" s="6"/>
      <c r="K735" s="116"/>
      <c r="L735" s="111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2"/>
      <c r="D736" s="42"/>
      <c r="E736" s="43"/>
      <c r="F736" s="42"/>
      <c r="G736" s="42"/>
      <c r="H736" s="59"/>
      <c r="I736" s="42"/>
      <c r="J736" s="6"/>
      <c r="K736" s="116"/>
      <c r="L736" s="111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2"/>
      <c r="D737" s="42"/>
      <c r="E737" s="43"/>
      <c r="F737" s="42"/>
      <c r="G737" s="42"/>
      <c r="H737" s="59"/>
      <c r="I737" s="42"/>
      <c r="J737" s="6"/>
      <c r="K737" s="116"/>
      <c r="L737" s="111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2"/>
      <c r="D738" s="42"/>
      <c r="E738" s="43"/>
      <c r="F738" s="42"/>
      <c r="G738" s="42"/>
      <c r="H738" s="59"/>
      <c r="I738" s="42"/>
      <c r="J738" s="6"/>
      <c r="K738" s="116"/>
      <c r="L738" s="111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2"/>
      <c r="D739" s="42"/>
      <c r="E739" s="43"/>
      <c r="F739" s="42"/>
      <c r="G739" s="42"/>
      <c r="H739" s="59"/>
      <c r="I739" s="42"/>
      <c r="J739" s="6"/>
      <c r="K739" s="116"/>
      <c r="L739" s="111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2"/>
      <c r="D740" s="42"/>
      <c r="E740" s="43"/>
      <c r="F740" s="42"/>
      <c r="G740" s="42"/>
      <c r="H740" s="59"/>
      <c r="I740" s="42"/>
      <c r="J740" s="6"/>
      <c r="K740" s="116"/>
      <c r="L740" s="111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2"/>
      <c r="D741" s="42"/>
      <c r="E741" s="43"/>
      <c r="F741" s="42"/>
      <c r="G741" s="42"/>
      <c r="H741" s="59"/>
      <c r="I741" s="42"/>
      <c r="J741" s="6"/>
      <c r="K741" s="116"/>
      <c r="L741" s="111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2"/>
      <c r="D742" s="42"/>
      <c r="E742" s="43"/>
      <c r="F742" s="42"/>
      <c r="G742" s="42"/>
      <c r="H742" s="59"/>
      <c r="I742" s="42"/>
      <c r="J742" s="6"/>
      <c r="K742" s="116"/>
      <c r="L742" s="111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2"/>
      <c r="D743" s="42"/>
      <c r="E743" s="43"/>
      <c r="F743" s="42"/>
      <c r="G743" s="42"/>
      <c r="H743" s="59"/>
      <c r="I743" s="42"/>
      <c r="J743" s="6"/>
      <c r="K743" s="116"/>
      <c r="L743" s="111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2"/>
      <c r="D744" s="42"/>
      <c r="E744" s="43"/>
      <c r="F744" s="42"/>
      <c r="G744" s="42"/>
      <c r="H744" s="59"/>
      <c r="I744" s="42"/>
      <c r="J744" s="6"/>
      <c r="K744" s="116"/>
      <c r="L744" s="111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2"/>
      <c r="D745" s="42"/>
      <c r="E745" s="43"/>
      <c r="F745" s="42"/>
      <c r="G745" s="42"/>
      <c r="H745" s="59"/>
      <c r="I745" s="42"/>
      <c r="J745" s="6"/>
      <c r="K745" s="116"/>
      <c r="L745" s="111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2"/>
      <c r="D746" s="42"/>
      <c r="E746" s="43"/>
      <c r="F746" s="42"/>
      <c r="G746" s="42"/>
      <c r="H746" s="59"/>
      <c r="I746" s="42"/>
      <c r="J746" s="6"/>
      <c r="K746" s="116"/>
      <c r="L746" s="111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2"/>
      <c r="D747" s="42"/>
      <c r="E747" s="43"/>
      <c r="F747" s="42"/>
      <c r="G747" s="42"/>
      <c r="H747" s="59"/>
      <c r="I747" s="42"/>
      <c r="J747" s="6"/>
      <c r="K747" s="116"/>
      <c r="L747" s="111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2"/>
      <c r="D748" s="42"/>
      <c r="E748" s="43"/>
      <c r="F748" s="42"/>
      <c r="G748" s="42"/>
      <c r="H748" s="59"/>
      <c r="I748" s="42"/>
      <c r="J748" s="6"/>
      <c r="K748" s="116"/>
      <c r="L748" s="111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2"/>
      <c r="D749" s="42"/>
      <c r="E749" s="43"/>
      <c r="F749" s="42"/>
      <c r="G749" s="42"/>
      <c r="H749" s="59"/>
      <c r="I749" s="42"/>
      <c r="J749" s="6"/>
      <c r="K749" s="116"/>
      <c r="L749" s="111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2"/>
      <c r="D750" s="42"/>
      <c r="E750" s="43"/>
      <c r="F750" s="42"/>
      <c r="G750" s="42"/>
      <c r="H750" s="59"/>
      <c r="I750" s="42"/>
      <c r="J750" s="6"/>
      <c r="K750" s="116"/>
      <c r="L750" s="111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2"/>
      <c r="D751" s="42"/>
      <c r="E751" s="43"/>
      <c r="F751" s="42"/>
      <c r="G751" s="42"/>
      <c r="H751" s="59"/>
      <c r="I751" s="42"/>
      <c r="J751" s="6"/>
      <c r="K751" s="116"/>
      <c r="L751" s="111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2"/>
      <c r="D752" s="42"/>
      <c r="E752" s="43"/>
      <c r="F752" s="42"/>
      <c r="G752" s="42"/>
      <c r="H752" s="59"/>
      <c r="I752" s="42"/>
      <c r="J752" s="6"/>
      <c r="K752" s="116"/>
      <c r="L752" s="111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2"/>
      <c r="D753" s="42"/>
      <c r="E753" s="43"/>
      <c r="F753" s="42"/>
      <c r="G753" s="42"/>
      <c r="H753" s="59"/>
      <c r="I753" s="42"/>
      <c r="J753" s="6"/>
      <c r="K753" s="116"/>
      <c r="L753" s="111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2"/>
      <c r="D754" s="42"/>
      <c r="E754" s="43"/>
      <c r="F754" s="42"/>
      <c r="G754" s="42"/>
      <c r="H754" s="59"/>
      <c r="I754" s="42"/>
      <c r="J754" s="6"/>
      <c r="K754" s="116"/>
      <c r="L754" s="111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2"/>
      <c r="D755" s="42"/>
      <c r="E755" s="43"/>
      <c r="F755" s="42"/>
      <c r="G755" s="42"/>
      <c r="H755" s="59"/>
      <c r="I755" s="42"/>
      <c r="J755" s="6"/>
      <c r="K755" s="116"/>
      <c r="L755" s="111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2"/>
      <c r="D756" s="42"/>
      <c r="E756" s="43"/>
      <c r="F756" s="42"/>
      <c r="G756" s="42"/>
      <c r="H756" s="59"/>
      <c r="I756" s="42"/>
      <c r="J756" s="6"/>
      <c r="K756" s="116"/>
      <c r="L756" s="111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2"/>
      <c r="D757" s="42"/>
      <c r="E757" s="43"/>
      <c r="F757" s="42"/>
      <c r="G757" s="42"/>
      <c r="H757" s="59"/>
      <c r="I757" s="42"/>
      <c r="J757" s="6"/>
      <c r="K757" s="116"/>
      <c r="L757" s="111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2"/>
      <c r="D758" s="42"/>
      <c r="E758" s="43"/>
      <c r="F758" s="42"/>
      <c r="G758" s="42"/>
      <c r="H758" s="59"/>
      <c r="I758" s="42"/>
      <c r="J758" s="6"/>
      <c r="K758" s="116"/>
      <c r="L758" s="111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2"/>
      <c r="D759" s="42"/>
      <c r="E759" s="43"/>
      <c r="F759" s="42"/>
      <c r="G759" s="42"/>
      <c r="H759" s="59"/>
      <c r="I759" s="42"/>
      <c r="J759" s="6"/>
      <c r="K759" s="116"/>
      <c r="L759" s="111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2"/>
      <c r="D760" s="42"/>
      <c r="E760" s="43"/>
      <c r="F760" s="42"/>
      <c r="G760" s="42"/>
      <c r="H760" s="59"/>
      <c r="I760" s="42"/>
      <c r="J760" s="6"/>
      <c r="K760" s="116"/>
      <c r="L760" s="111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2"/>
      <c r="D761" s="42"/>
      <c r="E761" s="43"/>
      <c r="F761" s="42"/>
      <c r="G761" s="42"/>
      <c r="H761" s="59"/>
      <c r="I761" s="42"/>
      <c r="J761" s="6"/>
      <c r="K761" s="116"/>
      <c r="L761" s="111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2"/>
      <c r="D762" s="42"/>
      <c r="E762" s="43"/>
      <c r="F762" s="42"/>
      <c r="G762" s="42"/>
      <c r="H762" s="59"/>
      <c r="I762" s="42"/>
      <c r="J762" s="6"/>
      <c r="K762" s="116"/>
      <c r="L762" s="111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2"/>
      <c r="D763" s="42"/>
      <c r="E763" s="43"/>
      <c r="F763" s="42"/>
      <c r="G763" s="42"/>
      <c r="H763" s="59"/>
      <c r="I763" s="42"/>
      <c r="J763" s="6"/>
      <c r="K763" s="116"/>
      <c r="L763" s="111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2"/>
      <c r="D764" s="42"/>
      <c r="E764" s="43"/>
      <c r="F764" s="42"/>
      <c r="G764" s="42"/>
      <c r="H764" s="59"/>
      <c r="I764" s="42"/>
      <c r="J764" s="6"/>
      <c r="K764" s="116"/>
      <c r="L764" s="111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2"/>
      <c r="D765" s="42"/>
      <c r="E765" s="43"/>
      <c r="F765" s="42"/>
      <c r="G765" s="42"/>
      <c r="H765" s="59"/>
      <c r="I765" s="42"/>
      <c r="J765" s="6"/>
      <c r="K765" s="116"/>
      <c r="L765" s="111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2"/>
      <c r="D766" s="42"/>
      <c r="E766" s="43"/>
      <c r="F766" s="42"/>
      <c r="G766" s="42"/>
      <c r="H766" s="59"/>
      <c r="I766" s="42"/>
      <c r="J766" s="6"/>
      <c r="K766" s="116"/>
      <c r="L766" s="111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2"/>
      <c r="D767" s="42"/>
      <c r="E767" s="43"/>
      <c r="F767" s="42"/>
      <c r="G767" s="42"/>
      <c r="H767" s="59"/>
      <c r="I767" s="42"/>
      <c r="J767" s="6"/>
      <c r="K767" s="116"/>
      <c r="L767" s="111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2"/>
      <c r="D768" s="42"/>
      <c r="E768" s="43"/>
      <c r="F768" s="42"/>
      <c r="G768" s="42"/>
      <c r="H768" s="59"/>
      <c r="I768" s="42"/>
      <c r="J768" s="6"/>
      <c r="K768" s="116"/>
      <c r="L768" s="111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2"/>
      <c r="D769" s="42"/>
      <c r="E769" s="43"/>
      <c r="F769" s="42"/>
      <c r="G769" s="42"/>
      <c r="H769" s="59"/>
      <c r="I769" s="42"/>
      <c r="J769" s="6"/>
      <c r="K769" s="116"/>
      <c r="L769" s="111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2"/>
      <c r="D770" s="42"/>
      <c r="E770" s="43"/>
      <c r="F770" s="42"/>
      <c r="G770" s="42"/>
      <c r="H770" s="59"/>
      <c r="I770" s="42"/>
      <c r="J770" s="6"/>
      <c r="K770" s="116"/>
      <c r="L770" s="111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2"/>
      <c r="D771" s="42"/>
      <c r="E771" s="43"/>
      <c r="F771" s="42"/>
      <c r="G771" s="42"/>
      <c r="H771" s="59"/>
      <c r="I771" s="42"/>
      <c r="J771" s="6"/>
      <c r="K771" s="116"/>
      <c r="L771" s="111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2"/>
      <c r="D772" s="42"/>
      <c r="E772" s="43"/>
      <c r="F772" s="42"/>
      <c r="G772" s="42"/>
      <c r="H772" s="59"/>
      <c r="I772" s="42"/>
      <c r="J772" s="6"/>
      <c r="K772" s="116"/>
      <c r="L772" s="111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2"/>
      <c r="D773" s="42"/>
      <c r="E773" s="43"/>
      <c r="F773" s="42"/>
      <c r="G773" s="42"/>
      <c r="H773" s="59"/>
      <c r="I773" s="42"/>
      <c r="J773" s="6"/>
      <c r="K773" s="116"/>
      <c r="L773" s="111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2"/>
      <c r="D774" s="42"/>
      <c r="E774" s="43"/>
      <c r="F774" s="42"/>
      <c r="G774" s="42"/>
      <c r="H774" s="59"/>
      <c r="I774" s="42"/>
      <c r="J774" s="6"/>
      <c r="K774" s="116"/>
      <c r="L774" s="111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2"/>
      <c r="D775" s="42"/>
      <c r="E775" s="43"/>
      <c r="F775" s="42"/>
      <c r="G775" s="42"/>
      <c r="H775" s="59"/>
      <c r="I775" s="42"/>
      <c r="J775" s="6"/>
      <c r="K775" s="116"/>
      <c r="L775" s="111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2"/>
      <c r="D776" s="42"/>
      <c r="E776" s="43"/>
      <c r="F776" s="42"/>
      <c r="G776" s="42"/>
      <c r="H776" s="59"/>
      <c r="I776" s="42"/>
      <c r="J776" s="6"/>
      <c r="K776" s="116"/>
      <c r="L776" s="111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2"/>
      <c r="D777" s="42"/>
      <c r="E777" s="43"/>
      <c r="F777" s="42"/>
      <c r="G777" s="42"/>
      <c r="H777" s="59"/>
      <c r="I777" s="42"/>
      <c r="J777" s="6"/>
      <c r="K777" s="116"/>
      <c r="L777" s="111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2"/>
      <c r="D778" s="42"/>
      <c r="E778" s="43"/>
      <c r="F778" s="42"/>
      <c r="G778" s="42"/>
      <c r="H778" s="59"/>
      <c r="I778" s="42"/>
      <c r="J778" s="6"/>
      <c r="K778" s="116"/>
      <c r="L778" s="111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2"/>
      <c r="D779" s="42"/>
      <c r="E779" s="43"/>
      <c r="F779" s="42"/>
      <c r="G779" s="42"/>
      <c r="H779" s="59"/>
      <c r="I779" s="42"/>
      <c r="J779" s="6"/>
      <c r="K779" s="116"/>
      <c r="L779" s="111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2"/>
      <c r="D780" s="42"/>
      <c r="E780" s="43"/>
      <c r="F780" s="42"/>
      <c r="G780" s="42"/>
      <c r="H780" s="59"/>
      <c r="I780" s="42"/>
      <c r="J780" s="6"/>
      <c r="K780" s="116"/>
      <c r="L780" s="111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2"/>
      <c r="D781" s="42"/>
      <c r="E781" s="43"/>
      <c r="F781" s="42"/>
      <c r="G781" s="42"/>
      <c r="H781" s="59"/>
      <c r="I781" s="42"/>
      <c r="J781" s="6"/>
      <c r="K781" s="116"/>
      <c r="L781" s="111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2"/>
      <c r="D782" s="42"/>
      <c r="E782" s="43"/>
      <c r="F782" s="42"/>
      <c r="G782" s="42"/>
      <c r="H782" s="59"/>
      <c r="I782" s="42"/>
      <c r="J782" s="6"/>
      <c r="K782" s="116"/>
      <c r="L782" s="111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2"/>
      <c r="D783" s="42"/>
      <c r="E783" s="43"/>
      <c r="F783" s="42"/>
      <c r="G783" s="42"/>
      <c r="H783" s="59"/>
      <c r="I783" s="42"/>
      <c r="J783" s="6"/>
      <c r="K783" s="116"/>
      <c r="L783" s="111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2"/>
      <c r="D784" s="42"/>
      <c r="E784" s="43"/>
      <c r="F784" s="42"/>
      <c r="G784" s="42"/>
      <c r="H784" s="59"/>
      <c r="I784" s="42"/>
      <c r="J784" s="6"/>
      <c r="K784" s="116"/>
      <c r="L784" s="111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2"/>
      <c r="D785" s="42"/>
      <c r="E785" s="43"/>
      <c r="F785" s="42"/>
      <c r="G785" s="42"/>
      <c r="H785" s="59"/>
      <c r="I785" s="42"/>
      <c r="J785" s="6"/>
      <c r="K785" s="116"/>
      <c r="L785" s="111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2"/>
      <c r="D786" s="42"/>
      <c r="E786" s="43"/>
      <c r="F786" s="42"/>
      <c r="G786" s="42"/>
      <c r="H786" s="59"/>
      <c r="I786" s="42"/>
      <c r="J786" s="6"/>
      <c r="K786" s="116"/>
      <c r="L786" s="111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2"/>
      <c r="D787" s="42"/>
      <c r="E787" s="43"/>
      <c r="F787" s="42"/>
      <c r="G787" s="42"/>
      <c r="H787" s="59"/>
      <c r="I787" s="42"/>
      <c r="J787" s="6"/>
      <c r="K787" s="116"/>
      <c r="L787" s="111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2"/>
      <c r="D788" s="42"/>
      <c r="E788" s="43"/>
      <c r="F788" s="42"/>
      <c r="G788" s="42"/>
      <c r="H788" s="59"/>
      <c r="I788" s="42"/>
      <c r="J788" s="6"/>
      <c r="K788" s="116"/>
      <c r="L788" s="111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2"/>
      <c r="D789" s="42"/>
      <c r="E789" s="43"/>
      <c r="F789" s="42"/>
      <c r="G789" s="42"/>
      <c r="H789" s="59"/>
      <c r="I789" s="42"/>
      <c r="J789" s="6"/>
      <c r="K789" s="116"/>
      <c r="L789" s="111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2"/>
      <c r="D790" s="42"/>
      <c r="E790" s="43"/>
      <c r="F790" s="42"/>
      <c r="G790" s="42"/>
      <c r="H790" s="59"/>
      <c r="I790" s="42"/>
      <c r="J790" s="6"/>
      <c r="K790" s="116"/>
      <c r="L790" s="111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2"/>
      <c r="D791" s="42"/>
      <c r="E791" s="43"/>
      <c r="F791" s="42"/>
      <c r="G791" s="42"/>
      <c r="H791" s="59"/>
      <c r="I791" s="42"/>
      <c r="J791" s="6"/>
      <c r="K791" s="116"/>
      <c r="L791" s="111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2"/>
      <c r="D792" s="42"/>
      <c r="E792" s="43"/>
      <c r="F792" s="42"/>
      <c r="G792" s="42"/>
      <c r="H792" s="59"/>
      <c r="I792" s="42"/>
      <c r="J792" s="6"/>
      <c r="K792" s="116"/>
      <c r="L792" s="111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2"/>
      <c r="D793" s="42"/>
      <c r="E793" s="43"/>
      <c r="F793" s="42"/>
      <c r="G793" s="42"/>
      <c r="H793" s="59"/>
      <c r="I793" s="42"/>
      <c r="J793" s="6"/>
      <c r="K793" s="116"/>
      <c r="L793" s="111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2"/>
      <c r="D794" s="42"/>
      <c r="E794" s="43"/>
      <c r="F794" s="42"/>
      <c r="G794" s="42"/>
      <c r="H794" s="59"/>
      <c r="I794" s="42"/>
      <c r="J794" s="6"/>
      <c r="K794" s="116"/>
      <c r="L794" s="111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2"/>
      <c r="D795" s="42"/>
      <c r="E795" s="43"/>
      <c r="F795" s="42"/>
      <c r="G795" s="42"/>
      <c r="H795" s="59"/>
      <c r="I795" s="42"/>
      <c r="J795" s="6"/>
      <c r="K795" s="116"/>
      <c r="L795" s="111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2"/>
      <c r="D796" s="42"/>
      <c r="E796" s="43"/>
      <c r="F796" s="42"/>
      <c r="G796" s="42"/>
      <c r="H796" s="59"/>
      <c r="I796" s="42"/>
      <c r="J796" s="6"/>
      <c r="K796" s="116"/>
      <c r="L796" s="111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2"/>
      <c r="D797" s="42"/>
      <c r="E797" s="43"/>
      <c r="F797" s="42"/>
      <c r="G797" s="42"/>
      <c r="H797" s="59"/>
      <c r="I797" s="42"/>
      <c r="J797" s="6"/>
      <c r="K797" s="116"/>
      <c r="L797" s="111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2"/>
      <c r="D798" s="42"/>
      <c r="E798" s="43"/>
      <c r="F798" s="42"/>
      <c r="G798" s="42"/>
      <c r="H798" s="59"/>
      <c r="I798" s="42"/>
      <c r="J798" s="6"/>
      <c r="K798" s="116"/>
      <c r="L798" s="111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2"/>
      <c r="D799" s="42"/>
      <c r="E799" s="43"/>
      <c r="F799" s="42"/>
      <c r="G799" s="42"/>
      <c r="H799" s="59"/>
      <c r="I799" s="42"/>
      <c r="J799" s="6"/>
      <c r="K799" s="116"/>
      <c r="L799" s="111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2"/>
      <c r="D800" s="42"/>
      <c r="E800" s="43"/>
      <c r="F800" s="42"/>
      <c r="G800" s="42"/>
      <c r="H800" s="59"/>
      <c r="I800" s="42"/>
      <c r="J800" s="6"/>
      <c r="K800" s="116"/>
      <c r="L800" s="111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2"/>
      <c r="D801" s="42"/>
      <c r="E801" s="43"/>
      <c r="F801" s="42"/>
      <c r="G801" s="42"/>
      <c r="H801" s="59"/>
      <c r="I801" s="42"/>
      <c r="J801" s="6"/>
      <c r="K801" s="116"/>
      <c r="L801" s="111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2"/>
      <c r="D802" s="42"/>
      <c r="E802" s="43"/>
      <c r="F802" s="42"/>
      <c r="G802" s="42"/>
      <c r="H802" s="59"/>
      <c r="I802" s="42"/>
      <c r="J802" s="6"/>
      <c r="K802" s="116"/>
      <c r="L802" s="111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2"/>
      <c r="D803" s="42"/>
      <c r="E803" s="43"/>
      <c r="F803" s="42"/>
      <c r="G803" s="42"/>
      <c r="H803" s="59"/>
      <c r="I803" s="42"/>
      <c r="J803" s="6"/>
      <c r="K803" s="116"/>
      <c r="L803" s="111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2"/>
      <c r="D804" s="42"/>
      <c r="E804" s="43"/>
      <c r="F804" s="42"/>
      <c r="G804" s="42"/>
      <c r="H804" s="59"/>
      <c r="I804" s="42"/>
      <c r="J804" s="6"/>
      <c r="K804" s="116"/>
      <c r="L804" s="111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2"/>
      <c r="D805" s="42"/>
      <c r="E805" s="43"/>
      <c r="F805" s="42"/>
      <c r="G805" s="42"/>
      <c r="H805" s="59"/>
      <c r="I805" s="42"/>
      <c r="J805" s="6"/>
      <c r="K805" s="116"/>
      <c r="L805" s="111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2"/>
      <c r="D806" s="42"/>
      <c r="E806" s="43"/>
      <c r="F806" s="42"/>
      <c r="G806" s="42"/>
      <c r="H806" s="59"/>
      <c r="I806" s="42"/>
      <c r="J806" s="6"/>
      <c r="K806" s="116"/>
      <c r="L806" s="111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2"/>
      <c r="D807" s="42"/>
      <c r="E807" s="43"/>
      <c r="F807" s="42"/>
      <c r="G807" s="42"/>
      <c r="H807" s="59"/>
      <c r="I807" s="42"/>
      <c r="J807" s="6"/>
      <c r="K807" s="116"/>
      <c r="L807" s="111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2"/>
      <c r="D808" s="42"/>
      <c r="E808" s="43"/>
      <c r="F808" s="42"/>
      <c r="G808" s="42"/>
      <c r="H808" s="59"/>
      <c r="I808" s="42"/>
      <c r="J808" s="6"/>
      <c r="K808" s="116"/>
      <c r="L808" s="111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2"/>
      <c r="D809" s="42"/>
      <c r="E809" s="43"/>
      <c r="F809" s="42"/>
      <c r="G809" s="42"/>
      <c r="H809" s="59"/>
      <c r="I809" s="42"/>
      <c r="J809" s="6"/>
      <c r="K809" s="116"/>
      <c r="L809" s="111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2"/>
      <c r="D810" s="42"/>
      <c r="E810" s="43"/>
      <c r="F810" s="42"/>
      <c r="G810" s="42"/>
      <c r="H810" s="59"/>
      <c r="I810" s="42"/>
      <c r="J810" s="6"/>
      <c r="K810" s="116"/>
      <c r="L810" s="111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2"/>
      <c r="D811" s="42"/>
      <c r="E811" s="43"/>
      <c r="F811" s="42"/>
      <c r="G811" s="42"/>
      <c r="H811" s="59"/>
      <c r="I811" s="42"/>
      <c r="J811" s="6"/>
      <c r="K811" s="116"/>
      <c r="L811" s="111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2"/>
      <c r="D812" s="42"/>
      <c r="E812" s="43"/>
      <c r="F812" s="42"/>
      <c r="G812" s="42"/>
      <c r="H812" s="59"/>
      <c r="I812" s="42"/>
      <c r="J812" s="6"/>
      <c r="K812" s="116"/>
      <c r="L812" s="111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2"/>
      <c r="D813" s="42"/>
      <c r="E813" s="43"/>
      <c r="F813" s="42"/>
      <c r="G813" s="42"/>
      <c r="H813" s="59"/>
      <c r="I813" s="42"/>
      <c r="J813" s="6"/>
      <c r="K813" s="116"/>
      <c r="L813" s="111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2"/>
      <c r="D814" s="42"/>
      <c r="E814" s="43"/>
      <c r="F814" s="42"/>
      <c r="G814" s="42"/>
      <c r="H814" s="59"/>
      <c r="I814" s="42"/>
      <c r="J814" s="6"/>
      <c r="K814" s="116"/>
      <c r="L814" s="111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2"/>
      <c r="D815" s="42"/>
      <c r="E815" s="43"/>
      <c r="F815" s="42"/>
      <c r="G815" s="42"/>
      <c r="H815" s="59"/>
      <c r="I815" s="42"/>
      <c r="J815" s="6"/>
      <c r="K815" s="116"/>
      <c r="L815" s="111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2"/>
      <c r="D816" s="42"/>
      <c r="E816" s="43"/>
      <c r="F816" s="42"/>
      <c r="G816" s="42"/>
      <c r="H816" s="59"/>
      <c r="I816" s="42"/>
      <c r="J816" s="6"/>
      <c r="K816" s="116"/>
      <c r="L816" s="111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2"/>
      <c r="D817" s="42"/>
      <c r="E817" s="43"/>
      <c r="F817" s="42"/>
      <c r="G817" s="42"/>
      <c r="H817" s="59"/>
      <c r="I817" s="42"/>
      <c r="J817" s="6"/>
      <c r="K817" s="116"/>
      <c r="L817" s="111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2"/>
      <c r="D818" s="42"/>
      <c r="E818" s="43"/>
      <c r="F818" s="42"/>
      <c r="G818" s="42"/>
      <c r="H818" s="59"/>
      <c r="I818" s="42"/>
      <c r="J818" s="6"/>
      <c r="K818" s="116"/>
      <c r="L818" s="111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2"/>
      <c r="D819" s="42"/>
      <c r="E819" s="43"/>
      <c r="F819" s="42"/>
      <c r="G819" s="42"/>
      <c r="H819" s="59"/>
      <c r="I819" s="42"/>
      <c r="J819" s="6"/>
      <c r="K819" s="116"/>
      <c r="L819" s="111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2"/>
      <c r="D820" s="42"/>
      <c r="E820" s="43"/>
      <c r="F820" s="42"/>
      <c r="G820" s="42"/>
      <c r="H820" s="59"/>
      <c r="I820" s="42"/>
      <c r="J820" s="6"/>
      <c r="K820" s="116"/>
      <c r="L820" s="111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2"/>
      <c r="D821" s="42"/>
      <c r="E821" s="43"/>
      <c r="F821" s="42"/>
      <c r="G821" s="42"/>
      <c r="H821" s="59"/>
      <c r="I821" s="42"/>
      <c r="J821" s="6"/>
      <c r="K821" s="116"/>
      <c r="L821" s="111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2"/>
      <c r="D822" s="42"/>
      <c r="E822" s="43"/>
      <c r="F822" s="42"/>
      <c r="G822" s="42"/>
      <c r="H822" s="59"/>
      <c r="I822" s="42"/>
      <c r="J822" s="6"/>
      <c r="K822" s="116"/>
      <c r="L822" s="111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2"/>
      <c r="D823" s="42"/>
      <c r="E823" s="43"/>
      <c r="F823" s="42"/>
      <c r="G823" s="42"/>
      <c r="H823" s="59"/>
      <c r="I823" s="42"/>
      <c r="J823" s="6"/>
      <c r="K823" s="116"/>
      <c r="L823" s="111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2"/>
      <c r="D824" s="42"/>
      <c r="E824" s="43"/>
      <c r="F824" s="42"/>
      <c r="G824" s="42"/>
      <c r="H824" s="59"/>
      <c r="I824" s="42"/>
      <c r="J824" s="6"/>
      <c r="K824" s="116"/>
      <c r="L824" s="111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2"/>
      <c r="D825" s="42"/>
      <c r="E825" s="43"/>
      <c r="F825" s="42"/>
      <c r="G825" s="42"/>
      <c r="H825" s="59"/>
      <c r="I825" s="42"/>
      <c r="J825" s="6"/>
      <c r="K825" s="116"/>
      <c r="L825" s="111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2"/>
      <c r="D826" s="42"/>
      <c r="E826" s="43"/>
      <c r="F826" s="42"/>
      <c r="G826" s="42"/>
      <c r="H826" s="59"/>
      <c r="I826" s="42"/>
      <c r="J826" s="6"/>
      <c r="K826" s="116"/>
      <c r="L826" s="111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2"/>
      <c r="D827" s="42"/>
      <c r="E827" s="43"/>
      <c r="F827" s="42"/>
      <c r="G827" s="42"/>
      <c r="H827" s="59"/>
      <c r="I827" s="42"/>
      <c r="J827" s="6"/>
      <c r="K827" s="116"/>
      <c r="L827" s="111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2"/>
      <c r="D828" s="42"/>
      <c r="E828" s="43"/>
      <c r="F828" s="42"/>
      <c r="G828" s="42"/>
      <c r="H828" s="59"/>
      <c r="I828" s="42"/>
      <c r="J828" s="6"/>
      <c r="K828" s="116"/>
      <c r="L828" s="111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2"/>
      <c r="D829" s="42"/>
      <c r="E829" s="43"/>
      <c r="F829" s="42"/>
      <c r="G829" s="42"/>
      <c r="H829" s="59"/>
      <c r="I829" s="42"/>
      <c r="J829" s="6"/>
      <c r="K829" s="116"/>
      <c r="L829" s="111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2"/>
      <c r="D830" s="42"/>
      <c r="E830" s="43"/>
      <c r="F830" s="42"/>
      <c r="G830" s="42"/>
      <c r="H830" s="59"/>
      <c r="I830" s="42"/>
      <c r="J830" s="6"/>
      <c r="K830" s="116"/>
      <c r="L830" s="111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2"/>
      <c r="D831" s="42"/>
      <c r="E831" s="43"/>
      <c r="F831" s="42"/>
      <c r="G831" s="42"/>
      <c r="H831" s="59"/>
      <c r="I831" s="42"/>
      <c r="J831" s="6"/>
      <c r="K831" s="116"/>
      <c r="L831" s="111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2"/>
      <c r="D832" s="42"/>
      <c r="E832" s="43"/>
      <c r="F832" s="42"/>
      <c r="G832" s="42"/>
      <c r="H832" s="59"/>
      <c r="I832" s="42"/>
      <c r="J832" s="6"/>
      <c r="K832" s="116"/>
      <c r="L832" s="111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2"/>
      <c r="D833" s="42"/>
      <c r="E833" s="43"/>
      <c r="F833" s="42"/>
      <c r="G833" s="42"/>
      <c r="H833" s="59"/>
      <c r="I833" s="42"/>
      <c r="J833" s="6"/>
      <c r="K833" s="116"/>
      <c r="L833" s="111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2"/>
      <c r="D834" s="42"/>
      <c r="E834" s="43"/>
      <c r="F834" s="42"/>
      <c r="G834" s="42"/>
      <c r="H834" s="59"/>
      <c r="I834" s="42"/>
      <c r="J834" s="6"/>
      <c r="K834" s="116"/>
      <c r="L834" s="111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2"/>
      <c r="D835" s="42"/>
      <c r="E835" s="43"/>
      <c r="F835" s="42"/>
      <c r="G835" s="42"/>
      <c r="H835" s="59"/>
      <c r="I835" s="42"/>
      <c r="J835" s="6"/>
      <c r="K835" s="116"/>
      <c r="L835" s="111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2"/>
      <c r="D836" s="42"/>
      <c r="E836" s="43"/>
      <c r="F836" s="42"/>
      <c r="G836" s="42"/>
      <c r="H836" s="59"/>
      <c r="I836" s="42"/>
      <c r="J836" s="6"/>
      <c r="K836" s="116"/>
      <c r="L836" s="111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2"/>
      <c r="D837" s="42"/>
      <c r="E837" s="43"/>
      <c r="F837" s="42"/>
      <c r="G837" s="42"/>
      <c r="H837" s="59"/>
      <c r="I837" s="42"/>
      <c r="J837" s="6"/>
      <c r="K837" s="116"/>
      <c r="L837" s="111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2"/>
      <c r="D838" s="42"/>
      <c r="E838" s="43"/>
      <c r="F838" s="42"/>
      <c r="G838" s="42"/>
      <c r="H838" s="59"/>
      <c r="I838" s="42"/>
      <c r="J838" s="6"/>
      <c r="K838" s="116"/>
      <c r="L838" s="111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2"/>
      <c r="D839" s="42"/>
      <c r="E839" s="43"/>
      <c r="F839" s="42"/>
      <c r="G839" s="42"/>
      <c r="H839" s="59"/>
      <c r="I839" s="42"/>
      <c r="J839" s="6"/>
      <c r="K839" s="116"/>
      <c r="L839" s="111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2"/>
      <c r="D840" s="42"/>
      <c r="E840" s="43"/>
      <c r="F840" s="42"/>
      <c r="G840" s="42"/>
      <c r="H840" s="59"/>
      <c r="I840" s="42"/>
      <c r="J840" s="6"/>
      <c r="K840" s="116"/>
      <c r="L840" s="111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2"/>
      <c r="D841" s="42"/>
      <c r="E841" s="43"/>
      <c r="F841" s="42"/>
      <c r="G841" s="42"/>
      <c r="H841" s="59"/>
      <c r="I841" s="42"/>
      <c r="J841" s="6"/>
      <c r="K841" s="116"/>
      <c r="L841" s="111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2"/>
      <c r="D842" s="42"/>
      <c r="E842" s="43"/>
      <c r="F842" s="42"/>
      <c r="G842" s="42"/>
      <c r="H842" s="59"/>
      <c r="I842" s="42"/>
      <c r="J842" s="6"/>
      <c r="K842" s="116"/>
      <c r="L842" s="111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2"/>
      <c r="D843" s="42"/>
      <c r="E843" s="43"/>
      <c r="F843" s="42"/>
      <c r="G843" s="42"/>
      <c r="H843" s="59"/>
      <c r="I843" s="42"/>
      <c r="J843" s="6"/>
      <c r="K843" s="116"/>
      <c r="L843" s="111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2"/>
      <c r="D844" s="42"/>
      <c r="E844" s="43"/>
      <c r="F844" s="42"/>
      <c r="G844" s="42"/>
      <c r="H844" s="59"/>
      <c r="I844" s="42"/>
      <c r="J844" s="6"/>
      <c r="K844" s="116"/>
      <c r="L844" s="111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2"/>
      <c r="D845" s="42"/>
      <c r="E845" s="43"/>
      <c r="F845" s="42"/>
      <c r="G845" s="42"/>
      <c r="H845" s="59"/>
      <c r="I845" s="42"/>
      <c r="J845" s="6"/>
      <c r="K845" s="116"/>
      <c r="L845" s="111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2"/>
      <c r="D846" s="42"/>
      <c r="E846" s="43"/>
      <c r="F846" s="42"/>
      <c r="G846" s="42"/>
      <c r="H846" s="59"/>
      <c r="I846" s="42"/>
      <c r="J846" s="6"/>
      <c r="K846" s="116"/>
      <c r="L846" s="111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2"/>
      <c r="D847" s="42"/>
      <c r="E847" s="43"/>
      <c r="F847" s="42"/>
      <c r="G847" s="42"/>
      <c r="H847" s="59"/>
      <c r="I847" s="42"/>
      <c r="J847" s="6"/>
      <c r="K847" s="116"/>
      <c r="L847" s="111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2"/>
      <c r="D848" s="42"/>
      <c r="E848" s="43"/>
      <c r="F848" s="42"/>
      <c r="G848" s="42"/>
      <c r="H848" s="59"/>
      <c r="I848" s="42"/>
      <c r="J848" s="6"/>
      <c r="K848" s="116"/>
      <c r="L848" s="111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2"/>
      <c r="D849" s="42"/>
      <c r="E849" s="43"/>
      <c r="F849" s="42"/>
      <c r="G849" s="42"/>
      <c r="H849" s="59"/>
      <c r="I849" s="42"/>
      <c r="J849" s="6"/>
      <c r="K849" s="116"/>
      <c r="L849" s="111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2"/>
      <c r="D850" s="42"/>
      <c r="E850" s="43"/>
      <c r="F850" s="42"/>
      <c r="G850" s="42"/>
      <c r="H850" s="59"/>
      <c r="I850" s="42"/>
      <c r="J850" s="6"/>
      <c r="K850" s="116"/>
      <c r="L850" s="111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2"/>
      <c r="D851" s="42"/>
      <c r="E851" s="43"/>
      <c r="F851" s="42"/>
      <c r="G851" s="42"/>
      <c r="H851" s="59"/>
      <c r="I851" s="42"/>
      <c r="J851" s="6"/>
      <c r="K851" s="116"/>
      <c r="L851" s="111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2"/>
      <c r="D852" s="42"/>
      <c r="E852" s="43"/>
      <c r="F852" s="42"/>
      <c r="G852" s="42"/>
      <c r="H852" s="59"/>
      <c r="I852" s="42"/>
      <c r="J852" s="6"/>
      <c r="K852" s="116"/>
      <c r="L852" s="111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2"/>
      <c r="D853" s="42"/>
      <c r="E853" s="43"/>
      <c r="F853" s="42"/>
      <c r="G853" s="42"/>
      <c r="H853" s="59"/>
      <c r="I853" s="42"/>
      <c r="J853" s="6"/>
      <c r="K853" s="116"/>
      <c r="L853" s="111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2"/>
      <c r="D854" s="42"/>
      <c r="E854" s="43"/>
      <c r="F854" s="42"/>
      <c r="G854" s="42"/>
      <c r="H854" s="59"/>
      <c r="I854" s="42"/>
      <c r="J854" s="6"/>
      <c r="K854" s="116"/>
      <c r="L854" s="111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2"/>
      <c r="D855" s="42"/>
      <c r="E855" s="43"/>
      <c r="F855" s="42"/>
      <c r="G855" s="42"/>
      <c r="H855" s="59"/>
      <c r="I855" s="42"/>
      <c r="J855" s="6"/>
      <c r="K855" s="116"/>
      <c r="L855" s="111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2"/>
      <c r="D856" s="42"/>
      <c r="E856" s="43"/>
      <c r="F856" s="42"/>
      <c r="G856" s="42"/>
      <c r="H856" s="59"/>
      <c r="I856" s="42"/>
      <c r="J856" s="6"/>
      <c r="K856" s="116"/>
      <c r="L856" s="111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2"/>
      <c r="D857" s="42"/>
      <c r="E857" s="43"/>
      <c r="F857" s="42"/>
      <c r="G857" s="42"/>
      <c r="H857" s="59"/>
      <c r="I857" s="42"/>
      <c r="J857" s="6"/>
      <c r="K857" s="116"/>
      <c r="L857" s="111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2"/>
      <c r="D858" s="42"/>
      <c r="E858" s="43"/>
      <c r="F858" s="42"/>
      <c r="G858" s="42"/>
      <c r="H858" s="59"/>
      <c r="I858" s="42"/>
      <c r="J858" s="6"/>
      <c r="K858" s="116"/>
      <c r="L858" s="111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2"/>
      <c r="D859" s="42"/>
      <c r="E859" s="43"/>
      <c r="F859" s="42"/>
      <c r="G859" s="42"/>
      <c r="H859" s="59"/>
      <c r="I859" s="42"/>
      <c r="J859" s="6"/>
      <c r="K859" s="116"/>
      <c r="L859" s="111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2"/>
      <c r="D860" s="42"/>
      <c r="E860" s="43"/>
      <c r="F860" s="42"/>
      <c r="G860" s="42"/>
      <c r="H860" s="59"/>
      <c r="I860" s="42"/>
      <c r="J860" s="6"/>
      <c r="K860" s="116"/>
      <c r="L860" s="111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2"/>
      <c r="D861" s="42"/>
      <c r="E861" s="43"/>
      <c r="F861" s="42"/>
      <c r="G861" s="42"/>
      <c r="H861" s="59"/>
      <c r="I861" s="42"/>
      <c r="J861" s="6"/>
      <c r="K861" s="116"/>
      <c r="L861" s="111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2"/>
      <c r="D862" s="42"/>
      <c r="E862" s="43"/>
      <c r="F862" s="42"/>
      <c r="G862" s="42"/>
      <c r="H862" s="59"/>
      <c r="I862" s="42"/>
      <c r="J862" s="6"/>
      <c r="K862" s="116"/>
      <c r="L862" s="111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2"/>
      <c r="D863" s="42"/>
      <c r="E863" s="43"/>
      <c r="F863" s="42"/>
      <c r="G863" s="42"/>
      <c r="H863" s="59"/>
      <c r="I863" s="42"/>
      <c r="J863" s="6"/>
      <c r="K863" s="116"/>
      <c r="L863" s="111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2"/>
      <c r="D864" s="42"/>
      <c r="E864" s="43"/>
      <c r="F864" s="42"/>
      <c r="G864" s="42"/>
      <c r="H864" s="59"/>
      <c r="I864" s="42"/>
      <c r="J864" s="6"/>
      <c r="K864" s="116"/>
      <c r="L864" s="111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2"/>
      <c r="D865" s="42"/>
      <c r="E865" s="43"/>
      <c r="F865" s="42"/>
      <c r="G865" s="42"/>
      <c r="H865" s="59"/>
      <c r="I865" s="42"/>
      <c r="J865" s="6"/>
      <c r="K865" s="116"/>
      <c r="L865" s="111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2"/>
      <c r="D866" s="42"/>
      <c r="E866" s="43"/>
      <c r="F866" s="42"/>
      <c r="G866" s="42"/>
      <c r="H866" s="59"/>
      <c r="I866" s="42"/>
      <c r="J866" s="6"/>
      <c r="K866" s="116"/>
      <c r="L866" s="111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2"/>
      <c r="D867" s="42"/>
      <c r="E867" s="43"/>
      <c r="F867" s="42"/>
      <c r="G867" s="42"/>
      <c r="H867" s="59"/>
      <c r="I867" s="42"/>
      <c r="J867" s="6"/>
      <c r="K867" s="116"/>
      <c r="L867" s="111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2"/>
      <c r="D868" s="42"/>
      <c r="E868" s="43"/>
      <c r="F868" s="42"/>
      <c r="G868" s="42"/>
      <c r="H868" s="59"/>
      <c r="I868" s="42"/>
      <c r="J868" s="6"/>
      <c r="K868" s="116"/>
      <c r="L868" s="111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2"/>
      <c r="D869" s="42"/>
      <c r="E869" s="43"/>
      <c r="F869" s="42"/>
      <c r="G869" s="42"/>
      <c r="H869" s="59"/>
      <c r="I869" s="42"/>
      <c r="J869" s="6"/>
      <c r="K869" s="116"/>
      <c r="L869" s="111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2"/>
      <c r="D870" s="42"/>
      <c r="E870" s="43"/>
      <c r="F870" s="42"/>
      <c r="G870" s="42"/>
      <c r="H870" s="59"/>
      <c r="I870" s="42"/>
      <c r="J870" s="6"/>
      <c r="K870" s="116"/>
      <c r="L870" s="111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2"/>
      <c r="D871" s="42"/>
      <c r="E871" s="43"/>
      <c r="F871" s="42"/>
      <c r="G871" s="42"/>
      <c r="H871" s="59"/>
      <c r="I871" s="42"/>
      <c r="J871" s="6"/>
      <c r="K871" s="116"/>
      <c r="L871" s="111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2"/>
      <c r="D872" s="42"/>
      <c r="E872" s="43"/>
      <c r="F872" s="42"/>
      <c r="G872" s="42"/>
      <c r="H872" s="59"/>
      <c r="I872" s="42"/>
      <c r="J872" s="6"/>
      <c r="K872" s="116"/>
      <c r="L872" s="111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2"/>
      <c r="D873" s="42"/>
      <c r="E873" s="43"/>
      <c r="F873" s="42"/>
      <c r="G873" s="42"/>
      <c r="H873" s="59"/>
      <c r="I873" s="42"/>
      <c r="J873" s="6"/>
      <c r="K873" s="116"/>
      <c r="L873" s="111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2"/>
      <c r="D874" s="42"/>
      <c r="E874" s="43"/>
      <c r="F874" s="42"/>
      <c r="G874" s="42"/>
      <c r="H874" s="59"/>
      <c r="I874" s="42"/>
      <c r="J874" s="6"/>
      <c r="K874" s="116"/>
      <c r="L874" s="111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2"/>
      <c r="D875" s="42"/>
      <c r="E875" s="43"/>
      <c r="F875" s="42"/>
      <c r="G875" s="42"/>
      <c r="H875" s="59"/>
      <c r="I875" s="42"/>
      <c r="J875" s="6"/>
      <c r="K875" s="116"/>
      <c r="L875" s="111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2"/>
      <c r="D876" s="42"/>
      <c r="E876" s="43"/>
      <c r="F876" s="42"/>
      <c r="G876" s="42"/>
      <c r="H876" s="59"/>
      <c r="I876" s="42"/>
      <c r="J876" s="6"/>
      <c r="K876" s="116"/>
      <c r="L876" s="111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2"/>
      <c r="D877" s="42"/>
      <c r="E877" s="43"/>
      <c r="F877" s="42"/>
      <c r="G877" s="42"/>
      <c r="H877" s="59"/>
      <c r="I877" s="42"/>
      <c r="J877" s="6"/>
      <c r="K877" s="116"/>
      <c r="L877" s="111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2"/>
      <c r="D878" s="42"/>
      <c r="E878" s="43"/>
      <c r="F878" s="42"/>
      <c r="G878" s="42"/>
      <c r="H878" s="59"/>
      <c r="I878" s="42"/>
      <c r="J878" s="6"/>
      <c r="K878" s="116"/>
      <c r="L878" s="111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2"/>
      <c r="D879" s="42"/>
      <c r="E879" s="43"/>
      <c r="F879" s="42"/>
      <c r="G879" s="42"/>
      <c r="H879" s="59"/>
      <c r="I879" s="42"/>
      <c r="J879" s="6"/>
      <c r="K879" s="116"/>
      <c r="L879" s="111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2"/>
      <c r="D880" s="42"/>
      <c r="E880" s="43"/>
      <c r="F880" s="42"/>
      <c r="G880" s="42"/>
      <c r="H880" s="59"/>
      <c r="I880" s="42"/>
      <c r="J880" s="6"/>
      <c r="K880" s="116"/>
      <c r="L880" s="111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2"/>
      <c r="D881" s="42"/>
      <c r="E881" s="43"/>
      <c r="F881" s="42"/>
      <c r="G881" s="42"/>
      <c r="H881" s="59"/>
      <c r="I881" s="42"/>
      <c r="J881" s="6"/>
      <c r="K881" s="116"/>
      <c r="L881" s="111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2"/>
      <c r="D882" s="42"/>
      <c r="E882" s="43"/>
      <c r="F882" s="42"/>
      <c r="G882" s="42"/>
      <c r="H882" s="59"/>
      <c r="I882" s="42"/>
      <c r="J882" s="6"/>
      <c r="K882" s="116"/>
      <c r="L882" s="111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2"/>
      <c r="D883" s="42"/>
      <c r="E883" s="43"/>
      <c r="F883" s="42"/>
      <c r="G883" s="42"/>
      <c r="H883" s="59"/>
      <c r="I883" s="42"/>
      <c r="J883" s="6"/>
      <c r="K883" s="116"/>
      <c r="L883" s="111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2"/>
      <c r="D884" s="42"/>
      <c r="E884" s="43"/>
      <c r="F884" s="42"/>
      <c r="G884" s="42"/>
      <c r="H884" s="59"/>
      <c r="I884" s="42"/>
      <c r="J884" s="6"/>
      <c r="K884" s="116"/>
      <c r="L884" s="111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2"/>
      <c r="D885" s="42"/>
      <c r="E885" s="43"/>
      <c r="F885" s="42"/>
      <c r="G885" s="42"/>
      <c r="H885" s="59"/>
      <c r="I885" s="42"/>
      <c r="J885" s="6"/>
      <c r="K885" s="116"/>
      <c r="L885" s="111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2"/>
      <c r="D886" s="42"/>
      <c r="E886" s="43"/>
      <c r="F886" s="42"/>
      <c r="G886" s="42"/>
      <c r="H886" s="59"/>
      <c r="I886" s="42"/>
      <c r="J886" s="6"/>
      <c r="K886" s="116"/>
      <c r="L886" s="111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2"/>
      <c r="D887" s="42"/>
      <c r="E887" s="43"/>
      <c r="F887" s="42"/>
      <c r="G887" s="42"/>
      <c r="H887" s="59"/>
      <c r="I887" s="42"/>
      <c r="J887" s="6"/>
      <c r="K887" s="116"/>
      <c r="L887" s="111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2"/>
      <c r="D888" s="42"/>
      <c r="E888" s="43"/>
      <c r="F888" s="42"/>
      <c r="G888" s="42"/>
      <c r="H888" s="59"/>
      <c r="I888" s="42"/>
      <c r="J888" s="6"/>
      <c r="K888" s="116"/>
      <c r="L888" s="111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2"/>
      <c r="D889" s="42"/>
      <c r="E889" s="43"/>
      <c r="F889" s="42"/>
      <c r="G889" s="42"/>
      <c r="H889" s="59"/>
      <c r="I889" s="42"/>
      <c r="J889" s="6"/>
      <c r="K889" s="116"/>
      <c r="L889" s="111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2"/>
      <c r="D890" s="42"/>
      <c r="E890" s="43"/>
      <c r="F890" s="42"/>
      <c r="G890" s="42"/>
      <c r="H890" s="59"/>
      <c r="I890" s="42"/>
      <c r="J890" s="6"/>
      <c r="K890" s="116"/>
      <c r="L890" s="111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2"/>
      <c r="D891" s="42"/>
      <c r="E891" s="43"/>
      <c r="F891" s="42"/>
      <c r="G891" s="42"/>
      <c r="H891" s="59"/>
      <c r="I891" s="42"/>
      <c r="J891" s="6"/>
      <c r="K891" s="116"/>
      <c r="L891" s="111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2"/>
      <c r="D892" s="42"/>
      <c r="E892" s="43"/>
      <c r="F892" s="42"/>
      <c r="G892" s="42"/>
      <c r="H892" s="59"/>
      <c r="I892" s="42"/>
      <c r="J892" s="6"/>
      <c r="K892" s="116"/>
      <c r="L892" s="111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2"/>
      <c r="D893" s="42"/>
      <c r="E893" s="43"/>
      <c r="F893" s="42"/>
      <c r="G893" s="42"/>
      <c r="H893" s="59"/>
      <c r="I893" s="42"/>
      <c r="J893" s="6"/>
      <c r="K893" s="116"/>
      <c r="L893" s="111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2"/>
      <c r="D894" s="42"/>
      <c r="E894" s="43"/>
      <c r="F894" s="42"/>
      <c r="G894" s="42"/>
      <c r="H894" s="59"/>
      <c r="I894" s="42"/>
      <c r="J894" s="6"/>
      <c r="K894" s="116"/>
      <c r="L894" s="111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2"/>
      <c r="D895" s="42"/>
      <c r="E895" s="43"/>
      <c r="F895" s="42"/>
      <c r="G895" s="42"/>
      <c r="H895" s="59"/>
      <c r="I895" s="42"/>
      <c r="J895" s="6"/>
      <c r="K895" s="116"/>
      <c r="L895" s="111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2"/>
      <c r="D896" s="42"/>
      <c r="E896" s="43"/>
      <c r="F896" s="42"/>
      <c r="G896" s="42"/>
      <c r="H896" s="59"/>
      <c r="I896" s="42"/>
      <c r="J896" s="6"/>
      <c r="K896" s="116"/>
      <c r="L896" s="111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2"/>
      <c r="D897" s="42"/>
      <c r="E897" s="43"/>
      <c r="F897" s="42"/>
      <c r="G897" s="42"/>
      <c r="H897" s="59"/>
      <c r="I897" s="42"/>
      <c r="J897" s="6"/>
      <c r="K897" s="116"/>
      <c r="L897" s="111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2"/>
      <c r="D898" s="42"/>
      <c r="E898" s="43"/>
      <c r="F898" s="42"/>
      <c r="G898" s="42"/>
      <c r="H898" s="59"/>
      <c r="I898" s="42"/>
      <c r="J898" s="6"/>
      <c r="K898" s="116"/>
      <c r="L898" s="111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2"/>
      <c r="D899" s="42"/>
      <c r="E899" s="43"/>
      <c r="F899" s="42"/>
      <c r="G899" s="42"/>
      <c r="H899" s="59"/>
      <c r="I899" s="42"/>
      <c r="J899" s="6"/>
      <c r="K899" s="116"/>
      <c r="L899" s="111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2"/>
      <c r="D900" s="42"/>
      <c r="E900" s="43"/>
      <c r="F900" s="42"/>
      <c r="G900" s="42"/>
      <c r="H900" s="59"/>
      <c r="I900" s="42"/>
      <c r="J900" s="6"/>
      <c r="K900" s="116"/>
      <c r="L900" s="111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2"/>
      <c r="D901" s="42"/>
      <c r="E901" s="43"/>
      <c r="F901" s="42"/>
      <c r="G901" s="42"/>
      <c r="H901" s="59"/>
      <c r="I901" s="42"/>
      <c r="J901" s="6"/>
      <c r="K901" s="116"/>
      <c r="L901" s="111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2"/>
      <c r="D902" s="42"/>
      <c r="E902" s="43"/>
      <c r="F902" s="42"/>
      <c r="G902" s="42"/>
      <c r="H902" s="59"/>
      <c r="I902" s="42"/>
      <c r="J902" s="6"/>
      <c r="K902" s="116"/>
      <c r="L902" s="111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2"/>
      <c r="D903" s="42"/>
      <c r="E903" s="43"/>
      <c r="F903" s="42"/>
      <c r="G903" s="42"/>
      <c r="H903" s="59"/>
      <c r="I903" s="42"/>
      <c r="J903" s="6"/>
      <c r="K903" s="116"/>
      <c r="L903" s="111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2"/>
      <c r="D904" s="42"/>
      <c r="E904" s="43"/>
      <c r="F904" s="42"/>
      <c r="G904" s="42"/>
      <c r="H904" s="59"/>
      <c r="I904" s="42"/>
      <c r="J904" s="6"/>
      <c r="K904" s="116"/>
      <c r="L904" s="111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2"/>
      <c r="D905" s="42"/>
      <c r="E905" s="43"/>
      <c r="F905" s="42"/>
      <c r="G905" s="42"/>
      <c r="H905" s="59"/>
      <c r="I905" s="42"/>
      <c r="J905" s="6"/>
      <c r="K905" s="116"/>
      <c r="L905" s="111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2"/>
      <c r="D906" s="42"/>
      <c r="E906" s="43"/>
      <c r="F906" s="42"/>
      <c r="G906" s="42"/>
      <c r="H906" s="59"/>
      <c r="I906" s="42"/>
      <c r="J906" s="6"/>
      <c r="K906" s="116"/>
      <c r="L906" s="111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2"/>
      <c r="D907" s="42"/>
      <c r="E907" s="43"/>
      <c r="F907" s="42"/>
      <c r="G907" s="42"/>
      <c r="H907" s="59"/>
      <c r="I907" s="42"/>
      <c r="J907" s="6"/>
      <c r="K907" s="116"/>
      <c r="L907" s="111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2"/>
      <c r="D908" s="42"/>
      <c r="E908" s="43"/>
      <c r="F908" s="42"/>
      <c r="G908" s="42"/>
      <c r="H908" s="59"/>
      <c r="I908" s="42"/>
      <c r="J908" s="6"/>
      <c r="K908" s="116"/>
      <c r="L908" s="111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2"/>
      <c r="D909" s="42"/>
      <c r="E909" s="43"/>
      <c r="F909" s="42"/>
      <c r="G909" s="42"/>
      <c r="H909" s="59"/>
      <c r="I909" s="42"/>
      <c r="J909" s="6"/>
      <c r="K909" s="116"/>
      <c r="L909" s="111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2"/>
      <c r="D910" s="42"/>
      <c r="E910" s="43"/>
      <c r="F910" s="42"/>
      <c r="G910" s="42"/>
      <c r="H910" s="59"/>
      <c r="I910" s="42"/>
      <c r="J910" s="6"/>
      <c r="K910" s="116"/>
      <c r="L910" s="111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2"/>
      <c r="D911" s="42"/>
      <c r="E911" s="43"/>
      <c r="F911" s="42"/>
      <c r="G911" s="42"/>
      <c r="H911" s="59"/>
      <c r="I911" s="42"/>
      <c r="J911" s="6"/>
      <c r="K911" s="116"/>
      <c r="L911" s="111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2"/>
      <c r="D912" s="42"/>
      <c r="E912" s="43"/>
      <c r="F912" s="42"/>
      <c r="G912" s="42"/>
      <c r="H912" s="59"/>
      <c r="I912" s="42"/>
      <c r="J912" s="6"/>
      <c r="K912" s="116"/>
      <c r="L912" s="111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2"/>
      <c r="D913" s="42"/>
      <c r="E913" s="43"/>
      <c r="F913" s="42"/>
      <c r="G913" s="42"/>
      <c r="H913" s="59"/>
      <c r="I913" s="42"/>
      <c r="J913" s="6"/>
      <c r="K913" s="116"/>
      <c r="L913" s="111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2"/>
      <c r="D914" s="42"/>
      <c r="E914" s="43"/>
      <c r="F914" s="42"/>
      <c r="G914" s="42"/>
      <c r="H914" s="59"/>
      <c r="I914" s="42"/>
      <c r="J914" s="6"/>
      <c r="K914" s="116"/>
      <c r="L914" s="111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2"/>
      <c r="D915" s="42"/>
      <c r="E915" s="43"/>
      <c r="F915" s="42"/>
      <c r="G915" s="42"/>
      <c r="H915" s="59"/>
      <c r="I915" s="42"/>
      <c r="J915" s="6"/>
      <c r="K915" s="116"/>
      <c r="L915" s="111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2"/>
      <c r="D916" s="42"/>
      <c r="E916" s="43"/>
      <c r="F916" s="42"/>
      <c r="G916" s="42"/>
      <c r="H916" s="59"/>
      <c r="I916" s="42"/>
      <c r="J916" s="6"/>
      <c r="K916" s="116"/>
      <c r="L916" s="111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2"/>
      <c r="D917" s="42"/>
      <c r="E917" s="43"/>
      <c r="F917" s="42"/>
      <c r="G917" s="42"/>
      <c r="H917" s="59"/>
      <c r="I917" s="42"/>
      <c r="J917" s="6"/>
      <c r="K917" s="116"/>
      <c r="L917" s="111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2"/>
      <c r="D918" s="42"/>
      <c r="E918" s="43"/>
      <c r="F918" s="42"/>
      <c r="G918" s="42"/>
      <c r="H918" s="59"/>
      <c r="I918" s="42"/>
      <c r="J918" s="6"/>
      <c r="K918" s="116"/>
      <c r="L918" s="111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2"/>
      <c r="D919" s="42"/>
      <c r="E919" s="43"/>
      <c r="F919" s="42"/>
      <c r="G919" s="42"/>
      <c r="H919" s="59"/>
      <c r="I919" s="42"/>
      <c r="J919" s="6"/>
      <c r="K919" s="116"/>
      <c r="L919" s="111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2"/>
      <c r="D920" s="42"/>
      <c r="E920" s="43"/>
      <c r="F920" s="42"/>
      <c r="G920" s="42"/>
      <c r="H920" s="59"/>
      <c r="I920" s="42"/>
      <c r="J920" s="6"/>
      <c r="K920" s="116"/>
      <c r="L920" s="111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2"/>
      <c r="D921" s="42"/>
      <c r="E921" s="43"/>
      <c r="F921" s="42"/>
      <c r="G921" s="42"/>
      <c r="H921" s="59"/>
      <c r="I921" s="42"/>
      <c r="J921" s="6"/>
      <c r="K921" s="116"/>
      <c r="L921" s="111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2"/>
      <c r="D922" s="42"/>
      <c r="E922" s="43"/>
      <c r="F922" s="42"/>
      <c r="G922" s="42"/>
      <c r="H922" s="59"/>
      <c r="I922" s="42"/>
      <c r="J922" s="6"/>
      <c r="K922" s="116"/>
      <c r="L922" s="111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2"/>
      <c r="D923" s="42"/>
      <c r="E923" s="43"/>
      <c r="F923" s="42"/>
      <c r="G923" s="42"/>
      <c r="H923" s="59"/>
      <c r="I923" s="42"/>
      <c r="J923" s="6"/>
      <c r="K923" s="116"/>
      <c r="L923" s="111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2"/>
      <c r="D924" s="42"/>
      <c r="E924" s="43"/>
      <c r="F924" s="42"/>
      <c r="G924" s="42"/>
      <c r="H924" s="59"/>
      <c r="I924" s="42"/>
      <c r="J924" s="6"/>
      <c r="K924" s="116"/>
      <c r="L924" s="111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2"/>
      <c r="D925" s="42"/>
      <c r="E925" s="43"/>
      <c r="F925" s="42"/>
      <c r="G925" s="42"/>
      <c r="H925" s="59"/>
      <c r="I925" s="42"/>
      <c r="J925" s="6"/>
      <c r="K925" s="116"/>
      <c r="L925" s="111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2"/>
      <c r="D926" s="42"/>
      <c r="E926" s="43"/>
      <c r="F926" s="42"/>
      <c r="G926" s="42"/>
      <c r="H926" s="59"/>
      <c r="I926" s="42"/>
      <c r="J926" s="6"/>
      <c r="K926" s="116"/>
      <c r="L926" s="111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2"/>
      <c r="D927" s="42"/>
      <c r="E927" s="43"/>
      <c r="F927" s="42"/>
      <c r="G927" s="42"/>
      <c r="H927" s="59"/>
      <c r="I927" s="42"/>
      <c r="J927" s="6"/>
      <c r="K927" s="116"/>
      <c r="L927" s="111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2"/>
      <c r="D928" s="42"/>
      <c r="E928" s="43"/>
      <c r="F928" s="42"/>
      <c r="G928" s="42"/>
      <c r="H928" s="59"/>
      <c r="I928" s="42"/>
      <c r="J928" s="6"/>
      <c r="K928" s="116"/>
      <c r="L928" s="111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2"/>
      <c r="D929" s="42"/>
      <c r="E929" s="43"/>
      <c r="F929" s="42"/>
      <c r="G929" s="42"/>
      <c r="H929" s="59"/>
      <c r="I929" s="42"/>
      <c r="J929" s="6"/>
      <c r="K929" s="116"/>
      <c r="L929" s="111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2"/>
      <c r="D930" s="42"/>
      <c r="E930" s="43"/>
      <c r="F930" s="42"/>
      <c r="G930" s="42"/>
      <c r="H930" s="59"/>
      <c r="I930" s="42"/>
      <c r="J930" s="6"/>
      <c r="K930" s="116"/>
      <c r="L930" s="111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2"/>
      <c r="D931" s="42"/>
      <c r="E931" s="43"/>
      <c r="F931" s="42"/>
      <c r="G931" s="42"/>
      <c r="H931" s="59"/>
      <c r="I931" s="42"/>
      <c r="J931" s="6"/>
      <c r="K931" s="116"/>
      <c r="L931" s="111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2"/>
      <c r="D932" s="42"/>
      <c r="E932" s="43"/>
      <c r="F932" s="42"/>
      <c r="G932" s="42"/>
      <c r="H932" s="59"/>
      <c r="I932" s="42"/>
      <c r="J932" s="6"/>
      <c r="K932" s="116"/>
      <c r="L932" s="111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2"/>
      <c r="D933" s="42"/>
      <c r="E933" s="43"/>
      <c r="F933" s="42"/>
      <c r="G933" s="42"/>
      <c r="H933" s="59"/>
      <c r="I933" s="42"/>
      <c r="J933" s="6"/>
      <c r="K933" s="116"/>
      <c r="L933" s="111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2"/>
      <c r="D934" s="42"/>
      <c r="E934" s="43"/>
      <c r="F934" s="42"/>
      <c r="G934" s="42"/>
      <c r="H934" s="59"/>
      <c r="I934" s="42"/>
      <c r="J934" s="6"/>
      <c r="K934" s="116"/>
      <c r="L934" s="111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2"/>
      <c r="D935" s="42"/>
      <c r="E935" s="43"/>
      <c r="F935" s="42"/>
      <c r="G935" s="42"/>
      <c r="H935" s="59"/>
      <c r="I935" s="42"/>
      <c r="J935" s="6"/>
      <c r="K935" s="116"/>
      <c r="L935" s="111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2"/>
      <c r="D936" s="42"/>
      <c r="E936" s="43"/>
      <c r="F936" s="42"/>
      <c r="G936" s="42"/>
      <c r="H936" s="59"/>
      <c r="I936" s="42"/>
      <c r="J936" s="6"/>
      <c r="K936" s="116"/>
      <c r="L936" s="111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2"/>
      <c r="D937" s="42"/>
      <c r="E937" s="43"/>
      <c r="F937" s="42"/>
      <c r="G937" s="42"/>
      <c r="H937" s="59"/>
      <c r="I937" s="42"/>
      <c r="J937" s="6"/>
      <c r="K937" s="116"/>
      <c r="L937" s="111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2"/>
      <c r="D938" s="42"/>
      <c r="E938" s="43"/>
      <c r="F938" s="42"/>
      <c r="G938" s="42"/>
      <c r="H938" s="59"/>
      <c r="I938" s="42"/>
      <c r="J938" s="6"/>
      <c r="K938" s="116"/>
      <c r="L938" s="111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2"/>
      <c r="D939" s="42"/>
      <c r="E939" s="43"/>
      <c r="F939" s="42"/>
      <c r="G939" s="42"/>
      <c r="H939" s="59"/>
      <c r="I939" s="42"/>
      <c r="J939" s="6"/>
      <c r="K939" s="116"/>
      <c r="L939" s="111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2"/>
      <c r="D940" s="42"/>
      <c r="E940" s="43"/>
      <c r="F940" s="42"/>
      <c r="G940" s="42"/>
      <c r="H940" s="59"/>
      <c r="I940" s="42"/>
      <c r="J940" s="6"/>
      <c r="K940" s="116"/>
      <c r="L940" s="111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2"/>
      <c r="D941" s="42"/>
      <c r="E941" s="43"/>
      <c r="F941" s="42"/>
      <c r="G941" s="42"/>
      <c r="H941" s="59"/>
      <c r="I941" s="42"/>
      <c r="J941" s="6"/>
      <c r="K941" s="116"/>
      <c r="L941" s="111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2"/>
      <c r="D942" s="42"/>
      <c r="E942" s="43"/>
      <c r="F942" s="42"/>
      <c r="G942" s="42"/>
      <c r="H942" s="59"/>
      <c r="I942" s="42"/>
      <c r="J942" s="6"/>
      <c r="K942" s="116"/>
      <c r="L942" s="111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2"/>
      <c r="D943" s="42"/>
      <c r="E943" s="43"/>
      <c r="F943" s="42"/>
      <c r="G943" s="42"/>
      <c r="H943" s="59"/>
      <c r="I943" s="42"/>
      <c r="J943" s="6"/>
      <c r="K943" s="116"/>
      <c r="L943" s="111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2"/>
      <c r="D944" s="42"/>
      <c r="E944" s="43"/>
      <c r="F944" s="42"/>
      <c r="G944" s="42"/>
      <c r="H944" s="59"/>
      <c r="I944" s="42"/>
      <c r="J944" s="6"/>
      <c r="K944" s="116"/>
      <c r="L944" s="111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2"/>
      <c r="D945" s="42"/>
      <c r="E945" s="43"/>
      <c r="F945" s="42"/>
      <c r="G945" s="42"/>
      <c r="H945" s="59"/>
      <c r="I945" s="42"/>
      <c r="J945" s="6"/>
      <c r="K945" s="116"/>
      <c r="L945" s="111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2"/>
      <c r="D946" s="42"/>
      <c r="E946" s="43"/>
      <c r="F946" s="42"/>
      <c r="G946" s="42"/>
      <c r="H946" s="59"/>
      <c r="I946" s="42"/>
      <c r="J946" s="6"/>
      <c r="K946" s="116"/>
      <c r="L946" s="111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2"/>
      <c r="D947" s="42"/>
      <c r="E947" s="43"/>
      <c r="F947" s="42"/>
      <c r="G947" s="42"/>
      <c r="H947" s="59"/>
      <c r="I947" s="42"/>
      <c r="J947" s="6"/>
      <c r="K947" s="116"/>
      <c r="L947" s="111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2"/>
      <c r="D948" s="42"/>
      <c r="E948" s="43"/>
      <c r="F948" s="42"/>
      <c r="G948" s="42"/>
      <c r="H948" s="59"/>
      <c r="I948" s="42"/>
      <c r="J948" s="6"/>
      <c r="K948" s="116"/>
      <c r="L948" s="111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2"/>
      <c r="D949" s="42"/>
      <c r="E949" s="43"/>
      <c r="F949" s="42"/>
      <c r="G949" s="42"/>
      <c r="H949" s="59"/>
      <c r="I949" s="42"/>
      <c r="J949" s="6"/>
      <c r="K949" s="116"/>
      <c r="L949" s="111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2"/>
      <c r="D950" s="42"/>
      <c r="E950" s="43"/>
      <c r="F950" s="42"/>
      <c r="G950" s="42"/>
      <c r="H950" s="59"/>
      <c r="I950" s="42"/>
      <c r="J950" s="6"/>
      <c r="K950" s="116"/>
      <c r="L950" s="111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2"/>
      <c r="D951" s="42"/>
      <c r="E951" s="43"/>
      <c r="F951" s="42"/>
      <c r="G951" s="42"/>
      <c r="H951" s="59"/>
      <c r="I951" s="42"/>
      <c r="J951" s="6"/>
      <c r="K951" s="116"/>
      <c r="L951" s="111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2"/>
      <c r="D952" s="42"/>
      <c r="E952" s="43"/>
      <c r="F952" s="42"/>
      <c r="G952" s="42"/>
      <c r="H952" s="59"/>
      <c r="I952" s="42"/>
      <c r="J952" s="6"/>
      <c r="K952" s="116"/>
      <c r="L952" s="111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2"/>
      <c r="D953" s="42"/>
      <c r="E953" s="43"/>
      <c r="F953" s="42"/>
      <c r="G953" s="42"/>
      <c r="H953" s="59"/>
      <c r="I953" s="42"/>
      <c r="J953" s="6"/>
      <c r="K953" s="116"/>
      <c r="L953" s="111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2"/>
      <c r="D954" s="42"/>
      <c r="E954" s="43"/>
      <c r="F954" s="42"/>
      <c r="G954" s="42"/>
      <c r="H954" s="59"/>
      <c r="I954" s="42"/>
      <c r="J954" s="6"/>
      <c r="K954" s="116"/>
      <c r="L954" s="111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2"/>
      <c r="D955" s="42"/>
      <c r="E955" s="43"/>
      <c r="F955" s="42"/>
      <c r="G955" s="42"/>
      <c r="H955" s="59"/>
      <c r="I955" s="42"/>
      <c r="J955" s="6"/>
      <c r="K955" s="116"/>
      <c r="L955" s="111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2"/>
      <c r="D956" s="42"/>
      <c r="E956" s="43"/>
      <c r="F956" s="42"/>
      <c r="G956" s="42"/>
      <c r="H956" s="59"/>
      <c r="I956" s="42"/>
      <c r="J956" s="6"/>
      <c r="K956" s="116"/>
      <c r="L956" s="111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2"/>
      <c r="D957" s="42"/>
      <c r="E957" s="43"/>
      <c r="F957" s="42"/>
      <c r="G957" s="42"/>
      <c r="H957" s="59"/>
      <c r="I957" s="42"/>
      <c r="J957" s="6"/>
      <c r="K957" s="116"/>
      <c r="L957" s="111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2"/>
      <c r="D958" s="42"/>
      <c r="E958" s="43"/>
      <c r="F958" s="42"/>
      <c r="G958" s="42"/>
      <c r="H958" s="59"/>
      <c r="I958" s="42"/>
      <c r="J958" s="6"/>
      <c r="K958" s="116"/>
      <c r="L958" s="111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2"/>
      <c r="D959" s="42"/>
      <c r="E959" s="43"/>
      <c r="F959" s="42"/>
      <c r="G959" s="42"/>
      <c r="H959" s="59"/>
      <c r="I959" s="42"/>
      <c r="J959" s="6"/>
      <c r="K959" s="116"/>
      <c r="L959" s="111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2"/>
      <c r="D960" s="42"/>
      <c r="E960" s="43"/>
      <c r="F960" s="42"/>
      <c r="G960" s="42"/>
      <c r="H960" s="59"/>
      <c r="I960" s="42"/>
      <c r="J960" s="6"/>
      <c r="K960" s="116"/>
      <c r="L960" s="111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2"/>
      <c r="D961" s="42"/>
      <c r="E961" s="43"/>
      <c r="F961" s="42"/>
      <c r="G961" s="42"/>
      <c r="H961" s="59"/>
      <c r="I961" s="42"/>
      <c r="J961" s="6"/>
      <c r="K961" s="116"/>
      <c r="L961" s="111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2"/>
      <c r="D962" s="42"/>
      <c r="E962" s="43"/>
      <c r="F962" s="42"/>
      <c r="G962" s="42"/>
      <c r="H962" s="59"/>
      <c r="I962" s="42"/>
      <c r="J962" s="6"/>
      <c r="K962" s="116"/>
      <c r="L962" s="111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2"/>
      <c r="D963" s="42"/>
      <c r="E963" s="43"/>
      <c r="F963" s="42"/>
      <c r="G963" s="42"/>
      <c r="H963" s="59"/>
      <c r="I963" s="42"/>
      <c r="J963" s="6"/>
      <c r="K963" s="116"/>
      <c r="L963" s="111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2"/>
      <c r="D964" s="42"/>
      <c r="E964" s="43"/>
      <c r="F964" s="42"/>
      <c r="G964" s="42"/>
      <c r="H964" s="59"/>
      <c r="I964" s="42"/>
      <c r="J964" s="6"/>
      <c r="K964" s="116"/>
      <c r="L964" s="111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2"/>
      <c r="D965" s="42"/>
      <c r="E965" s="43"/>
      <c r="F965" s="42"/>
      <c r="G965" s="42"/>
      <c r="H965" s="59"/>
      <c r="I965" s="42"/>
      <c r="J965" s="6"/>
      <c r="K965" s="116"/>
      <c r="L965" s="111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2"/>
      <c r="D966" s="42"/>
      <c r="E966" s="43"/>
      <c r="F966" s="42"/>
      <c r="G966" s="42"/>
      <c r="H966" s="59"/>
      <c r="I966" s="42"/>
      <c r="J966" s="6"/>
      <c r="K966" s="116"/>
      <c r="L966" s="111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2"/>
      <c r="D967" s="42"/>
      <c r="E967" s="43"/>
      <c r="F967" s="42"/>
      <c r="G967" s="42"/>
      <c r="H967" s="59"/>
      <c r="I967" s="42"/>
      <c r="J967" s="6"/>
      <c r="K967" s="116"/>
      <c r="L967" s="111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2"/>
      <c r="D968" s="42"/>
      <c r="E968" s="43"/>
      <c r="F968" s="42"/>
      <c r="G968" s="42"/>
      <c r="H968" s="59"/>
      <c r="I968" s="42"/>
      <c r="J968" s="6"/>
      <c r="K968" s="116"/>
      <c r="L968" s="111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2"/>
      <c r="D969" s="42"/>
      <c r="E969" s="43"/>
      <c r="F969" s="42"/>
      <c r="G969" s="42"/>
      <c r="H969" s="59"/>
      <c r="I969" s="42"/>
      <c r="J969" s="6"/>
      <c r="K969" s="116"/>
      <c r="L969" s="111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2"/>
      <c r="D970" s="42"/>
      <c r="E970" s="43"/>
      <c r="F970" s="42"/>
      <c r="G970" s="42"/>
      <c r="H970" s="59"/>
      <c r="I970" s="42"/>
      <c r="J970" s="6"/>
      <c r="K970" s="116"/>
      <c r="L970" s="111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2"/>
      <c r="D971" s="42"/>
      <c r="E971" s="43"/>
      <c r="F971" s="42"/>
      <c r="G971" s="42"/>
      <c r="H971" s="59"/>
      <c r="I971" s="42"/>
      <c r="J971" s="6"/>
      <c r="K971" s="116"/>
      <c r="L971" s="111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2"/>
      <c r="D972" s="42"/>
      <c r="E972" s="43"/>
      <c r="F972" s="42"/>
      <c r="G972" s="42"/>
      <c r="H972" s="59"/>
      <c r="I972" s="42"/>
      <c r="J972" s="6"/>
      <c r="K972" s="116"/>
      <c r="L972" s="111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2"/>
      <c r="D973" s="42"/>
      <c r="E973" s="43"/>
      <c r="F973" s="42"/>
      <c r="G973" s="42"/>
      <c r="H973" s="59"/>
      <c r="I973" s="42"/>
      <c r="J973" s="6"/>
      <c r="K973" s="116"/>
      <c r="L973" s="111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2"/>
      <c r="D974" s="42"/>
      <c r="E974" s="43"/>
      <c r="F974" s="42"/>
      <c r="G974" s="42"/>
      <c r="H974" s="59"/>
      <c r="I974" s="42"/>
      <c r="J974" s="6"/>
      <c r="K974" s="116"/>
      <c r="L974" s="111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2"/>
      <c r="D975" s="42"/>
      <c r="E975" s="43"/>
      <c r="F975" s="42"/>
      <c r="G975" s="42"/>
      <c r="H975" s="59"/>
      <c r="I975" s="42"/>
      <c r="J975" s="6"/>
      <c r="K975" s="116"/>
      <c r="L975" s="111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2"/>
      <c r="D976" s="42"/>
      <c r="E976" s="43"/>
      <c r="F976" s="42"/>
      <c r="G976" s="42"/>
      <c r="H976" s="59"/>
      <c r="I976" s="42"/>
      <c r="J976" s="6"/>
      <c r="K976" s="116"/>
      <c r="L976" s="111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2"/>
      <c r="D977" s="42"/>
      <c r="E977" s="43"/>
      <c r="F977" s="42"/>
      <c r="G977" s="42"/>
      <c r="H977" s="59"/>
      <c r="I977" s="42"/>
      <c r="J977" s="6"/>
      <c r="K977" s="116"/>
      <c r="L977" s="111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2"/>
      <c r="D978" s="42"/>
      <c r="E978" s="43"/>
      <c r="F978" s="42"/>
      <c r="G978" s="42"/>
      <c r="H978" s="59"/>
      <c r="I978" s="42"/>
      <c r="J978" s="6"/>
      <c r="K978" s="116"/>
      <c r="L978" s="111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2"/>
      <c r="D979" s="42"/>
      <c r="E979" s="43"/>
      <c r="F979" s="42"/>
      <c r="G979" s="42"/>
      <c r="H979" s="59"/>
      <c r="I979" s="42"/>
      <c r="J979" s="6"/>
      <c r="K979" s="116"/>
      <c r="L979" s="111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2"/>
      <c r="D980" s="42"/>
      <c r="E980" s="43"/>
      <c r="F980" s="42"/>
      <c r="G980" s="42"/>
      <c r="H980" s="59"/>
      <c r="I980" s="42"/>
      <c r="J980" s="6"/>
      <c r="K980" s="116"/>
      <c r="L980" s="111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2"/>
      <c r="D981" s="42"/>
      <c r="E981" s="43"/>
      <c r="F981" s="42"/>
      <c r="G981" s="42"/>
      <c r="H981" s="59"/>
      <c r="I981" s="42"/>
      <c r="J981" s="6"/>
      <c r="K981" s="116"/>
      <c r="L981" s="111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2"/>
      <c r="D982" s="42"/>
      <c r="E982" s="43"/>
      <c r="F982" s="42"/>
      <c r="G982" s="42"/>
      <c r="H982" s="59"/>
      <c r="I982" s="42"/>
      <c r="J982" s="6"/>
      <c r="K982" s="116"/>
      <c r="L982" s="111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2"/>
      <c r="D983" s="42"/>
      <c r="E983" s="43"/>
      <c r="F983" s="42"/>
      <c r="G983" s="42"/>
      <c r="H983" s="59"/>
      <c r="I983" s="42"/>
      <c r="J983" s="6"/>
      <c r="K983" s="116"/>
      <c r="L983" s="111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2"/>
      <c r="D984" s="42"/>
      <c r="E984" s="43"/>
      <c r="F984" s="42"/>
      <c r="G984" s="42"/>
      <c r="H984" s="59"/>
      <c r="I984" s="42"/>
      <c r="J984" s="6"/>
      <c r="K984" s="116"/>
      <c r="L984" s="111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2"/>
      <c r="D985" s="42"/>
      <c r="E985" s="43"/>
      <c r="F985" s="42"/>
      <c r="G985" s="42"/>
      <c r="H985" s="59"/>
      <c r="I985" s="42"/>
      <c r="J985" s="6"/>
      <c r="K985" s="116"/>
      <c r="L985" s="111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2"/>
      <c r="D986" s="42"/>
      <c r="E986" s="43"/>
      <c r="F986" s="42"/>
      <c r="G986" s="42"/>
      <c r="H986" s="59"/>
      <c r="I986" s="42"/>
      <c r="J986" s="6"/>
      <c r="K986" s="116"/>
      <c r="L986" s="111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2"/>
      <c r="D987" s="42"/>
      <c r="E987" s="43"/>
      <c r="F987" s="42"/>
      <c r="G987" s="42"/>
      <c r="H987" s="59"/>
      <c r="I987" s="42"/>
      <c r="J987" s="6"/>
      <c r="K987" s="116"/>
      <c r="L987" s="111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2"/>
      <c r="D988" s="42"/>
      <c r="E988" s="43"/>
      <c r="F988" s="42"/>
      <c r="G988" s="42"/>
      <c r="H988" s="59"/>
      <c r="I988" s="42"/>
      <c r="J988" s="6"/>
      <c r="K988" s="116"/>
      <c r="L988" s="111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2"/>
      <c r="D989" s="42"/>
      <c r="E989" s="43"/>
      <c r="F989" s="42"/>
      <c r="G989" s="42"/>
      <c r="H989" s="59"/>
      <c r="I989" s="42"/>
      <c r="J989" s="6"/>
      <c r="K989" s="116"/>
      <c r="L989" s="111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2"/>
      <c r="D990" s="42"/>
      <c r="E990" s="43"/>
      <c r="F990" s="42"/>
      <c r="G990" s="42"/>
      <c r="H990" s="59"/>
      <c r="I990" s="42"/>
      <c r="J990" s="6"/>
      <c r="K990" s="116"/>
      <c r="L990" s="111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2"/>
      <c r="D991" s="42"/>
      <c r="E991" s="43"/>
      <c r="F991" s="42"/>
      <c r="G991" s="42"/>
      <c r="H991" s="59"/>
      <c r="I991" s="42"/>
      <c r="J991" s="6"/>
      <c r="K991" s="116"/>
      <c r="L991" s="111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2"/>
      <c r="D992" s="42"/>
      <c r="E992" s="43"/>
      <c r="F992" s="42"/>
      <c r="G992" s="42"/>
      <c r="H992" s="59"/>
      <c r="I992" s="42"/>
      <c r="J992" s="6"/>
      <c r="K992" s="116"/>
      <c r="L992" s="111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2"/>
      <c r="D993" s="42"/>
      <c r="E993" s="43"/>
      <c r="F993" s="42"/>
      <c r="G993" s="42"/>
      <c r="H993" s="59"/>
      <c r="I993" s="42"/>
      <c r="J993" s="6"/>
      <c r="K993" s="116"/>
      <c r="L993" s="111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2"/>
      <c r="D994" s="42"/>
      <c r="E994" s="43"/>
      <c r="F994" s="42"/>
      <c r="G994" s="42"/>
      <c r="H994" s="59"/>
      <c r="I994" s="42"/>
      <c r="J994" s="6"/>
      <c r="K994" s="116"/>
      <c r="L994" s="111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2"/>
      <c r="D995" s="42"/>
      <c r="E995" s="43"/>
      <c r="F995" s="42"/>
      <c r="G995" s="42"/>
      <c r="H995" s="59"/>
      <c r="I995" s="42"/>
      <c r="J995" s="6"/>
      <c r="K995" s="116"/>
      <c r="L995" s="111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2"/>
      <c r="D996" s="42"/>
      <c r="E996" s="43"/>
      <c r="F996" s="42"/>
      <c r="G996" s="42"/>
      <c r="H996" s="59"/>
      <c r="I996" s="42"/>
      <c r="J996" s="6"/>
      <c r="K996" s="116"/>
      <c r="L996" s="111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2"/>
      <c r="D997" s="42"/>
      <c r="E997" s="43"/>
      <c r="F997" s="42"/>
      <c r="G997" s="42"/>
      <c r="H997" s="59"/>
      <c r="I997" s="42"/>
      <c r="J997" s="6"/>
      <c r="K997" s="116"/>
      <c r="L997" s="111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2"/>
      <c r="D998" s="42"/>
      <c r="E998" s="43"/>
      <c r="F998" s="42"/>
      <c r="G998" s="42"/>
      <c r="H998" s="59"/>
      <c r="I998" s="42"/>
      <c r="J998" s="6"/>
      <c r="K998" s="116"/>
      <c r="L998" s="111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2"/>
      <c r="D999" s="42"/>
      <c r="E999" s="43"/>
      <c r="F999" s="42"/>
      <c r="G999" s="42"/>
      <c r="H999" s="59"/>
      <c r="I999" s="42"/>
      <c r="J999" s="6"/>
      <c r="K999" s="116"/>
      <c r="L999" s="111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2"/>
      <c r="D1000" s="42"/>
      <c r="E1000" s="43"/>
      <c r="F1000" s="42"/>
      <c r="G1000" s="42"/>
      <c r="H1000" s="59"/>
      <c r="I1000" s="42"/>
      <c r="J1000" s="6"/>
      <c r="K1000" s="116"/>
      <c r="L1000" s="111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5">
    <mergeCell ref="A1:J1"/>
    <mergeCell ref="A2:J2"/>
    <mergeCell ref="A3:J3"/>
    <mergeCell ref="A4:J4"/>
    <mergeCell ref="A29:J29"/>
    <mergeCell ref="A30:J30"/>
    <mergeCell ref="A31:J31"/>
    <mergeCell ref="A32:J32"/>
    <mergeCell ref="A57:J57"/>
    <mergeCell ref="A58:J58"/>
    <mergeCell ref="A59:J59"/>
    <mergeCell ref="A60:J60"/>
    <mergeCell ref="E62:G62"/>
    <mergeCell ref="A87:J87"/>
    <mergeCell ref="A88:J88"/>
    <mergeCell ref="A89:J89"/>
    <mergeCell ref="A90:J90"/>
    <mergeCell ref="A115:J115"/>
    <mergeCell ref="A116:J116"/>
    <mergeCell ref="A117:J117"/>
    <mergeCell ref="A118:J118"/>
    <mergeCell ref="A147:J147"/>
    <mergeCell ref="A148:J148"/>
    <mergeCell ref="A149:J149"/>
    <mergeCell ref="A150:J150"/>
    <mergeCell ref="A176:J176"/>
    <mergeCell ref="A177:J177"/>
    <mergeCell ref="A178:J178"/>
    <mergeCell ref="A179:J179"/>
    <mergeCell ref="A205:J205"/>
    <mergeCell ref="A206:J206"/>
    <mergeCell ref="A207:J207"/>
    <mergeCell ref="A208:J208"/>
    <mergeCell ref="A234:I234"/>
    <mergeCell ref="A235:I235"/>
    <mergeCell ref="A296:I296"/>
    <mergeCell ref="A297:I297"/>
    <mergeCell ref="A298:I298"/>
    <mergeCell ref="A236:I236"/>
    <mergeCell ref="A237:I237"/>
    <mergeCell ref="A263:I263"/>
    <mergeCell ref="A264:I264"/>
    <mergeCell ref="A265:I265"/>
    <mergeCell ref="A266:I266"/>
    <mergeCell ref="A295:I295"/>
  </mergeCells>
  <printOptions/>
  <pageMargins bottom="0.5511811023622047" footer="0.0" header="0.0" left="0.3937007874015748" right="0.2362204724409449" top="0.31496062992125984"/>
  <pageSetup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3.9"/>
    <col customWidth="1" min="2" max="2" width="10.6"/>
    <col customWidth="1" min="3" max="3" width="8.6"/>
    <col customWidth="1" min="4" max="4" width="7.8"/>
    <col customWidth="1" min="5" max="5" width="6.5"/>
    <col customWidth="1" min="6" max="6" width="7.9"/>
    <col customWidth="1" min="7" max="7" width="6.8"/>
    <col customWidth="1" min="8" max="8" width="8.0"/>
    <col customWidth="1" min="9" max="9" width="10.3"/>
    <col customWidth="1" hidden="1" min="10" max="10" width="9.8"/>
    <col customWidth="1" hidden="1" min="11" max="11" width="7.6"/>
    <col customWidth="1" hidden="1" min="12" max="12" width="8.1"/>
    <col customWidth="1" hidden="1" min="13" max="13" width="9.9"/>
    <col customWidth="1" hidden="1" min="14" max="15" width="8.9"/>
    <col customWidth="1" hidden="1" min="16" max="16" width="11.0"/>
    <col customWidth="1" hidden="1" min="17" max="17" width="8.9"/>
    <col customWidth="1" hidden="1" min="18" max="18" width="3.5"/>
    <col customWidth="1" hidden="1" min="19" max="19" width="11.0"/>
    <col customWidth="1" hidden="1" min="20" max="20" width="3.0"/>
    <col customWidth="1" hidden="1" min="21" max="25" width="7.1"/>
    <col customWidth="1" min="26" max="26" width="8.9"/>
  </cols>
  <sheetData>
    <row r="1" ht="13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116"/>
      <c r="L1" s="111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3.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116"/>
      <c r="L2" s="11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3.5" customHeight="1">
      <c r="A3" s="1" t="s">
        <v>85</v>
      </c>
      <c r="B3" s="2"/>
      <c r="C3" s="2"/>
      <c r="D3" s="2"/>
      <c r="E3" s="2"/>
      <c r="F3" s="2"/>
      <c r="G3" s="2"/>
      <c r="H3" s="2"/>
      <c r="I3" s="2"/>
      <c r="J3" s="3"/>
      <c r="K3" s="116"/>
      <c r="L3" s="111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3.5" customHeight="1">
      <c r="A4" s="1" t="s">
        <v>3</v>
      </c>
      <c r="B4" s="2"/>
      <c r="C4" s="2"/>
      <c r="D4" s="2"/>
      <c r="E4" s="2"/>
      <c r="F4" s="2"/>
      <c r="G4" s="2"/>
      <c r="H4" s="2"/>
      <c r="I4" s="2"/>
      <c r="J4" s="3"/>
      <c r="K4" s="116"/>
      <c r="L4" s="11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3.5" customHeight="1">
      <c r="A5" s="5"/>
      <c r="B5" s="6"/>
      <c r="C5" s="7"/>
      <c r="D5" s="7"/>
      <c r="E5" s="8"/>
      <c r="F5" s="7"/>
      <c r="G5" s="7"/>
      <c r="H5" s="9"/>
      <c r="I5" s="7"/>
      <c r="J5" s="6"/>
      <c r="K5" s="116"/>
      <c r="L5" s="11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3.5" customHeight="1">
      <c r="A6" s="10"/>
      <c r="B6" s="11"/>
      <c r="C6" s="12" t="s">
        <v>4</v>
      </c>
      <c r="D6" s="12"/>
      <c r="E6" s="53"/>
      <c r="F6" s="15"/>
      <c r="G6" s="12" t="s">
        <v>4</v>
      </c>
      <c r="H6" s="16"/>
      <c r="I6" s="15"/>
      <c r="J6" s="11"/>
      <c r="K6" s="116"/>
      <c r="L6" s="111"/>
      <c r="M6" s="4"/>
      <c r="N6" s="4"/>
      <c r="O6" s="4"/>
      <c r="P6" s="4"/>
      <c r="Q6" s="4"/>
      <c r="R6" s="4"/>
      <c r="S6" s="4"/>
      <c r="T6" s="4"/>
      <c r="U6" s="132"/>
      <c r="V6" s="133"/>
      <c r="W6" s="133"/>
      <c r="X6" s="133"/>
      <c r="Y6" s="134"/>
      <c r="Z6" s="4"/>
    </row>
    <row r="7" ht="13.5" customHeight="1">
      <c r="A7" s="17" t="s">
        <v>6</v>
      </c>
      <c r="B7" s="18" t="s">
        <v>7</v>
      </c>
      <c r="C7" s="19" t="s">
        <v>8</v>
      </c>
      <c r="D7" s="19" t="s">
        <v>9</v>
      </c>
      <c r="E7" s="85" t="s">
        <v>65</v>
      </c>
      <c r="F7" s="19" t="s">
        <v>12</v>
      </c>
      <c r="G7" s="21" t="s">
        <v>13</v>
      </c>
      <c r="H7" s="22" t="s">
        <v>14</v>
      </c>
      <c r="I7" s="21" t="s">
        <v>15</v>
      </c>
      <c r="J7" s="18" t="s">
        <v>16</v>
      </c>
      <c r="K7" s="116"/>
      <c r="L7" s="111"/>
      <c r="M7" s="4"/>
      <c r="N7" s="4"/>
      <c r="O7" s="4"/>
      <c r="P7" s="4"/>
      <c r="Q7" s="4"/>
      <c r="R7" s="4"/>
      <c r="S7" s="4"/>
      <c r="T7" s="4"/>
      <c r="U7" s="135" t="s">
        <v>86</v>
      </c>
      <c r="V7" s="2"/>
      <c r="W7" s="2"/>
      <c r="X7" s="2"/>
      <c r="Y7" s="136"/>
      <c r="Z7" s="4"/>
    </row>
    <row r="8" ht="13.5" customHeight="1">
      <c r="A8" s="17"/>
      <c r="B8" s="18"/>
      <c r="C8" s="23" t="s">
        <v>87</v>
      </c>
      <c r="D8" s="19" t="s">
        <v>18</v>
      </c>
      <c r="E8" s="20" t="s">
        <v>18</v>
      </c>
      <c r="F8" s="19" t="s">
        <v>18</v>
      </c>
      <c r="G8" s="23" t="s">
        <v>87</v>
      </c>
      <c r="H8" s="22" t="s">
        <v>19</v>
      </c>
      <c r="I8" s="19" t="s">
        <v>20</v>
      </c>
      <c r="J8" s="18"/>
      <c r="K8" s="116"/>
      <c r="L8" s="111"/>
      <c r="M8" s="4"/>
      <c r="N8" s="4"/>
      <c r="O8" s="4"/>
      <c r="P8" s="4"/>
      <c r="Q8" s="4"/>
      <c r="R8" s="4"/>
      <c r="S8" s="4"/>
      <c r="T8" s="4"/>
      <c r="U8" s="137"/>
      <c r="V8" s="137"/>
      <c r="W8" s="137"/>
      <c r="X8" s="137"/>
      <c r="Y8" s="31"/>
      <c r="Z8" s="4"/>
    </row>
    <row r="9" ht="13.5" customHeight="1">
      <c r="A9" s="24"/>
      <c r="B9" s="25"/>
      <c r="C9" s="26" t="s">
        <v>18</v>
      </c>
      <c r="D9" s="27"/>
      <c r="E9" s="20"/>
      <c r="F9" s="86"/>
      <c r="G9" s="19" t="s">
        <v>18</v>
      </c>
      <c r="H9" s="29"/>
      <c r="I9" s="27"/>
      <c r="J9" s="25"/>
      <c r="K9" s="116"/>
      <c r="L9" s="111"/>
      <c r="M9" s="4"/>
      <c r="N9" s="4"/>
      <c r="O9" s="4"/>
      <c r="P9" s="4"/>
      <c r="Q9" s="4"/>
      <c r="R9" s="4" t="s">
        <v>88</v>
      </c>
      <c r="S9" s="4"/>
      <c r="T9" s="4"/>
      <c r="U9" s="123" t="s">
        <v>89</v>
      </c>
      <c r="V9" s="123" t="s">
        <v>90</v>
      </c>
      <c r="W9" s="123" t="s">
        <v>91</v>
      </c>
      <c r="X9" s="123" t="s">
        <v>92</v>
      </c>
      <c r="Y9" s="123" t="s">
        <v>93</v>
      </c>
      <c r="Z9" s="4"/>
    </row>
    <row r="10" ht="13.5" customHeight="1">
      <c r="A10" s="30">
        <v>1.0</v>
      </c>
      <c r="B10" s="31" t="s">
        <v>21</v>
      </c>
      <c r="C10" s="87">
        <v>966.0266105480596</v>
      </c>
      <c r="D10" s="120">
        <v>3554.4</v>
      </c>
      <c r="E10" s="87">
        <v>3559.1</v>
      </c>
      <c r="F10" s="88">
        <v>19.0</v>
      </c>
      <c r="G10" s="87">
        <f t="shared" ref="G10:G27" si="1">C10+D10-E10</f>
        <v>961.3266105</v>
      </c>
      <c r="H10" s="35">
        <f t="shared" ref="H10:H27" si="2">I10/E10*10</f>
        <v>57.44519569</v>
      </c>
      <c r="I10" s="36">
        <v>20445.3195995924</v>
      </c>
      <c r="J10" s="37" t="s">
        <v>22</v>
      </c>
      <c r="K10" s="115">
        <f t="shared" ref="K10:K27" si="3">H10*110%</f>
        <v>63.18971526</v>
      </c>
      <c r="L10" s="79">
        <v>3549.0</v>
      </c>
      <c r="M10" s="4">
        <v>5.0</v>
      </c>
      <c r="N10" s="42">
        <f t="shared" ref="N10:N27" si="4">K10*46148/48624</f>
        <v>59.9720093</v>
      </c>
      <c r="O10" s="42">
        <f t="shared" ref="O10:O27" si="5">L10*44646/46506</f>
        <v>3407.058315</v>
      </c>
      <c r="P10" s="59">
        <f t="shared" ref="P10:P27" si="6">I10*242707/246539</f>
        <v>20127.53432</v>
      </c>
      <c r="Q10" s="4"/>
      <c r="R10" s="4" t="s">
        <v>94</v>
      </c>
      <c r="S10" s="4" t="s">
        <v>95</v>
      </c>
      <c r="T10" s="4" t="s">
        <v>96</v>
      </c>
      <c r="U10" s="33">
        <f t="shared" ref="U10:U27" si="7">E10*250/1000</f>
        <v>889.775</v>
      </c>
      <c r="V10" s="123"/>
      <c r="W10" s="33">
        <f t="shared" ref="W10:W27" si="8">U10*200/1000</f>
        <v>177.955</v>
      </c>
      <c r="X10" s="33">
        <f t="shared" ref="X10:X27" si="9">E10*500/1000</f>
        <v>1779.55</v>
      </c>
      <c r="Y10" s="123"/>
      <c r="Z10" s="4"/>
    </row>
    <row r="11" ht="13.5" customHeight="1">
      <c r="A11" s="30">
        <v>2.0</v>
      </c>
      <c r="B11" s="31" t="s">
        <v>23</v>
      </c>
      <c r="C11" s="87">
        <v>856.7914913801296</v>
      </c>
      <c r="D11" s="117">
        <v>3541.2</v>
      </c>
      <c r="E11" s="87">
        <v>3544.9</v>
      </c>
      <c r="F11" s="88">
        <v>23.0</v>
      </c>
      <c r="G11" s="87">
        <f t="shared" si="1"/>
        <v>853.0914914</v>
      </c>
      <c r="H11" s="35">
        <f t="shared" si="2"/>
        <v>57.93354364</v>
      </c>
      <c r="I11" s="36">
        <v>20536.8618855528</v>
      </c>
      <c r="J11" s="37" t="s">
        <v>24</v>
      </c>
      <c r="K11" s="115">
        <f t="shared" si="3"/>
        <v>63.72689801</v>
      </c>
      <c r="L11" s="79">
        <v>3641.0</v>
      </c>
      <c r="M11" s="4">
        <v>7.0</v>
      </c>
      <c r="N11" s="42">
        <f t="shared" si="4"/>
        <v>60.48183796</v>
      </c>
      <c r="O11" s="42">
        <f t="shared" si="5"/>
        <v>3495.37879</v>
      </c>
      <c r="P11" s="59">
        <f t="shared" si="6"/>
        <v>20217.65375</v>
      </c>
      <c r="Q11" s="4"/>
      <c r="R11" s="4">
        <v>41143.600000000006</v>
      </c>
      <c r="S11" s="4">
        <v>59.62</v>
      </c>
      <c r="T11" s="4">
        <v>245291.7968</v>
      </c>
      <c r="U11" s="33">
        <f t="shared" si="7"/>
        <v>886.225</v>
      </c>
      <c r="V11" s="123"/>
      <c r="W11" s="33">
        <f t="shared" si="8"/>
        <v>177.245</v>
      </c>
      <c r="X11" s="33">
        <f t="shared" si="9"/>
        <v>1772.45</v>
      </c>
      <c r="Y11" s="123"/>
      <c r="Z11" s="4"/>
    </row>
    <row r="12" ht="13.5" customHeight="1">
      <c r="A12" s="30">
        <v>3.0</v>
      </c>
      <c r="B12" s="31" t="s">
        <v>25</v>
      </c>
      <c r="C12" s="87">
        <v>497.72188417641473</v>
      </c>
      <c r="D12" s="117">
        <v>2675.7</v>
      </c>
      <c r="E12" s="87">
        <v>2587.1</v>
      </c>
      <c r="F12" s="88">
        <v>18.0</v>
      </c>
      <c r="G12" s="87">
        <f t="shared" si="1"/>
        <v>586.3218842</v>
      </c>
      <c r="H12" s="35">
        <f t="shared" si="2"/>
        <v>60.9609076</v>
      </c>
      <c r="I12" s="36">
        <v>15771.196404637902</v>
      </c>
      <c r="J12" s="37" t="s">
        <v>26</v>
      </c>
      <c r="K12" s="115">
        <f t="shared" si="3"/>
        <v>67.05699836</v>
      </c>
      <c r="L12" s="79">
        <v>2834.0</v>
      </c>
      <c r="M12" s="4">
        <v>0.0</v>
      </c>
      <c r="N12" s="42">
        <f t="shared" si="4"/>
        <v>63.64236509</v>
      </c>
      <c r="O12" s="42">
        <f t="shared" si="5"/>
        <v>2720.654625</v>
      </c>
      <c r="P12" s="59">
        <f t="shared" si="6"/>
        <v>15526.06186</v>
      </c>
      <c r="Q12" s="4"/>
      <c r="R12" s="4">
        <v>449.2</v>
      </c>
      <c r="S12" s="4">
        <v>34.92</v>
      </c>
      <c r="T12" s="4">
        <v>1568.6064000000001</v>
      </c>
      <c r="U12" s="33">
        <f t="shared" si="7"/>
        <v>646.775</v>
      </c>
      <c r="V12" s="123"/>
      <c r="W12" s="33">
        <f t="shared" si="8"/>
        <v>129.355</v>
      </c>
      <c r="X12" s="33">
        <f t="shared" si="9"/>
        <v>1293.55</v>
      </c>
      <c r="Y12" s="123"/>
      <c r="Z12" s="4"/>
    </row>
    <row r="13" ht="13.5" customHeight="1">
      <c r="A13" s="30">
        <v>4.0</v>
      </c>
      <c r="B13" s="31" t="s">
        <v>27</v>
      </c>
      <c r="C13" s="87">
        <v>936.2652300784766</v>
      </c>
      <c r="D13" s="117">
        <v>3178.6</v>
      </c>
      <c r="E13" s="87">
        <v>3328.3</v>
      </c>
      <c r="F13" s="88">
        <v>15.0</v>
      </c>
      <c r="G13" s="87">
        <f t="shared" si="1"/>
        <v>786.5652301</v>
      </c>
      <c r="H13" s="35">
        <f t="shared" si="2"/>
        <v>58.72353268</v>
      </c>
      <c r="I13" s="36">
        <v>19544.9533810821</v>
      </c>
      <c r="J13" s="38"/>
      <c r="K13" s="115">
        <f t="shared" si="3"/>
        <v>64.59588595</v>
      </c>
      <c r="L13" s="79">
        <v>3534.0</v>
      </c>
      <c r="M13" s="4">
        <v>18.0</v>
      </c>
      <c r="N13" s="42">
        <f t="shared" si="4"/>
        <v>61.30657586</v>
      </c>
      <c r="O13" s="42">
        <f t="shared" si="5"/>
        <v>3392.658238</v>
      </c>
      <c r="P13" s="59">
        <f t="shared" si="6"/>
        <v>19241.16266</v>
      </c>
      <c r="Q13" s="4"/>
      <c r="R13" s="4">
        <v>41592.8</v>
      </c>
      <c r="S13" s="4">
        <v>59.35</v>
      </c>
      <c r="T13" s="4">
        <v>246860.4032</v>
      </c>
      <c r="U13" s="33">
        <f t="shared" si="7"/>
        <v>832.075</v>
      </c>
      <c r="V13" s="123"/>
      <c r="W13" s="33">
        <f t="shared" si="8"/>
        <v>166.415</v>
      </c>
      <c r="X13" s="33">
        <f t="shared" si="9"/>
        <v>1664.15</v>
      </c>
      <c r="Y13" s="123"/>
      <c r="Z13" s="4"/>
    </row>
    <row r="14" ht="13.5" customHeight="1">
      <c r="A14" s="30">
        <v>5.0</v>
      </c>
      <c r="B14" s="31" t="s">
        <v>28</v>
      </c>
      <c r="C14" s="87">
        <v>749.391106237329</v>
      </c>
      <c r="D14" s="117">
        <v>2283.9</v>
      </c>
      <c r="E14" s="87">
        <v>2310.2</v>
      </c>
      <c r="F14" s="88">
        <v>1.0</v>
      </c>
      <c r="G14" s="87">
        <f t="shared" si="1"/>
        <v>723.0911062</v>
      </c>
      <c r="H14" s="35">
        <f t="shared" si="2"/>
        <v>60.07538587</v>
      </c>
      <c r="I14" s="36">
        <v>13878.615643186125</v>
      </c>
      <c r="J14" s="38"/>
      <c r="K14" s="115">
        <f t="shared" si="3"/>
        <v>66.08292445</v>
      </c>
      <c r="L14" s="79">
        <v>2784.0</v>
      </c>
      <c r="M14" s="4">
        <v>4.0</v>
      </c>
      <c r="N14" s="42">
        <f t="shared" si="4"/>
        <v>62.71789235</v>
      </c>
      <c r="O14" s="42">
        <f t="shared" si="5"/>
        <v>2672.654367</v>
      </c>
      <c r="P14" s="59">
        <f t="shared" si="6"/>
        <v>13662.89783</v>
      </c>
      <c r="Q14" s="4"/>
      <c r="R14" s="4">
        <v>5119.2</v>
      </c>
      <c r="S14" s="4">
        <v>73.2</v>
      </c>
      <c r="T14" s="4">
        <v>37473.7985</v>
      </c>
      <c r="U14" s="33">
        <f t="shared" si="7"/>
        <v>577.55</v>
      </c>
      <c r="V14" s="123"/>
      <c r="W14" s="33">
        <f t="shared" si="8"/>
        <v>115.51</v>
      </c>
      <c r="X14" s="33">
        <f t="shared" si="9"/>
        <v>1155.1</v>
      </c>
      <c r="Y14" s="123"/>
      <c r="Z14" s="4"/>
    </row>
    <row r="15" ht="13.5" customHeight="1">
      <c r="A15" s="30">
        <v>6.0</v>
      </c>
      <c r="B15" s="31" t="s">
        <v>29</v>
      </c>
      <c r="C15" s="87">
        <v>499.87674977581446</v>
      </c>
      <c r="D15" s="117">
        <v>1967.4</v>
      </c>
      <c r="E15" s="87">
        <v>1882.7</v>
      </c>
      <c r="F15" s="88">
        <v>0.0</v>
      </c>
      <c r="G15" s="87">
        <f t="shared" si="1"/>
        <v>584.5767498</v>
      </c>
      <c r="H15" s="35">
        <f t="shared" si="2"/>
        <v>60.49088001</v>
      </c>
      <c r="I15" s="36">
        <v>11388.617979732691</v>
      </c>
      <c r="J15" s="38"/>
      <c r="K15" s="115">
        <f t="shared" si="3"/>
        <v>66.53996801</v>
      </c>
      <c r="L15" s="79">
        <v>2119.0</v>
      </c>
      <c r="M15" s="4">
        <v>0.0</v>
      </c>
      <c r="N15" s="42">
        <f t="shared" si="4"/>
        <v>63.15166263</v>
      </c>
      <c r="O15" s="42">
        <f t="shared" si="5"/>
        <v>2034.250935</v>
      </c>
      <c r="P15" s="59">
        <f t="shared" si="6"/>
        <v>11211.60264</v>
      </c>
      <c r="Q15" s="4"/>
      <c r="R15" s="4">
        <v>14.1</v>
      </c>
      <c r="S15" s="4">
        <v>14.89</v>
      </c>
      <c r="T15" s="4">
        <v>21.0</v>
      </c>
      <c r="U15" s="33">
        <f t="shared" si="7"/>
        <v>470.675</v>
      </c>
      <c r="V15" s="123"/>
      <c r="W15" s="33">
        <f t="shared" si="8"/>
        <v>94.135</v>
      </c>
      <c r="X15" s="33">
        <f t="shared" si="9"/>
        <v>941.35</v>
      </c>
      <c r="Y15" s="123"/>
      <c r="Z15" s="4"/>
    </row>
    <row r="16" ht="13.5" customHeight="1">
      <c r="A16" s="30">
        <v>7.0</v>
      </c>
      <c r="B16" s="31" t="s">
        <v>30</v>
      </c>
      <c r="C16" s="87">
        <v>105.22962855391017</v>
      </c>
      <c r="D16" s="117">
        <v>989.8</v>
      </c>
      <c r="E16" s="87">
        <v>936.1</v>
      </c>
      <c r="F16" s="88">
        <v>1.0</v>
      </c>
      <c r="G16" s="87">
        <f t="shared" si="1"/>
        <v>158.9296286</v>
      </c>
      <c r="H16" s="35">
        <f t="shared" si="2"/>
        <v>59.60926147</v>
      </c>
      <c r="I16" s="36">
        <v>5580.02296655413</v>
      </c>
      <c r="J16" s="38"/>
      <c r="K16" s="115">
        <f t="shared" si="3"/>
        <v>65.57018762</v>
      </c>
      <c r="L16" s="79">
        <v>1063.0</v>
      </c>
      <c r="M16" s="4">
        <v>0.0</v>
      </c>
      <c r="N16" s="42">
        <f t="shared" si="4"/>
        <v>62.23126477</v>
      </c>
      <c r="O16" s="42">
        <f t="shared" si="5"/>
        <v>1020.485486</v>
      </c>
      <c r="P16" s="59">
        <f t="shared" si="6"/>
        <v>5493.291666</v>
      </c>
      <c r="Q16" s="4"/>
      <c r="R16" s="4">
        <v>3250.1000000000004</v>
      </c>
      <c r="S16" s="4">
        <v>13.7</v>
      </c>
      <c r="T16" s="4">
        <v>4453.8763</v>
      </c>
      <c r="U16" s="33">
        <f t="shared" si="7"/>
        <v>234.025</v>
      </c>
      <c r="V16" s="123"/>
      <c r="W16" s="33">
        <f t="shared" si="8"/>
        <v>46.805</v>
      </c>
      <c r="X16" s="33">
        <f t="shared" si="9"/>
        <v>468.05</v>
      </c>
      <c r="Y16" s="123"/>
      <c r="Z16" s="4"/>
    </row>
    <row r="17" ht="13.5" customHeight="1">
      <c r="A17" s="30">
        <v>8.0</v>
      </c>
      <c r="B17" s="31" t="s">
        <v>31</v>
      </c>
      <c r="C17" s="87">
        <v>872.9669467736103</v>
      </c>
      <c r="D17" s="117">
        <v>2383.7</v>
      </c>
      <c r="E17" s="87">
        <v>2272.6</v>
      </c>
      <c r="F17" s="88">
        <v>3.0</v>
      </c>
      <c r="G17" s="87">
        <f t="shared" si="1"/>
        <v>984.0669468</v>
      </c>
      <c r="H17" s="35">
        <f t="shared" si="2"/>
        <v>61.0197016</v>
      </c>
      <c r="I17" s="36">
        <v>13867.3373857743</v>
      </c>
      <c r="J17" s="38"/>
      <c r="K17" s="115">
        <f t="shared" si="3"/>
        <v>67.12167176</v>
      </c>
      <c r="L17" s="79">
        <v>2666.0</v>
      </c>
      <c r="M17" s="4">
        <v>0.0</v>
      </c>
      <c r="N17" s="42">
        <f t="shared" si="4"/>
        <v>63.70374524</v>
      </c>
      <c r="O17" s="42">
        <f t="shared" si="5"/>
        <v>2559.373758</v>
      </c>
      <c r="P17" s="59">
        <f t="shared" si="6"/>
        <v>13651.79487</v>
      </c>
      <c r="Q17" s="4"/>
      <c r="R17" s="4">
        <v>7.5</v>
      </c>
      <c r="S17" s="4">
        <v>5.98</v>
      </c>
      <c r="T17" s="4">
        <v>4.4815</v>
      </c>
      <c r="U17" s="33">
        <f t="shared" si="7"/>
        <v>568.15</v>
      </c>
      <c r="V17" s="123"/>
      <c r="W17" s="33">
        <f t="shared" si="8"/>
        <v>113.63</v>
      </c>
      <c r="X17" s="33">
        <f t="shared" si="9"/>
        <v>1136.3</v>
      </c>
      <c r="Y17" s="123"/>
      <c r="Z17" s="4"/>
    </row>
    <row r="18" ht="13.5" customHeight="1">
      <c r="A18" s="30">
        <v>9.0</v>
      </c>
      <c r="B18" s="31" t="s">
        <v>32</v>
      </c>
      <c r="C18" s="87">
        <v>1008.6661848088561</v>
      </c>
      <c r="D18" s="117">
        <v>2326.2</v>
      </c>
      <c r="E18" s="87">
        <v>2224.5</v>
      </c>
      <c r="F18" s="88">
        <v>0.0</v>
      </c>
      <c r="G18" s="87">
        <f t="shared" si="1"/>
        <v>1110.366185</v>
      </c>
      <c r="H18" s="35">
        <f t="shared" si="2"/>
        <v>59.83342193</v>
      </c>
      <c r="I18" s="36">
        <v>13309.9447073486</v>
      </c>
      <c r="J18" s="38"/>
      <c r="K18" s="115">
        <f t="shared" si="3"/>
        <v>65.81676412</v>
      </c>
      <c r="L18" s="79">
        <v>2892.0</v>
      </c>
      <c r="M18" s="4">
        <v>0.0</v>
      </c>
      <c r="N18" s="42">
        <f t="shared" si="4"/>
        <v>62.46528526</v>
      </c>
      <c r="O18" s="42">
        <f t="shared" si="5"/>
        <v>2776.334925</v>
      </c>
      <c r="P18" s="59">
        <f t="shared" si="6"/>
        <v>13103.06584</v>
      </c>
      <c r="Q18" s="4"/>
      <c r="R18" s="4">
        <v>466.59999999999997</v>
      </c>
      <c r="S18" s="4">
        <v>172.74</v>
      </c>
      <c r="T18" s="4">
        <v>8060.109</v>
      </c>
      <c r="U18" s="33">
        <f t="shared" si="7"/>
        <v>556.125</v>
      </c>
      <c r="V18" s="123"/>
      <c r="W18" s="33">
        <f t="shared" si="8"/>
        <v>111.225</v>
      </c>
      <c r="X18" s="33">
        <f t="shared" si="9"/>
        <v>1112.25</v>
      </c>
      <c r="Y18" s="123"/>
      <c r="Z18" s="4"/>
    </row>
    <row r="19" ht="13.5" customHeight="1">
      <c r="A19" s="30">
        <v>10.0</v>
      </c>
      <c r="B19" s="31" t="s">
        <v>33</v>
      </c>
      <c r="C19" s="87">
        <v>442.1786451357066</v>
      </c>
      <c r="D19" s="117">
        <v>4042.2</v>
      </c>
      <c r="E19" s="87">
        <v>3278.4</v>
      </c>
      <c r="F19" s="88">
        <v>0.0</v>
      </c>
      <c r="G19" s="87">
        <f t="shared" si="1"/>
        <v>1205.978645</v>
      </c>
      <c r="H19" s="35">
        <f t="shared" si="2"/>
        <v>58.76612417</v>
      </c>
      <c r="I19" s="36">
        <v>19265.8861492266</v>
      </c>
      <c r="J19" s="38"/>
      <c r="K19" s="115">
        <f t="shared" si="3"/>
        <v>64.64273659</v>
      </c>
      <c r="L19" s="79">
        <v>2807.0</v>
      </c>
      <c r="M19" s="4">
        <v>0.0</v>
      </c>
      <c r="N19" s="42">
        <f t="shared" si="4"/>
        <v>61.35104081</v>
      </c>
      <c r="O19" s="42">
        <f t="shared" si="5"/>
        <v>2694.734486</v>
      </c>
      <c r="P19" s="59">
        <f t="shared" si="6"/>
        <v>18966.43302</v>
      </c>
      <c r="Q19" s="4"/>
      <c r="R19" s="4">
        <v>83.9</v>
      </c>
      <c r="S19" s="4">
        <v>193.05</v>
      </c>
      <c r="T19" s="4">
        <v>1619.71</v>
      </c>
      <c r="U19" s="33">
        <f t="shared" si="7"/>
        <v>819.6</v>
      </c>
      <c r="V19" s="123"/>
      <c r="W19" s="33">
        <f t="shared" si="8"/>
        <v>163.92</v>
      </c>
      <c r="X19" s="33">
        <f t="shared" si="9"/>
        <v>1639.2</v>
      </c>
      <c r="Y19" s="123"/>
      <c r="Z19" s="4"/>
    </row>
    <row r="20" ht="13.5" customHeight="1">
      <c r="A20" s="30">
        <v>11.0</v>
      </c>
      <c r="B20" s="31" t="s">
        <v>34</v>
      </c>
      <c r="C20" s="87">
        <v>1623.4231952853543</v>
      </c>
      <c r="D20" s="117">
        <v>3409.3</v>
      </c>
      <c r="E20" s="87">
        <v>3404.6</v>
      </c>
      <c r="F20" s="88">
        <v>0.0</v>
      </c>
      <c r="G20" s="87">
        <f t="shared" si="1"/>
        <v>1628.123195</v>
      </c>
      <c r="H20" s="35">
        <f t="shared" si="2"/>
        <v>61.65042693</v>
      </c>
      <c r="I20" s="36">
        <f>21054.7043534625-65.2</f>
        <v>20989.50435</v>
      </c>
      <c r="J20" s="38"/>
      <c r="K20" s="115">
        <f t="shared" si="3"/>
        <v>67.81546963</v>
      </c>
      <c r="L20" s="79">
        <v>3975.0</v>
      </c>
      <c r="M20" s="4">
        <v>0.0</v>
      </c>
      <c r="N20" s="42">
        <f t="shared" si="4"/>
        <v>64.36221397</v>
      </c>
      <c r="O20" s="42">
        <f t="shared" si="5"/>
        <v>3816.020513</v>
      </c>
      <c r="P20" s="59">
        <f t="shared" si="6"/>
        <v>20663.26071</v>
      </c>
      <c r="Q20" s="4"/>
      <c r="R20" s="4"/>
      <c r="S20" s="4"/>
      <c r="T20" s="4"/>
      <c r="U20" s="33">
        <f t="shared" si="7"/>
        <v>851.15</v>
      </c>
      <c r="V20" s="123"/>
      <c r="W20" s="33">
        <f t="shared" si="8"/>
        <v>170.23</v>
      </c>
      <c r="X20" s="33">
        <f t="shared" si="9"/>
        <v>1702.3</v>
      </c>
      <c r="Y20" s="123"/>
      <c r="Z20" s="4"/>
    </row>
    <row r="21" ht="13.5" customHeight="1">
      <c r="A21" s="30">
        <v>12.0</v>
      </c>
      <c r="B21" s="31" t="s">
        <v>35</v>
      </c>
      <c r="C21" s="87">
        <v>776.9849359373184</v>
      </c>
      <c r="D21" s="117">
        <v>2821.6</v>
      </c>
      <c r="E21" s="87">
        <v>2650.2</v>
      </c>
      <c r="F21" s="88">
        <v>0.0</v>
      </c>
      <c r="G21" s="87">
        <f t="shared" si="1"/>
        <v>948.3849359</v>
      </c>
      <c r="H21" s="35">
        <f t="shared" si="2"/>
        <v>61.20663754</v>
      </c>
      <c r="I21" s="36">
        <v>16220.9830811911</v>
      </c>
      <c r="J21" s="38"/>
      <c r="K21" s="115">
        <f t="shared" si="3"/>
        <v>67.3273013</v>
      </c>
      <c r="L21" s="79">
        <v>3338.0</v>
      </c>
      <c r="M21" s="4">
        <v>0.0</v>
      </c>
      <c r="N21" s="42">
        <f t="shared" si="4"/>
        <v>63.89890384</v>
      </c>
      <c r="O21" s="42">
        <f t="shared" si="5"/>
        <v>3204.497226</v>
      </c>
      <c r="P21" s="59">
        <f t="shared" si="6"/>
        <v>15968.85742</v>
      </c>
      <c r="Q21" s="4"/>
      <c r="R21" s="4"/>
      <c r="S21" s="4"/>
      <c r="T21" s="4"/>
      <c r="U21" s="33">
        <f t="shared" si="7"/>
        <v>662.55</v>
      </c>
      <c r="V21" s="123"/>
      <c r="W21" s="33">
        <f t="shared" si="8"/>
        <v>132.51</v>
      </c>
      <c r="X21" s="33">
        <f t="shared" si="9"/>
        <v>1325.1</v>
      </c>
      <c r="Y21" s="123"/>
      <c r="Z21" s="4"/>
    </row>
    <row r="22" ht="13.5" customHeight="1">
      <c r="A22" s="30">
        <v>13.0</v>
      </c>
      <c r="B22" s="31" t="s">
        <v>36</v>
      </c>
      <c r="C22" s="87">
        <v>421.68634811697666</v>
      </c>
      <c r="D22" s="117">
        <v>3018.5</v>
      </c>
      <c r="E22" s="87">
        <v>2502.4</v>
      </c>
      <c r="F22" s="88">
        <v>0.0</v>
      </c>
      <c r="G22" s="87">
        <f t="shared" si="1"/>
        <v>937.7863481</v>
      </c>
      <c r="H22" s="35">
        <f t="shared" si="2"/>
        <v>61.13438342</v>
      </c>
      <c r="I22" s="36">
        <v>15298.2681074738</v>
      </c>
      <c r="J22" s="38"/>
      <c r="K22" s="115">
        <f t="shared" si="3"/>
        <v>67.24782176</v>
      </c>
      <c r="L22" s="79">
        <v>3011.0</v>
      </c>
      <c r="M22" s="4">
        <v>0.0</v>
      </c>
      <c r="N22" s="42">
        <f t="shared" si="4"/>
        <v>63.82347151</v>
      </c>
      <c r="O22" s="42">
        <f t="shared" si="5"/>
        <v>2890.575539</v>
      </c>
      <c r="P22" s="59">
        <f t="shared" si="6"/>
        <v>15060.48438</v>
      </c>
      <c r="Q22" s="4"/>
      <c r="R22" s="4"/>
      <c r="S22" s="4"/>
      <c r="T22" s="4"/>
      <c r="U22" s="33">
        <f t="shared" si="7"/>
        <v>625.6</v>
      </c>
      <c r="V22" s="123"/>
      <c r="W22" s="33">
        <f t="shared" si="8"/>
        <v>125.12</v>
      </c>
      <c r="X22" s="33">
        <f t="shared" si="9"/>
        <v>1251.2</v>
      </c>
      <c r="Y22" s="123"/>
      <c r="Z22" s="4"/>
    </row>
    <row r="23" ht="13.5" customHeight="1">
      <c r="A23" s="30">
        <v>14.0</v>
      </c>
      <c r="B23" s="31" t="s">
        <v>37</v>
      </c>
      <c r="C23" s="87">
        <v>457.49346946454307</v>
      </c>
      <c r="D23" s="117">
        <v>2154.8</v>
      </c>
      <c r="E23" s="87">
        <v>1938.2</v>
      </c>
      <c r="F23" s="88">
        <v>0.0</v>
      </c>
      <c r="G23" s="87">
        <f t="shared" si="1"/>
        <v>674.0934695</v>
      </c>
      <c r="H23" s="35">
        <f t="shared" si="2"/>
        <v>58.32545223</v>
      </c>
      <c r="I23" s="36">
        <v>11304.6391518624</v>
      </c>
      <c r="J23" s="78"/>
      <c r="K23" s="115">
        <f t="shared" si="3"/>
        <v>64.15799746</v>
      </c>
      <c r="L23" s="79">
        <v>1945.0</v>
      </c>
      <c r="M23" s="4">
        <v>0.0</v>
      </c>
      <c r="N23" s="42">
        <f t="shared" si="4"/>
        <v>60.89098525</v>
      </c>
      <c r="O23" s="42">
        <f t="shared" si="5"/>
        <v>1867.210037</v>
      </c>
      <c r="P23" s="59">
        <f t="shared" si="6"/>
        <v>11128.92911</v>
      </c>
      <c r="Q23" s="4"/>
      <c r="R23" s="4"/>
      <c r="S23" s="4"/>
      <c r="T23" s="4"/>
      <c r="U23" s="33">
        <f t="shared" si="7"/>
        <v>484.55</v>
      </c>
      <c r="V23" s="123"/>
      <c r="W23" s="33">
        <f t="shared" si="8"/>
        <v>96.91</v>
      </c>
      <c r="X23" s="33">
        <f t="shared" si="9"/>
        <v>969.1</v>
      </c>
      <c r="Y23" s="123"/>
      <c r="Z23" s="4"/>
    </row>
    <row r="24" ht="13.5" customHeight="1">
      <c r="A24" s="30">
        <v>15.0</v>
      </c>
      <c r="B24" s="31" t="s">
        <v>38</v>
      </c>
      <c r="C24" s="87">
        <v>186.18541233775557</v>
      </c>
      <c r="D24" s="117">
        <v>543.4</v>
      </c>
      <c r="E24" s="87">
        <v>545.3</v>
      </c>
      <c r="F24" s="88">
        <v>0.0</v>
      </c>
      <c r="G24" s="87">
        <f t="shared" si="1"/>
        <v>184.2854123</v>
      </c>
      <c r="H24" s="35">
        <f t="shared" si="2"/>
        <v>56.21639137</v>
      </c>
      <c r="I24" s="36">
        <v>3065.47982149226</v>
      </c>
      <c r="J24" s="38"/>
      <c r="K24" s="115">
        <f t="shared" si="3"/>
        <v>61.83803051</v>
      </c>
      <c r="L24" s="79">
        <v>795.0</v>
      </c>
      <c r="M24" s="4">
        <v>0.0</v>
      </c>
      <c r="N24" s="42">
        <f t="shared" si="4"/>
        <v>58.68915416</v>
      </c>
      <c r="O24" s="42">
        <f t="shared" si="5"/>
        <v>763.2041027</v>
      </c>
      <c r="P24" s="59">
        <f t="shared" si="6"/>
        <v>3017.832518</v>
      </c>
      <c r="Q24" s="4"/>
      <c r="R24" s="4"/>
      <c r="S24" s="4"/>
      <c r="T24" s="4"/>
      <c r="U24" s="33">
        <f t="shared" si="7"/>
        <v>136.325</v>
      </c>
      <c r="V24" s="123"/>
      <c r="W24" s="33">
        <f t="shared" si="8"/>
        <v>27.265</v>
      </c>
      <c r="X24" s="33">
        <f t="shared" si="9"/>
        <v>272.65</v>
      </c>
      <c r="Y24" s="123"/>
      <c r="Z24" s="4"/>
    </row>
    <row r="25" ht="13.5" customHeight="1">
      <c r="A25" s="30">
        <v>16.0</v>
      </c>
      <c r="B25" s="31" t="s">
        <v>39</v>
      </c>
      <c r="C25" s="87">
        <v>683.0031503901305</v>
      </c>
      <c r="D25" s="117">
        <v>2271.6</v>
      </c>
      <c r="E25" s="87">
        <v>2103.0</v>
      </c>
      <c r="F25" s="88">
        <v>0.0</v>
      </c>
      <c r="G25" s="87">
        <f t="shared" si="1"/>
        <v>851.6031504</v>
      </c>
      <c r="H25" s="35">
        <f t="shared" si="2"/>
        <v>59.31768432</v>
      </c>
      <c r="I25" s="36">
        <v>12474.5090127856</v>
      </c>
      <c r="J25" s="38"/>
      <c r="K25" s="115">
        <f t="shared" si="3"/>
        <v>65.24945275</v>
      </c>
      <c r="L25" s="79">
        <v>2714.0</v>
      </c>
      <c r="M25" s="4">
        <v>0.0</v>
      </c>
      <c r="N25" s="42">
        <f t="shared" si="4"/>
        <v>61.92686216</v>
      </c>
      <c r="O25" s="42">
        <f t="shared" si="5"/>
        <v>2605.454006</v>
      </c>
      <c r="P25" s="59">
        <f t="shared" si="6"/>
        <v>12280.61548</v>
      </c>
      <c r="Q25" s="4"/>
      <c r="R25" s="4"/>
      <c r="S25" s="4"/>
      <c r="T25" s="4"/>
      <c r="U25" s="33">
        <f t="shared" si="7"/>
        <v>525.75</v>
      </c>
      <c r="V25" s="123"/>
      <c r="W25" s="33">
        <f t="shared" si="8"/>
        <v>105.15</v>
      </c>
      <c r="X25" s="33">
        <f t="shared" si="9"/>
        <v>1051.5</v>
      </c>
      <c r="Y25" s="123"/>
      <c r="Z25" s="4"/>
    </row>
    <row r="26" ht="13.5" customHeight="1">
      <c r="A26" s="30">
        <v>17.0</v>
      </c>
      <c r="B26" s="31" t="s">
        <v>40</v>
      </c>
      <c r="C26" s="87">
        <v>560.40901099961</v>
      </c>
      <c r="D26" s="120">
        <v>2155.8</v>
      </c>
      <c r="E26" s="87">
        <v>2075.7</v>
      </c>
      <c r="F26" s="88">
        <v>0.0</v>
      </c>
      <c r="G26" s="87">
        <f t="shared" si="1"/>
        <v>640.509011</v>
      </c>
      <c r="H26" s="35">
        <f t="shared" si="2"/>
        <v>59.49644949</v>
      </c>
      <c r="I26" s="36">
        <v>12349.6780213644</v>
      </c>
      <c r="J26" s="38"/>
      <c r="K26" s="115">
        <f t="shared" si="3"/>
        <v>65.44609444</v>
      </c>
      <c r="L26" s="79">
        <v>2839.0</v>
      </c>
      <c r="M26" s="4">
        <v>0.0</v>
      </c>
      <c r="N26" s="42">
        <f t="shared" si="4"/>
        <v>62.11349059</v>
      </c>
      <c r="O26" s="42">
        <f t="shared" si="5"/>
        <v>2725.454651</v>
      </c>
      <c r="P26" s="59">
        <f t="shared" si="6"/>
        <v>12157.72476</v>
      </c>
      <c r="Q26" s="4"/>
      <c r="R26" s="4"/>
      <c r="S26" s="4"/>
      <c r="T26" s="4"/>
      <c r="U26" s="33">
        <f t="shared" si="7"/>
        <v>518.925</v>
      </c>
      <c r="V26" s="123"/>
      <c r="W26" s="33">
        <f t="shared" si="8"/>
        <v>103.785</v>
      </c>
      <c r="X26" s="33">
        <f t="shared" si="9"/>
        <v>1037.85</v>
      </c>
      <c r="Y26" s="123"/>
      <c r="Z26" s="4"/>
    </row>
    <row r="27" ht="13.5" customHeight="1">
      <c r="A27" s="30"/>
      <c r="B27" s="25" t="s">
        <v>41</v>
      </c>
      <c r="C27" s="90">
        <v>11644.200000000012</v>
      </c>
      <c r="D27" s="73">
        <v>43318.1</v>
      </c>
      <c r="E27" s="89">
        <v>41143.5</v>
      </c>
      <c r="F27" s="34">
        <f>SUM(F10:F26)</f>
        <v>80</v>
      </c>
      <c r="G27" s="87">
        <f t="shared" si="1"/>
        <v>13818.8</v>
      </c>
      <c r="H27" s="35">
        <f t="shared" si="2"/>
        <v>59.61860747</v>
      </c>
      <c r="I27" s="36">
        <f>SUM(I10:I26)</f>
        <v>245291.8177</v>
      </c>
      <c r="J27" s="40"/>
      <c r="K27" s="115">
        <f t="shared" si="3"/>
        <v>65.58046822</v>
      </c>
      <c r="L27" s="79">
        <v>46506.0</v>
      </c>
      <c r="M27" s="4">
        <v>34.0</v>
      </c>
      <c r="N27" s="42">
        <f t="shared" si="4"/>
        <v>62.24102187</v>
      </c>
      <c r="O27" s="42">
        <f t="shared" si="5"/>
        <v>44646</v>
      </c>
      <c r="P27" s="59">
        <f t="shared" si="6"/>
        <v>241479.2028</v>
      </c>
      <c r="Q27" s="4"/>
      <c r="R27" s="4"/>
      <c r="S27" s="4"/>
      <c r="T27" s="4"/>
      <c r="U27" s="33">
        <f t="shared" si="7"/>
        <v>10285.875</v>
      </c>
      <c r="V27" s="123"/>
      <c r="W27" s="33">
        <f t="shared" si="8"/>
        <v>2057.175</v>
      </c>
      <c r="X27" s="33">
        <f t="shared" si="9"/>
        <v>20571.75</v>
      </c>
      <c r="Y27" s="123"/>
      <c r="Z27" s="4"/>
    </row>
    <row r="28" ht="13.5" customHeight="1">
      <c r="A28" s="41"/>
      <c r="B28" s="6"/>
      <c r="C28" s="42"/>
      <c r="D28" s="138">
        <f>D27/18137</f>
        <v>2.388382864</v>
      </c>
      <c r="E28" s="91"/>
      <c r="F28" s="81"/>
      <c r="G28" s="79"/>
      <c r="H28" s="4">
        <v>59.62</v>
      </c>
      <c r="I28" s="4">
        <v>245291.7968</v>
      </c>
      <c r="J28" s="139">
        <f>I27-I28</f>
        <v>0.02085231969</v>
      </c>
      <c r="K28" s="116"/>
      <c r="L28" s="1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3.5" customHeight="1">
      <c r="A29" s="1" t="s">
        <v>0</v>
      </c>
      <c r="B29" s="2"/>
      <c r="C29" s="2"/>
      <c r="D29" s="2"/>
      <c r="E29" s="2"/>
      <c r="F29" s="2"/>
      <c r="G29" s="2"/>
      <c r="H29" s="2"/>
      <c r="I29" s="2"/>
      <c r="J29" s="3"/>
      <c r="K29" s="116"/>
      <c r="L29" s="1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3.5" customHeight="1">
      <c r="A30" s="1" t="s">
        <v>1</v>
      </c>
      <c r="B30" s="2"/>
      <c r="C30" s="2"/>
      <c r="D30" s="2"/>
      <c r="E30" s="2"/>
      <c r="F30" s="2"/>
      <c r="G30" s="2"/>
      <c r="H30" s="2"/>
      <c r="I30" s="2"/>
      <c r="J30" s="3"/>
      <c r="K30" s="116"/>
      <c r="L30" s="1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1" t="s">
        <v>85</v>
      </c>
      <c r="B31" s="2"/>
      <c r="C31" s="2"/>
      <c r="D31" s="2"/>
      <c r="E31" s="2"/>
      <c r="F31" s="2"/>
      <c r="G31" s="2"/>
      <c r="H31" s="2"/>
      <c r="I31" s="2"/>
      <c r="J31" s="3"/>
      <c r="K31" s="116"/>
      <c r="L31" s="1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1" t="s">
        <v>54</v>
      </c>
      <c r="B32" s="2"/>
      <c r="C32" s="2"/>
      <c r="D32" s="2"/>
      <c r="E32" s="2"/>
      <c r="F32" s="2"/>
      <c r="G32" s="2"/>
      <c r="H32" s="2"/>
      <c r="I32" s="2"/>
      <c r="J32" s="3"/>
      <c r="K32" s="116"/>
      <c r="L32" s="1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5"/>
      <c r="B33" s="6"/>
      <c r="C33" s="49"/>
      <c r="D33" s="49"/>
      <c r="E33" s="50"/>
      <c r="F33" s="49"/>
      <c r="G33" s="49"/>
      <c r="H33" s="51"/>
      <c r="I33" s="49"/>
      <c r="J33" s="6"/>
      <c r="K33" s="116"/>
      <c r="L33" s="1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3.5" customHeight="1">
      <c r="A34" s="10"/>
      <c r="B34" s="11"/>
      <c r="C34" s="12" t="s">
        <v>4</v>
      </c>
      <c r="D34" s="12"/>
      <c r="E34" s="53"/>
      <c r="F34" s="15"/>
      <c r="G34" s="12" t="s">
        <v>4</v>
      </c>
      <c r="H34" s="16"/>
      <c r="I34" s="15"/>
      <c r="J34" s="11"/>
      <c r="K34" s="116"/>
      <c r="L34" s="1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3.5" customHeight="1">
      <c r="A35" s="17" t="s">
        <v>6</v>
      </c>
      <c r="B35" s="18" t="s">
        <v>7</v>
      </c>
      <c r="C35" s="19" t="s">
        <v>8</v>
      </c>
      <c r="D35" s="19" t="s">
        <v>9</v>
      </c>
      <c r="E35" s="85" t="s">
        <v>65</v>
      </c>
      <c r="F35" s="19" t="s">
        <v>12</v>
      </c>
      <c r="G35" s="19" t="s">
        <v>13</v>
      </c>
      <c r="H35" s="22" t="s">
        <v>14</v>
      </c>
      <c r="I35" s="19" t="s">
        <v>15</v>
      </c>
      <c r="J35" s="18" t="s">
        <v>16</v>
      </c>
      <c r="K35" s="116"/>
      <c r="L35" s="1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17"/>
      <c r="B36" s="18"/>
      <c r="C36" s="84">
        <v>2020.0</v>
      </c>
      <c r="D36" s="19" t="s">
        <v>18</v>
      </c>
      <c r="E36" s="20" t="s">
        <v>18</v>
      </c>
      <c r="F36" s="19" t="s">
        <v>18</v>
      </c>
      <c r="G36" s="84">
        <v>2020.0</v>
      </c>
      <c r="H36" s="22" t="s">
        <v>19</v>
      </c>
      <c r="I36" s="19" t="s">
        <v>20</v>
      </c>
      <c r="J36" s="18"/>
      <c r="K36" s="116"/>
      <c r="L36" s="111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24"/>
      <c r="B37" s="25"/>
      <c r="C37" s="26" t="s">
        <v>18</v>
      </c>
      <c r="D37" s="27"/>
      <c r="E37" s="28"/>
      <c r="F37" s="27"/>
      <c r="G37" s="26" t="s">
        <v>18</v>
      </c>
      <c r="H37" s="29"/>
      <c r="I37" s="27"/>
      <c r="J37" s="25"/>
      <c r="K37" s="116"/>
      <c r="L37" s="111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30">
        <v>1.0</v>
      </c>
      <c r="B38" s="31" t="s">
        <v>21</v>
      </c>
      <c r="C38" s="32">
        <v>0.0</v>
      </c>
      <c r="D38" s="26">
        <v>0.0</v>
      </c>
      <c r="E38" s="28">
        <v>0.0</v>
      </c>
      <c r="F38" s="26" t="s">
        <v>49</v>
      </c>
      <c r="G38" s="87">
        <f t="shared" ref="G38:G51" si="10">C38+D38-E38</f>
        <v>0</v>
      </c>
      <c r="H38" s="55" t="s">
        <v>49</v>
      </c>
      <c r="I38" s="26" t="s">
        <v>49</v>
      </c>
      <c r="J38" s="62" t="s">
        <v>55</v>
      </c>
      <c r="K38" s="116"/>
      <c r="L38" s="111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.5" customHeight="1">
      <c r="A39" s="30">
        <v>2.0</v>
      </c>
      <c r="B39" s="31" t="s">
        <v>23</v>
      </c>
      <c r="C39" s="32">
        <v>0.0</v>
      </c>
      <c r="D39" s="26">
        <v>0.0</v>
      </c>
      <c r="E39" s="28">
        <v>0.0</v>
      </c>
      <c r="F39" s="26" t="s">
        <v>49</v>
      </c>
      <c r="G39" s="87">
        <f t="shared" si="10"/>
        <v>0</v>
      </c>
      <c r="H39" s="55" t="s">
        <v>49</v>
      </c>
      <c r="I39" s="26" t="s">
        <v>49</v>
      </c>
      <c r="J39" s="62" t="s">
        <v>26</v>
      </c>
      <c r="K39" s="116"/>
      <c r="L39" s="111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30">
        <v>3.0</v>
      </c>
      <c r="B40" s="31" t="s">
        <v>25</v>
      </c>
      <c r="C40" s="32">
        <v>0.0</v>
      </c>
      <c r="D40" s="26">
        <v>0.0</v>
      </c>
      <c r="E40" s="28">
        <v>0.0</v>
      </c>
      <c r="F40" s="26" t="s">
        <v>49</v>
      </c>
      <c r="G40" s="87">
        <f t="shared" si="10"/>
        <v>0</v>
      </c>
      <c r="H40" s="55" t="s">
        <v>49</v>
      </c>
      <c r="I40" s="26" t="s">
        <v>49</v>
      </c>
      <c r="J40" s="62"/>
      <c r="K40" s="116"/>
      <c r="L40" s="111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30">
        <v>4.0</v>
      </c>
      <c r="B41" s="31" t="s">
        <v>27</v>
      </c>
      <c r="C41" s="32">
        <v>0.0</v>
      </c>
      <c r="D41" s="26">
        <v>0.0</v>
      </c>
      <c r="E41" s="28">
        <v>0.0</v>
      </c>
      <c r="F41" s="26" t="s">
        <v>49</v>
      </c>
      <c r="G41" s="87">
        <f t="shared" si="10"/>
        <v>0</v>
      </c>
      <c r="H41" s="55" t="s">
        <v>49</v>
      </c>
      <c r="I41" s="26" t="s">
        <v>49</v>
      </c>
      <c r="J41" s="62"/>
      <c r="K41" s="116"/>
      <c r="L41" s="111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30">
        <v>5.0</v>
      </c>
      <c r="B42" s="31" t="s">
        <v>28</v>
      </c>
      <c r="C42" s="32">
        <v>0.0</v>
      </c>
      <c r="D42" s="26">
        <v>0.0</v>
      </c>
      <c r="E42" s="28">
        <v>0.0</v>
      </c>
      <c r="F42" s="26" t="s">
        <v>49</v>
      </c>
      <c r="G42" s="87">
        <f t="shared" si="10"/>
        <v>0</v>
      </c>
      <c r="H42" s="55" t="s">
        <v>49</v>
      </c>
      <c r="I42" s="26" t="s">
        <v>49</v>
      </c>
      <c r="J42" s="62"/>
      <c r="K42" s="116"/>
      <c r="L42" s="111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3.5" customHeight="1">
      <c r="A43" s="30">
        <v>6.0</v>
      </c>
      <c r="B43" s="31" t="s">
        <v>29</v>
      </c>
      <c r="C43" s="32">
        <v>0.0</v>
      </c>
      <c r="D43" s="26">
        <v>0.0</v>
      </c>
      <c r="E43" s="28">
        <v>0.0</v>
      </c>
      <c r="F43" s="26" t="s">
        <v>49</v>
      </c>
      <c r="G43" s="87">
        <f t="shared" si="10"/>
        <v>0</v>
      </c>
      <c r="H43" s="55" t="s">
        <v>49</v>
      </c>
      <c r="I43" s="26" t="s">
        <v>49</v>
      </c>
      <c r="J43" s="62"/>
      <c r="K43" s="116"/>
      <c r="L43" s="111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30">
        <v>7.0</v>
      </c>
      <c r="B44" s="31" t="s">
        <v>30</v>
      </c>
      <c r="C44" s="32">
        <v>0.0</v>
      </c>
      <c r="D44" s="26">
        <v>0.0</v>
      </c>
      <c r="E44" s="28">
        <v>0.0</v>
      </c>
      <c r="F44" s="26" t="s">
        <v>49</v>
      </c>
      <c r="G44" s="87">
        <f t="shared" si="10"/>
        <v>0</v>
      </c>
      <c r="H44" s="55" t="s">
        <v>49</v>
      </c>
      <c r="I44" s="26" t="s">
        <v>49</v>
      </c>
      <c r="J44" s="62"/>
      <c r="K44" s="116"/>
      <c r="L44" s="111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30">
        <v>8.0</v>
      </c>
      <c r="B45" s="31" t="s">
        <v>31</v>
      </c>
      <c r="C45" s="32">
        <v>0.0</v>
      </c>
      <c r="D45" s="26">
        <v>0.0</v>
      </c>
      <c r="E45" s="28">
        <v>0.0</v>
      </c>
      <c r="F45" s="26" t="s">
        <v>49</v>
      </c>
      <c r="G45" s="87">
        <f t="shared" si="10"/>
        <v>0</v>
      </c>
      <c r="H45" s="55"/>
      <c r="I45" s="26"/>
      <c r="J45" s="62"/>
      <c r="K45" s="116"/>
      <c r="L45" s="111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30">
        <v>9.0</v>
      </c>
      <c r="B46" s="31" t="s">
        <v>32</v>
      </c>
      <c r="C46" s="32">
        <v>445.0</v>
      </c>
      <c r="D46" s="27">
        <v>445.0</v>
      </c>
      <c r="E46" s="61">
        <v>477.0</v>
      </c>
      <c r="F46" s="26" t="s">
        <v>49</v>
      </c>
      <c r="G46" s="87">
        <f t="shared" si="10"/>
        <v>413</v>
      </c>
      <c r="H46" s="55">
        <v>32.9</v>
      </c>
      <c r="I46" s="27">
        <f>H46*E46/10</f>
        <v>1569.33</v>
      </c>
      <c r="J46" s="62"/>
      <c r="K46" s="116">
        <v>462.0</v>
      </c>
      <c r="L46" s="111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30">
        <v>10.0</v>
      </c>
      <c r="B47" s="31" t="s">
        <v>33</v>
      </c>
      <c r="C47" s="32">
        <v>0.0</v>
      </c>
      <c r="D47" s="26">
        <v>0.0</v>
      </c>
      <c r="E47" s="28">
        <v>0.0</v>
      </c>
      <c r="F47" s="26" t="s">
        <v>49</v>
      </c>
      <c r="G47" s="87">
        <f t="shared" si="10"/>
        <v>0</v>
      </c>
      <c r="H47" s="55" t="s">
        <v>49</v>
      </c>
      <c r="I47" s="26" t="s">
        <v>49</v>
      </c>
      <c r="J47" s="62"/>
      <c r="K47" s="116"/>
      <c r="L47" s="111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30">
        <v>11.0</v>
      </c>
      <c r="B48" s="31" t="s">
        <v>34</v>
      </c>
      <c r="C48" s="32">
        <v>0.0</v>
      </c>
      <c r="D48" s="26">
        <v>0.0</v>
      </c>
      <c r="E48" s="28">
        <v>0.0</v>
      </c>
      <c r="F48" s="26" t="s">
        <v>49</v>
      </c>
      <c r="G48" s="87">
        <f t="shared" si="10"/>
        <v>0</v>
      </c>
      <c r="H48" s="55" t="s">
        <v>49</v>
      </c>
      <c r="I48" s="26" t="s">
        <v>49</v>
      </c>
      <c r="J48" s="62"/>
      <c r="K48" s="116"/>
      <c r="L48" s="111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30">
        <v>12.0</v>
      </c>
      <c r="B49" s="31" t="s">
        <v>35</v>
      </c>
      <c r="C49" s="32">
        <v>0.0</v>
      </c>
      <c r="D49" s="26">
        <v>0.0</v>
      </c>
      <c r="E49" s="28">
        <v>0.0</v>
      </c>
      <c r="F49" s="26" t="s">
        <v>49</v>
      </c>
      <c r="G49" s="87">
        <f t="shared" si="10"/>
        <v>0</v>
      </c>
      <c r="H49" s="55" t="s">
        <v>49</v>
      </c>
      <c r="I49" s="26" t="s">
        <v>49</v>
      </c>
      <c r="J49" s="62"/>
      <c r="K49" s="116"/>
      <c r="L49" s="111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30">
        <v>13.0</v>
      </c>
      <c r="B50" s="31" t="s">
        <v>36</v>
      </c>
      <c r="C50" s="32">
        <v>0.0</v>
      </c>
      <c r="D50" s="26">
        <v>0.0</v>
      </c>
      <c r="E50" s="28">
        <v>0.0</v>
      </c>
      <c r="F50" s="26" t="s">
        <v>49</v>
      </c>
      <c r="G50" s="87">
        <f t="shared" si="10"/>
        <v>0</v>
      </c>
      <c r="H50" s="55" t="s">
        <v>49</v>
      </c>
      <c r="I50" s="26" t="s">
        <v>49</v>
      </c>
      <c r="J50" s="62"/>
      <c r="K50" s="116"/>
      <c r="L50" s="111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30">
        <v>14.0</v>
      </c>
      <c r="B51" s="31" t="s">
        <v>37</v>
      </c>
      <c r="C51" s="32">
        <v>0.0</v>
      </c>
      <c r="D51" s="26">
        <v>0.0</v>
      </c>
      <c r="E51" s="28">
        <v>0.0</v>
      </c>
      <c r="F51" s="26" t="s">
        <v>49</v>
      </c>
      <c r="G51" s="87">
        <f t="shared" si="10"/>
        <v>0</v>
      </c>
      <c r="H51" s="55" t="s">
        <v>49</v>
      </c>
      <c r="I51" s="26" t="s">
        <v>49</v>
      </c>
      <c r="J51" s="62"/>
      <c r="K51" s="116"/>
      <c r="L51" s="111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30">
        <v>15.0</v>
      </c>
      <c r="B52" s="31" t="s">
        <v>38</v>
      </c>
      <c r="C52" s="32"/>
      <c r="D52" s="26"/>
      <c r="E52" s="28"/>
      <c r="F52" s="26"/>
      <c r="G52" s="87"/>
      <c r="H52" s="55"/>
      <c r="I52" s="27"/>
      <c r="J52" s="62"/>
      <c r="K52" s="116"/>
      <c r="L52" s="111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30">
        <v>16.0</v>
      </c>
      <c r="B53" s="31" t="s">
        <v>39</v>
      </c>
      <c r="C53" s="32">
        <v>0.0</v>
      </c>
      <c r="D53" s="26">
        <v>0.0</v>
      </c>
      <c r="E53" s="28">
        <v>0.0</v>
      </c>
      <c r="F53" s="26" t="s">
        <v>49</v>
      </c>
      <c r="G53" s="87">
        <f t="shared" ref="G53:G55" si="11">C53+D53-E53</f>
        <v>0</v>
      </c>
      <c r="H53" s="55" t="s">
        <v>49</v>
      </c>
      <c r="I53" s="26" t="s">
        <v>49</v>
      </c>
      <c r="J53" s="62"/>
      <c r="K53" s="116"/>
      <c r="L53" s="111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30">
        <v>17.0</v>
      </c>
      <c r="B54" s="31" t="s">
        <v>40</v>
      </c>
      <c r="C54" s="32">
        <v>0.0</v>
      </c>
      <c r="D54" s="26">
        <v>0.0</v>
      </c>
      <c r="E54" s="28">
        <v>0.0</v>
      </c>
      <c r="F54" s="26" t="s">
        <v>49</v>
      </c>
      <c r="G54" s="87">
        <f t="shared" si="11"/>
        <v>0</v>
      </c>
      <c r="H54" s="55" t="s">
        <v>49</v>
      </c>
      <c r="I54" s="26" t="s">
        <v>49</v>
      </c>
      <c r="J54" s="62"/>
      <c r="K54" s="116"/>
      <c r="L54" s="111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63"/>
      <c r="B55" s="25" t="s">
        <v>41</v>
      </c>
      <c r="C55" s="32">
        <v>482.0</v>
      </c>
      <c r="D55" s="27">
        <v>477.0</v>
      </c>
      <c r="E55" s="61">
        <v>477.0</v>
      </c>
      <c r="F55" s="26" t="s">
        <v>49</v>
      </c>
      <c r="G55" s="87">
        <f t="shared" si="11"/>
        <v>482</v>
      </c>
      <c r="H55" s="55">
        <v>32.9</v>
      </c>
      <c r="I55" s="27">
        <f>H55*E55/10</f>
        <v>1569.33</v>
      </c>
      <c r="J55" s="62"/>
      <c r="K55" s="116"/>
      <c r="L55" s="111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1"/>
      <c r="B56" s="6"/>
      <c r="C56" s="42"/>
      <c r="D56" s="42"/>
      <c r="E56" s="43"/>
      <c r="F56" s="42"/>
      <c r="G56" s="42"/>
      <c r="H56" s="4">
        <v>34.92</v>
      </c>
      <c r="I56" s="4">
        <v>1568.6064000000001</v>
      </c>
      <c r="J56" s="6"/>
      <c r="K56" s="116"/>
      <c r="L56" s="111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8" t="s">
        <v>0</v>
      </c>
      <c r="B57" s="2"/>
      <c r="C57" s="2"/>
      <c r="D57" s="2"/>
      <c r="E57" s="2"/>
      <c r="F57" s="2"/>
      <c r="G57" s="2"/>
      <c r="H57" s="2"/>
      <c r="I57" s="2"/>
      <c r="J57" s="3"/>
      <c r="K57" s="116"/>
      <c r="L57" s="111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8" t="s">
        <v>1</v>
      </c>
      <c r="B58" s="2"/>
      <c r="C58" s="2"/>
      <c r="D58" s="2"/>
      <c r="E58" s="2"/>
      <c r="F58" s="2"/>
      <c r="G58" s="2"/>
      <c r="H58" s="2"/>
      <c r="I58" s="2"/>
      <c r="J58" s="3"/>
      <c r="K58" s="116"/>
      <c r="L58" s="111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1" t="s">
        <v>85</v>
      </c>
      <c r="B59" s="2"/>
      <c r="C59" s="2"/>
      <c r="D59" s="2"/>
      <c r="E59" s="2"/>
      <c r="F59" s="2"/>
      <c r="G59" s="2"/>
      <c r="H59" s="2"/>
      <c r="I59" s="2"/>
      <c r="J59" s="3"/>
      <c r="K59" s="116"/>
      <c r="L59" s="111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8" t="s">
        <v>42</v>
      </c>
      <c r="B60" s="2"/>
      <c r="C60" s="2"/>
      <c r="D60" s="2"/>
      <c r="E60" s="2"/>
      <c r="F60" s="2"/>
      <c r="G60" s="2"/>
      <c r="H60" s="2"/>
      <c r="I60" s="2"/>
      <c r="J60" s="3"/>
      <c r="K60" s="116"/>
      <c r="L60" s="11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6"/>
      <c r="B61" s="6"/>
      <c r="C61" s="49"/>
      <c r="D61" s="49"/>
      <c r="E61" s="50"/>
      <c r="F61" s="49"/>
      <c r="G61" s="49"/>
      <c r="H61" s="51"/>
      <c r="I61" s="49"/>
      <c r="J61" s="6"/>
      <c r="K61" s="116"/>
      <c r="L61" s="111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10"/>
      <c r="B62" s="11"/>
      <c r="C62" s="12" t="s">
        <v>4</v>
      </c>
      <c r="D62" s="12"/>
      <c r="E62" s="93" t="s">
        <v>65</v>
      </c>
      <c r="F62" s="94"/>
      <c r="G62" s="95"/>
      <c r="H62" s="107"/>
      <c r="I62" s="12" t="s">
        <v>4</v>
      </c>
      <c r="J62" s="52"/>
      <c r="K62" s="124"/>
      <c r="L62" s="125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17" t="s">
        <v>6</v>
      </c>
      <c r="B63" s="18" t="s">
        <v>7</v>
      </c>
      <c r="C63" s="19" t="s">
        <v>8</v>
      </c>
      <c r="D63" s="19" t="s">
        <v>9</v>
      </c>
      <c r="E63" s="96" t="s">
        <v>67</v>
      </c>
      <c r="F63" s="97" t="s">
        <v>12</v>
      </c>
      <c r="G63" s="98" t="s">
        <v>68</v>
      </c>
      <c r="H63" s="108" t="s">
        <v>73</v>
      </c>
      <c r="I63" s="19" t="s">
        <v>13</v>
      </c>
      <c r="J63" s="22" t="s">
        <v>14</v>
      </c>
      <c r="K63" s="140" t="s">
        <v>15</v>
      </c>
      <c r="L63" s="126" t="s">
        <v>16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17"/>
      <c r="B64" s="18"/>
      <c r="C64" s="23" t="s">
        <v>87</v>
      </c>
      <c r="D64" s="19" t="s">
        <v>18</v>
      </c>
      <c r="E64" s="85" t="s">
        <v>18</v>
      </c>
      <c r="F64" s="19" t="s">
        <v>18</v>
      </c>
      <c r="G64" s="20" t="s">
        <v>18</v>
      </c>
      <c r="H64" s="108" t="s">
        <v>74</v>
      </c>
      <c r="I64" s="23" t="s">
        <v>87</v>
      </c>
      <c r="J64" s="22" t="s">
        <v>19</v>
      </c>
      <c r="K64" s="140" t="s">
        <v>20</v>
      </c>
      <c r="L64" s="126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24"/>
      <c r="B65" s="25"/>
      <c r="C65" s="26" t="s">
        <v>18</v>
      </c>
      <c r="D65" s="27"/>
      <c r="E65" s="99"/>
      <c r="F65" s="27"/>
      <c r="G65" s="86"/>
      <c r="H65" s="108" t="s">
        <v>75</v>
      </c>
      <c r="I65" s="26" t="s">
        <v>18</v>
      </c>
      <c r="J65" s="55"/>
      <c r="K65" s="141"/>
      <c r="L65" s="127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30">
        <v>1.0</v>
      </c>
      <c r="B66" s="31" t="s">
        <v>21</v>
      </c>
      <c r="C66" s="74">
        <v>0.0</v>
      </c>
      <c r="D66" s="74">
        <v>0.0</v>
      </c>
      <c r="E66" s="89">
        <v>0.0</v>
      </c>
      <c r="F66" s="100">
        <v>0.0</v>
      </c>
      <c r="G66" s="33">
        <v>0.0</v>
      </c>
      <c r="H66" s="109">
        <v>0.0</v>
      </c>
      <c r="I66" s="74">
        <v>0.0</v>
      </c>
      <c r="J66" s="56"/>
      <c r="K66" s="142">
        <f t="shared" ref="K66:K73" si="12">J66*E66/10</f>
        <v>0</v>
      </c>
      <c r="L66" s="128" t="s">
        <v>43</v>
      </c>
      <c r="M66" s="113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30">
        <v>2.0</v>
      </c>
      <c r="B67" s="31" t="s">
        <v>23</v>
      </c>
      <c r="C67" s="74">
        <v>0.0</v>
      </c>
      <c r="D67" s="74">
        <v>0.0</v>
      </c>
      <c r="E67" s="43">
        <v>0.0</v>
      </c>
      <c r="F67" s="100"/>
      <c r="G67" s="33">
        <v>0.0</v>
      </c>
      <c r="H67" s="109">
        <v>0.0</v>
      </c>
      <c r="I67" s="74">
        <v>0.0</v>
      </c>
      <c r="J67" s="143">
        <v>0.0</v>
      </c>
      <c r="K67" s="142">
        <f t="shared" si="12"/>
        <v>0</v>
      </c>
      <c r="L67" s="129"/>
      <c r="M67" s="113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30">
        <v>3.0</v>
      </c>
      <c r="B68" s="31" t="s">
        <v>25</v>
      </c>
      <c r="C68" s="74">
        <v>0.0</v>
      </c>
      <c r="D68" s="74">
        <v>206.3</v>
      </c>
      <c r="E68" s="74">
        <v>206.3</v>
      </c>
      <c r="F68" s="100"/>
      <c r="G68" s="33">
        <v>0.0</v>
      </c>
      <c r="H68" s="109">
        <v>0.0</v>
      </c>
      <c r="I68" s="74">
        <f t="shared" ref="I68:I69" si="13">C68+D68-E68-G68-H68</f>
        <v>0</v>
      </c>
      <c r="J68" s="144">
        <v>71.2</v>
      </c>
      <c r="K68" s="142">
        <f t="shared" si="12"/>
        <v>1468.856</v>
      </c>
      <c r="L68" s="129"/>
      <c r="M68" s="113">
        <f t="shared" ref="M68:M73" si="14">D68*95.64%</f>
        <v>197.30532</v>
      </c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30">
        <v>4.0</v>
      </c>
      <c r="B69" s="31" t="s">
        <v>27</v>
      </c>
      <c r="C69" s="74">
        <v>0.0</v>
      </c>
      <c r="D69" s="74">
        <v>8.5</v>
      </c>
      <c r="E69" s="74">
        <v>8.5</v>
      </c>
      <c r="F69" s="100">
        <v>0.0</v>
      </c>
      <c r="G69" s="33"/>
      <c r="H69" s="109">
        <v>0.0</v>
      </c>
      <c r="I69" s="74">
        <f t="shared" si="13"/>
        <v>0</v>
      </c>
      <c r="J69" s="144">
        <v>72.2</v>
      </c>
      <c r="K69" s="142">
        <f t="shared" si="12"/>
        <v>61.37</v>
      </c>
      <c r="L69" s="129"/>
      <c r="M69" s="113">
        <f t="shared" si="14"/>
        <v>8.1294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30">
        <v>5.0</v>
      </c>
      <c r="B70" s="31" t="s">
        <v>28</v>
      </c>
      <c r="C70" s="74">
        <v>0.0</v>
      </c>
      <c r="D70" s="74">
        <v>0.9</v>
      </c>
      <c r="E70" s="74">
        <v>0.9</v>
      </c>
      <c r="F70" s="100">
        <v>0.0</v>
      </c>
      <c r="G70" s="33">
        <v>0.0</v>
      </c>
      <c r="H70" s="109">
        <v>0.0</v>
      </c>
      <c r="I70" s="74">
        <v>0.0</v>
      </c>
      <c r="J70" s="144">
        <v>73.15</v>
      </c>
      <c r="K70" s="142">
        <f t="shared" si="12"/>
        <v>6.5835</v>
      </c>
      <c r="L70" s="129"/>
      <c r="M70" s="113">
        <f t="shared" si="14"/>
        <v>0.86076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30">
        <v>6.0</v>
      </c>
      <c r="B71" s="31" t="s">
        <v>29</v>
      </c>
      <c r="C71" s="74">
        <v>21.700000000000017</v>
      </c>
      <c r="D71" s="74">
        <v>136.6</v>
      </c>
      <c r="E71" s="74">
        <v>137.5</v>
      </c>
      <c r="F71" s="100">
        <v>0.0</v>
      </c>
      <c r="G71" s="33">
        <v>21.0</v>
      </c>
      <c r="H71" s="109">
        <v>0.0</v>
      </c>
      <c r="I71" s="74">
        <v>0.0</v>
      </c>
      <c r="J71" s="144">
        <v>73.25</v>
      </c>
      <c r="K71" s="142">
        <f t="shared" si="12"/>
        <v>1007.1875</v>
      </c>
      <c r="L71" s="129"/>
      <c r="M71" s="113">
        <f t="shared" si="14"/>
        <v>130.64424</v>
      </c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30">
        <v>7.0</v>
      </c>
      <c r="B72" s="31" t="s">
        <v>30</v>
      </c>
      <c r="C72" s="74">
        <v>11.300000000000004</v>
      </c>
      <c r="D72" s="74">
        <v>22.6</v>
      </c>
      <c r="E72" s="74">
        <v>18.8</v>
      </c>
      <c r="F72" s="100">
        <v>0.0</v>
      </c>
      <c r="G72" s="33">
        <v>13.0</v>
      </c>
      <c r="H72" s="109">
        <v>0.0</v>
      </c>
      <c r="I72" s="74">
        <f t="shared" ref="I72:I76" si="15">C72+D72-E72-G72-H72</f>
        <v>2.1</v>
      </c>
      <c r="J72" s="144">
        <v>72.75</v>
      </c>
      <c r="K72" s="142">
        <f t="shared" si="12"/>
        <v>136.77</v>
      </c>
      <c r="L72" s="129"/>
      <c r="M72" s="113">
        <f t="shared" si="14"/>
        <v>21.61464</v>
      </c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30">
        <v>8.0</v>
      </c>
      <c r="B73" s="31" t="s">
        <v>31</v>
      </c>
      <c r="C73" s="74">
        <v>0.0</v>
      </c>
      <c r="D73" s="74">
        <v>415.3</v>
      </c>
      <c r="E73" s="74">
        <v>415.3</v>
      </c>
      <c r="F73" s="100">
        <v>0.0</v>
      </c>
      <c r="G73" s="33">
        <v>0.0</v>
      </c>
      <c r="H73" s="109">
        <v>0.0</v>
      </c>
      <c r="I73" s="74">
        <f t="shared" si="15"/>
        <v>0</v>
      </c>
      <c r="J73" s="144">
        <v>73.2</v>
      </c>
      <c r="K73" s="142">
        <f t="shared" si="12"/>
        <v>3039.996</v>
      </c>
      <c r="L73" s="129"/>
      <c r="M73" s="113">
        <f t="shared" si="14"/>
        <v>397.19292</v>
      </c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30">
        <v>9.0</v>
      </c>
      <c r="B74" s="31" t="s">
        <v>32</v>
      </c>
      <c r="C74" s="74">
        <v>239.0</v>
      </c>
      <c r="D74" s="74">
        <v>660.3</v>
      </c>
      <c r="E74" s="74">
        <v>554.3</v>
      </c>
      <c r="F74" s="100">
        <v>0.0</v>
      </c>
      <c r="G74" s="33">
        <v>12.0</v>
      </c>
      <c r="H74" s="109">
        <v>0.0</v>
      </c>
      <c r="I74" s="74">
        <f t="shared" si="15"/>
        <v>333</v>
      </c>
      <c r="J74" s="56">
        <f>K74/E74*10</f>
        <v>70.55565578</v>
      </c>
      <c r="K74" s="142">
        <v>3910.9</v>
      </c>
      <c r="L74" s="129"/>
      <c r="M74" s="113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30">
        <v>10.0</v>
      </c>
      <c r="B75" s="31" t="s">
        <v>33</v>
      </c>
      <c r="C75" s="74">
        <v>2.0</v>
      </c>
      <c r="D75" s="74">
        <v>243.9</v>
      </c>
      <c r="E75" s="74">
        <v>243.9</v>
      </c>
      <c r="F75" s="100">
        <v>0.0</v>
      </c>
      <c r="G75" s="33">
        <v>2.0</v>
      </c>
      <c r="H75" s="109"/>
      <c r="I75" s="74">
        <f t="shared" si="15"/>
        <v>0</v>
      </c>
      <c r="J75" s="144">
        <v>73.35</v>
      </c>
      <c r="K75" s="142">
        <f t="shared" ref="K75:K82" si="16">J75*E75/10</f>
        <v>1789.0065</v>
      </c>
      <c r="L75" s="129"/>
      <c r="M75" s="113">
        <f t="shared" ref="M75:M82" si="17">D75*95.64%</f>
        <v>233.26596</v>
      </c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30">
        <v>11.0</v>
      </c>
      <c r="B76" s="31" t="s">
        <v>34</v>
      </c>
      <c r="C76" s="74">
        <v>0.0</v>
      </c>
      <c r="D76" s="74">
        <v>733.7</v>
      </c>
      <c r="E76" s="74">
        <v>733.7</v>
      </c>
      <c r="F76" s="100">
        <v>0.0</v>
      </c>
      <c r="G76" s="33">
        <v>0.0</v>
      </c>
      <c r="H76" s="109">
        <v>0.0</v>
      </c>
      <c r="I76" s="74">
        <f t="shared" si="15"/>
        <v>0</v>
      </c>
      <c r="J76" s="144">
        <v>74.75</v>
      </c>
      <c r="K76" s="142">
        <f t="shared" si="16"/>
        <v>5484.4075</v>
      </c>
      <c r="L76" s="129"/>
      <c r="M76" s="113">
        <f t="shared" si="17"/>
        <v>701.71068</v>
      </c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30">
        <v>12.0</v>
      </c>
      <c r="B77" s="31" t="s">
        <v>35</v>
      </c>
      <c r="C77" s="74">
        <v>14.199999999999989</v>
      </c>
      <c r="D77" s="74">
        <v>620.6</v>
      </c>
      <c r="E77" s="74">
        <v>621.6</v>
      </c>
      <c r="F77" s="100">
        <v>0.0</v>
      </c>
      <c r="G77" s="33">
        <v>13.0</v>
      </c>
      <c r="H77" s="109">
        <v>0.0</v>
      </c>
      <c r="I77" s="74">
        <v>0.0</v>
      </c>
      <c r="J77" s="144">
        <v>74.44</v>
      </c>
      <c r="K77" s="142">
        <f t="shared" si="16"/>
        <v>4627.1904</v>
      </c>
      <c r="L77" s="129"/>
      <c r="M77" s="113">
        <f t="shared" si="17"/>
        <v>593.54184</v>
      </c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30">
        <v>13.0</v>
      </c>
      <c r="B78" s="31" t="s">
        <v>36</v>
      </c>
      <c r="C78" s="74">
        <v>0.0</v>
      </c>
      <c r="D78" s="74">
        <v>786.4</v>
      </c>
      <c r="E78" s="74">
        <v>786.4</v>
      </c>
      <c r="F78" s="100">
        <v>0.0</v>
      </c>
      <c r="G78" s="33">
        <v>0.0</v>
      </c>
      <c r="H78" s="109">
        <v>0.0</v>
      </c>
      <c r="I78" s="74">
        <f t="shared" ref="I78:I79" si="18">C78+D78-E78-G78-H78</f>
        <v>0</v>
      </c>
      <c r="J78" s="144">
        <v>73.75</v>
      </c>
      <c r="K78" s="142">
        <f t="shared" si="16"/>
        <v>5799.7</v>
      </c>
      <c r="L78" s="129"/>
      <c r="M78" s="113">
        <f t="shared" si="17"/>
        <v>752.11296</v>
      </c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30">
        <v>14.0</v>
      </c>
      <c r="B79" s="31" t="s">
        <v>37</v>
      </c>
      <c r="C79" s="74">
        <v>0.0</v>
      </c>
      <c r="D79" s="74">
        <v>640.4</v>
      </c>
      <c r="E79" s="74">
        <v>640.4</v>
      </c>
      <c r="F79" s="100">
        <v>0.0</v>
      </c>
      <c r="G79" s="33">
        <v>0.0</v>
      </c>
      <c r="H79" s="109">
        <v>0.0</v>
      </c>
      <c r="I79" s="74">
        <f t="shared" si="18"/>
        <v>0</v>
      </c>
      <c r="J79" s="144">
        <v>73.65</v>
      </c>
      <c r="K79" s="142">
        <f t="shared" si="16"/>
        <v>4716.546</v>
      </c>
      <c r="L79" s="129"/>
      <c r="M79" s="113">
        <f t="shared" si="17"/>
        <v>612.47856</v>
      </c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30">
        <v>15.0</v>
      </c>
      <c r="B80" s="31" t="s">
        <v>38</v>
      </c>
      <c r="C80" s="74">
        <v>5.3999999999999915</v>
      </c>
      <c r="D80" s="74">
        <v>113.0</v>
      </c>
      <c r="E80" s="74">
        <v>117.7</v>
      </c>
      <c r="F80" s="100">
        <v>0.0</v>
      </c>
      <c r="G80" s="33">
        <v>1.0</v>
      </c>
      <c r="H80" s="109">
        <v>0.0</v>
      </c>
      <c r="I80" s="74">
        <v>0.0</v>
      </c>
      <c r="J80" s="144">
        <v>72.2</v>
      </c>
      <c r="K80" s="142">
        <f t="shared" si="16"/>
        <v>849.794</v>
      </c>
      <c r="L80" s="129"/>
      <c r="M80" s="113">
        <f t="shared" si="17"/>
        <v>108.0732</v>
      </c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30">
        <v>16.0</v>
      </c>
      <c r="B81" s="31" t="s">
        <v>39</v>
      </c>
      <c r="C81" s="74">
        <v>0.0</v>
      </c>
      <c r="D81" s="74">
        <v>382.4</v>
      </c>
      <c r="E81" s="74">
        <v>382.4</v>
      </c>
      <c r="F81" s="100">
        <v>0.0</v>
      </c>
      <c r="G81" s="33"/>
      <c r="H81" s="109">
        <v>0.0</v>
      </c>
      <c r="I81" s="74">
        <f t="shared" ref="I81:I83" si="19">C81+D81-E81-G81-H81</f>
        <v>0</v>
      </c>
      <c r="J81" s="144">
        <v>72.15</v>
      </c>
      <c r="K81" s="142">
        <f t="shared" si="16"/>
        <v>2759.016</v>
      </c>
      <c r="L81" s="129"/>
      <c r="M81" s="113">
        <f t="shared" si="17"/>
        <v>365.72736</v>
      </c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30">
        <v>17.0</v>
      </c>
      <c r="B82" s="31" t="s">
        <v>40</v>
      </c>
      <c r="C82" s="74">
        <v>0.0</v>
      </c>
      <c r="D82" s="74">
        <v>251.5</v>
      </c>
      <c r="E82" s="74">
        <v>251.5</v>
      </c>
      <c r="F82" s="100">
        <v>0.0</v>
      </c>
      <c r="G82" s="33">
        <v>0.0</v>
      </c>
      <c r="H82" s="109">
        <v>0.0</v>
      </c>
      <c r="I82" s="74">
        <f t="shared" si="19"/>
        <v>0</v>
      </c>
      <c r="J82" s="144">
        <v>72.25</v>
      </c>
      <c r="K82" s="142">
        <f t="shared" si="16"/>
        <v>1817.0875</v>
      </c>
      <c r="L82" s="129"/>
      <c r="M82" s="113">
        <f t="shared" si="17"/>
        <v>240.5346</v>
      </c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30"/>
      <c r="B83" s="25" t="s">
        <v>41</v>
      </c>
      <c r="C83" s="74">
        <v>293.40000000000055</v>
      </c>
      <c r="D83" s="74">
        <v>5222.4</v>
      </c>
      <c r="E83" s="74">
        <v>5119.2</v>
      </c>
      <c r="F83" s="74">
        <f t="shared" ref="F83:H83" si="20">SUM(F66:F82)</f>
        <v>0</v>
      </c>
      <c r="G83" s="74">
        <f t="shared" si="20"/>
        <v>62</v>
      </c>
      <c r="H83" s="74">
        <f t="shared" si="20"/>
        <v>0</v>
      </c>
      <c r="I83" s="74">
        <f t="shared" si="19"/>
        <v>334.6</v>
      </c>
      <c r="J83" s="56">
        <f>K83/E83*10</f>
        <v>73.20364686</v>
      </c>
      <c r="K83" s="142">
        <f>SUM(K66:K82)</f>
        <v>37474.4109</v>
      </c>
      <c r="L83" s="129"/>
      <c r="M83" s="42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1"/>
      <c r="B84" s="6" t="s">
        <v>44</v>
      </c>
      <c r="C84" s="44"/>
      <c r="D84" s="44"/>
      <c r="E84" s="58"/>
      <c r="F84" s="44"/>
      <c r="G84" s="59"/>
      <c r="H84" s="60"/>
      <c r="I84" s="44"/>
      <c r="J84" s="4">
        <v>73.2</v>
      </c>
      <c r="K84" s="4">
        <v>37473.7985</v>
      </c>
      <c r="L84" s="79">
        <f>K84-K83</f>
        <v>-0.6124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1"/>
      <c r="B85" s="6"/>
      <c r="C85" s="44"/>
      <c r="D85" s="44"/>
      <c r="E85" s="58"/>
      <c r="F85" s="44"/>
      <c r="G85" s="59"/>
      <c r="H85" s="60"/>
      <c r="I85" s="44"/>
      <c r="J85" s="112"/>
      <c r="K85" s="46"/>
      <c r="L85" s="111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1"/>
      <c r="B86" s="6"/>
      <c r="C86" s="44"/>
      <c r="D86" s="44"/>
      <c r="E86" s="58"/>
      <c r="F86" s="44"/>
      <c r="G86" s="59"/>
      <c r="H86" s="60"/>
      <c r="I86" s="44"/>
      <c r="J86" s="43"/>
      <c r="K86" s="116"/>
      <c r="L86" s="111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1" t="s">
        <v>0</v>
      </c>
      <c r="B87" s="2"/>
      <c r="C87" s="2"/>
      <c r="D87" s="2"/>
      <c r="E87" s="2"/>
      <c r="F87" s="2"/>
      <c r="G87" s="2"/>
      <c r="H87" s="2"/>
      <c r="I87" s="2"/>
      <c r="J87" s="3"/>
      <c r="K87" s="116"/>
      <c r="L87" s="111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1" t="s">
        <v>1</v>
      </c>
      <c r="B88" s="2"/>
      <c r="C88" s="2"/>
      <c r="D88" s="2"/>
      <c r="E88" s="2"/>
      <c r="F88" s="2"/>
      <c r="G88" s="2"/>
      <c r="H88" s="2"/>
      <c r="I88" s="2"/>
      <c r="J88" s="3"/>
      <c r="K88" s="116"/>
      <c r="L88" s="111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1" t="s">
        <v>85</v>
      </c>
      <c r="B89" s="2"/>
      <c r="C89" s="2"/>
      <c r="D89" s="2"/>
      <c r="E89" s="2"/>
      <c r="F89" s="2"/>
      <c r="G89" s="2"/>
      <c r="H89" s="2"/>
      <c r="I89" s="2"/>
      <c r="J89" s="3"/>
      <c r="K89" s="116"/>
      <c r="L89" s="111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1" t="s">
        <v>45</v>
      </c>
      <c r="B90" s="2"/>
      <c r="C90" s="2"/>
      <c r="D90" s="2"/>
      <c r="E90" s="2"/>
      <c r="F90" s="2"/>
      <c r="G90" s="2"/>
      <c r="H90" s="2"/>
      <c r="I90" s="2"/>
      <c r="J90" s="3"/>
      <c r="K90" s="116"/>
      <c r="L90" s="111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5"/>
      <c r="B91" s="6"/>
      <c r="C91" s="49"/>
      <c r="D91" s="49"/>
      <c r="E91" s="50"/>
      <c r="F91" s="49"/>
      <c r="G91" s="49"/>
      <c r="H91" s="51"/>
      <c r="I91" s="49"/>
      <c r="J91" s="6"/>
      <c r="K91" s="116"/>
      <c r="L91" s="111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10"/>
      <c r="B92" s="11"/>
      <c r="C92" s="12" t="s">
        <v>4</v>
      </c>
      <c r="D92" s="12"/>
      <c r="E92" s="102" t="s">
        <v>65</v>
      </c>
      <c r="F92" s="103"/>
      <c r="G92" s="76" t="s">
        <v>4</v>
      </c>
      <c r="H92" s="16"/>
      <c r="I92" s="15"/>
      <c r="J92" s="11"/>
      <c r="K92" s="116"/>
      <c r="L92" s="111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17" t="s">
        <v>6</v>
      </c>
      <c r="B93" s="18" t="s">
        <v>7</v>
      </c>
      <c r="C93" s="19" t="s">
        <v>8</v>
      </c>
      <c r="D93" s="19" t="s">
        <v>9</v>
      </c>
      <c r="E93" s="96" t="s">
        <v>67</v>
      </c>
      <c r="F93" s="97" t="s">
        <v>12</v>
      </c>
      <c r="G93" s="19" t="s">
        <v>13</v>
      </c>
      <c r="H93" s="22" t="s">
        <v>14</v>
      </c>
      <c r="I93" s="19" t="s">
        <v>15</v>
      </c>
      <c r="J93" s="18" t="s">
        <v>16</v>
      </c>
      <c r="K93" s="116"/>
      <c r="L93" s="111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17"/>
      <c r="B94" s="18"/>
      <c r="C94" s="23" t="s">
        <v>87</v>
      </c>
      <c r="D94" s="19" t="s">
        <v>18</v>
      </c>
      <c r="E94" s="85" t="s">
        <v>18</v>
      </c>
      <c r="F94" s="19" t="s">
        <v>18</v>
      </c>
      <c r="G94" s="23" t="s">
        <v>87</v>
      </c>
      <c r="H94" s="22" t="s">
        <v>19</v>
      </c>
      <c r="I94" s="19" t="s">
        <v>20</v>
      </c>
      <c r="J94" s="18"/>
      <c r="K94" s="116"/>
      <c r="L94" s="111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24"/>
      <c r="B95" s="25"/>
      <c r="C95" s="26" t="s">
        <v>18</v>
      </c>
      <c r="D95" s="27"/>
      <c r="E95" s="99"/>
      <c r="F95" s="27"/>
      <c r="G95" s="26" t="s">
        <v>18</v>
      </c>
      <c r="H95" s="29"/>
      <c r="I95" s="27"/>
      <c r="J95" s="25"/>
      <c r="K95" s="116"/>
      <c r="L95" s="111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30">
        <v>1.0</v>
      </c>
      <c r="B96" s="31" t="s">
        <v>21</v>
      </c>
      <c r="C96" s="32"/>
      <c r="D96" s="74">
        <v>0.0</v>
      </c>
      <c r="E96" s="89">
        <v>0.0</v>
      </c>
      <c r="F96" s="26">
        <v>0.0</v>
      </c>
      <c r="G96" s="74"/>
      <c r="H96" s="29"/>
      <c r="I96" s="61">
        <f>E96*H96/10</f>
        <v>0</v>
      </c>
      <c r="J96" s="62" t="s">
        <v>46</v>
      </c>
      <c r="K96" s="116"/>
      <c r="L96" s="111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30">
        <v>2.0</v>
      </c>
      <c r="B97" s="31" t="s">
        <v>23</v>
      </c>
      <c r="C97" s="32"/>
      <c r="D97" s="74">
        <v>0.0</v>
      </c>
      <c r="E97" s="43">
        <v>0.0</v>
      </c>
      <c r="F97" s="26"/>
      <c r="G97" s="74"/>
      <c r="H97" s="29"/>
      <c r="I97" s="61"/>
      <c r="J97" s="62"/>
      <c r="K97" s="116"/>
      <c r="L97" s="111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30">
        <v>3.0</v>
      </c>
      <c r="B98" s="31" t="s">
        <v>25</v>
      </c>
      <c r="C98" s="32"/>
      <c r="D98" s="74">
        <v>0.0</v>
      </c>
      <c r="E98" s="74">
        <v>0.0</v>
      </c>
      <c r="F98" s="26"/>
      <c r="G98" s="74"/>
      <c r="H98" s="29"/>
      <c r="I98" s="61">
        <f>E98*H98/10</f>
        <v>0</v>
      </c>
      <c r="J98" s="62"/>
      <c r="K98" s="116"/>
      <c r="L98" s="111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30">
        <v>4.0</v>
      </c>
      <c r="B99" s="31" t="s">
        <v>27</v>
      </c>
      <c r="C99" s="32"/>
      <c r="D99" s="74">
        <v>0.0</v>
      </c>
      <c r="E99" s="74">
        <v>0.0</v>
      </c>
      <c r="F99" s="26">
        <v>0.0</v>
      </c>
      <c r="G99" s="74"/>
      <c r="H99" s="29"/>
      <c r="I99" s="29"/>
      <c r="J99" s="62"/>
      <c r="K99" s="116"/>
      <c r="L99" s="111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30">
        <v>5.0</v>
      </c>
      <c r="B100" s="31" t="s">
        <v>28</v>
      </c>
      <c r="C100" s="32"/>
      <c r="D100" s="74">
        <v>0.0</v>
      </c>
      <c r="E100" s="74">
        <v>0.0</v>
      </c>
      <c r="F100" s="26">
        <v>0.0</v>
      </c>
      <c r="G100" s="74"/>
      <c r="H100" s="29"/>
      <c r="I100" s="29"/>
      <c r="J100" s="62"/>
      <c r="K100" s="116"/>
      <c r="L100" s="111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30">
        <v>6.0</v>
      </c>
      <c r="B101" s="31" t="s">
        <v>29</v>
      </c>
      <c r="C101" s="32"/>
      <c r="D101" s="74">
        <v>0.0</v>
      </c>
      <c r="E101" s="74">
        <v>0.0</v>
      </c>
      <c r="F101" s="26">
        <v>0.0</v>
      </c>
      <c r="G101" s="74"/>
      <c r="H101" s="29"/>
      <c r="I101" s="29"/>
      <c r="J101" s="62"/>
      <c r="K101" s="116"/>
      <c r="L101" s="111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30">
        <v>7.0</v>
      </c>
      <c r="B102" s="31" t="s">
        <v>30</v>
      </c>
      <c r="C102" s="32"/>
      <c r="D102" s="74">
        <v>0.0</v>
      </c>
      <c r="E102" s="74">
        <v>0.0</v>
      </c>
      <c r="F102" s="26">
        <v>0.0</v>
      </c>
      <c r="G102" s="74"/>
      <c r="H102" s="55"/>
      <c r="I102" s="29"/>
      <c r="J102" s="62"/>
      <c r="K102" s="116"/>
      <c r="L102" s="111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30">
        <v>8.0</v>
      </c>
      <c r="B103" s="31" t="s">
        <v>31</v>
      </c>
      <c r="C103" s="32"/>
      <c r="D103" s="74">
        <v>0.0</v>
      </c>
      <c r="E103" s="74">
        <v>0.0</v>
      </c>
      <c r="F103" s="26">
        <v>0.0</v>
      </c>
      <c r="G103" s="74"/>
      <c r="H103" s="29"/>
      <c r="I103" s="29"/>
      <c r="J103" s="62"/>
      <c r="K103" s="116"/>
      <c r="L103" s="111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30">
        <v>9.0</v>
      </c>
      <c r="B104" s="31" t="s">
        <v>32</v>
      </c>
      <c r="C104" s="32"/>
      <c r="D104" s="74">
        <v>14.1</v>
      </c>
      <c r="E104" s="74">
        <v>14.1</v>
      </c>
      <c r="F104" s="26">
        <v>0.0</v>
      </c>
      <c r="G104" s="74"/>
      <c r="H104" s="29">
        <v>14.89</v>
      </c>
      <c r="I104" s="34">
        <f>H104*E104/10</f>
        <v>20.9949</v>
      </c>
      <c r="J104" s="62"/>
      <c r="K104" s="116"/>
      <c r="L104" s="111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30">
        <v>10.0</v>
      </c>
      <c r="B105" s="31" t="s">
        <v>33</v>
      </c>
      <c r="C105" s="32"/>
      <c r="D105" s="74">
        <v>0.0</v>
      </c>
      <c r="E105" s="74">
        <v>0.0</v>
      </c>
      <c r="F105" s="26">
        <v>0.0</v>
      </c>
      <c r="G105" s="74"/>
      <c r="H105" s="29"/>
      <c r="I105" s="61"/>
      <c r="J105" s="62"/>
      <c r="K105" s="116"/>
      <c r="L105" s="111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30">
        <v>11.0</v>
      </c>
      <c r="B106" s="31" t="s">
        <v>34</v>
      </c>
      <c r="C106" s="32"/>
      <c r="D106" s="74">
        <v>0.0</v>
      </c>
      <c r="E106" s="74">
        <v>0.0</v>
      </c>
      <c r="F106" s="26">
        <v>0.0</v>
      </c>
      <c r="G106" s="74"/>
      <c r="H106" s="29"/>
      <c r="I106" s="29"/>
      <c r="J106" s="62"/>
      <c r="K106" s="116"/>
      <c r="L106" s="111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30">
        <v>12.0</v>
      </c>
      <c r="B107" s="31" t="s">
        <v>35</v>
      </c>
      <c r="C107" s="32"/>
      <c r="D107" s="74">
        <v>0.0</v>
      </c>
      <c r="E107" s="74">
        <v>0.0</v>
      </c>
      <c r="F107" s="26">
        <v>0.0</v>
      </c>
      <c r="G107" s="74"/>
      <c r="H107" s="29"/>
      <c r="I107" s="29"/>
      <c r="J107" s="62"/>
      <c r="K107" s="116"/>
      <c r="L107" s="111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30">
        <v>13.0</v>
      </c>
      <c r="B108" s="31" t="s">
        <v>36</v>
      </c>
      <c r="C108" s="32"/>
      <c r="D108" s="74">
        <v>0.0</v>
      </c>
      <c r="E108" s="74">
        <v>0.0</v>
      </c>
      <c r="F108" s="26">
        <v>0.0</v>
      </c>
      <c r="G108" s="74"/>
      <c r="H108" s="29"/>
      <c r="I108" s="61"/>
      <c r="J108" s="62"/>
      <c r="K108" s="116"/>
      <c r="L108" s="111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30">
        <v>14.0</v>
      </c>
      <c r="B109" s="31" t="s">
        <v>37</v>
      </c>
      <c r="C109" s="32"/>
      <c r="D109" s="74">
        <v>0.0</v>
      </c>
      <c r="E109" s="74">
        <v>0.0</v>
      </c>
      <c r="F109" s="26">
        <v>0.0</v>
      </c>
      <c r="G109" s="74"/>
      <c r="H109" s="29"/>
      <c r="I109" s="61">
        <f t="shared" ref="I109:I112" si="21">E109*H109/10</f>
        <v>0</v>
      </c>
      <c r="J109" s="62"/>
      <c r="K109" s="116"/>
      <c r="L109" s="111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30">
        <v>15.0</v>
      </c>
      <c r="B110" s="31" t="s">
        <v>38</v>
      </c>
      <c r="C110" s="32"/>
      <c r="D110" s="33">
        <v>0.0</v>
      </c>
      <c r="E110" s="74">
        <v>0.0</v>
      </c>
      <c r="F110" s="26">
        <v>0.0</v>
      </c>
      <c r="G110" s="74"/>
      <c r="H110" s="55"/>
      <c r="I110" s="61">
        <f t="shared" si="21"/>
        <v>0</v>
      </c>
      <c r="J110" s="62"/>
      <c r="K110" s="116"/>
      <c r="L110" s="111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30">
        <v>16.0</v>
      </c>
      <c r="B111" s="31" t="s">
        <v>39</v>
      </c>
      <c r="C111" s="32"/>
      <c r="D111" s="33">
        <v>0.0</v>
      </c>
      <c r="E111" s="74">
        <v>0.0</v>
      </c>
      <c r="F111" s="26">
        <v>0.0</v>
      </c>
      <c r="G111" s="74"/>
      <c r="H111" s="55"/>
      <c r="I111" s="61">
        <f t="shared" si="21"/>
        <v>0</v>
      </c>
      <c r="J111" s="62"/>
      <c r="K111" s="116"/>
      <c r="L111" s="111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30">
        <v>17.0</v>
      </c>
      <c r="B112" s="31" t="s">
        <v>40</v>
      </c>
      <c r="C112" s="32"/>
      <c r="D112" s="74">
        <v>0.0</v>
      </c>
      <c r="E112" s="74">
        <v>0.0</v>
      </c>
      <c r="F112" s="26">
        <v>0.0</v>
      </c>
      <c r="G112" s="74"/>
      <c r="H112" s="55"/>
      <c r="I112" s="61">
        <f t="shared" si="21"/>
        <v>0</v>
      </c>
      <c r="J112" s="62"/>
      <c r="K112" s="116"/>
      <c r="L112" s="111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30"/>
      <c r="B113" s="25" t="s">
        <v>41</v>
      </c>
      <c r="C113" s="32"/>
      <c r="D113" s="74">
        <v>14.1</v>
      </c>
      <c r="E113" s="74">
        <v>14.1</v>
      </c>
      <c r="F113" s="26">
        <v>0.0</v>
      </c>
      <c r="G113" s="74"/>
      <c r="H113" s="29">
        <v>14.89</v>
      </c>
      <c r="I113" s="34">
        <f>H113*E113/10</f>
        <v>20.9949</v>
      </c>
      <c r="J113" s="62"/>
      <c r="K113" s="116"/>
      <c r="L113" s="111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1"/>
      <c r="B114" s="6"/>
      <c r="C114" s="42"/>
      <c r="D114" s="42"/>
      <c r="E114" s="43"/>
      <c r="F114" s="42"/>
      <c r="G114" s="59"/>
      <c r="H114" s="4">
        <v>14.89</v>
      </c>
      <c r="I114" s="4">
        <v>21.0</v>
      </c>
      <c r="J114" s="4"/>
      <c r="K114" s="116"/>
      <c r="L114" s="111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1" t="s">
        <v>0</v>
      </c>
      <c r="B115" s="2"/>
      <c r="C115" s="2"/>
      <c r="D115" s="2"/>
      <c r="E115" s="2"/>
      <c r="F115" s="2"/>
      <c r="G115" s="2"/>
      <c r="H115" s="2"/>
      <c r="I115" s="2"/>
      <c r="J115" s="3"/>
      <c r="K115" s="116"/>
      <c r="L115" s="111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1" t="s">
        <v>1</v>
      </c>
      <c r="B116" s="2"/>
      <c r="C116" s="2"/>
      <c r="D116" s="2"/>
      <c r="E116" s="2"/>
      <c r="F116" s="2"/>
      <c r="G116" s="2"/>
      <c r="H116" s="2"/>
      <c r="I116" s="2"/>
      <c r="J116" s="3"/>
      <c r="K116" s="116"/>
      <c r="L116" s="111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1" t="s">
        <v>85</v>
      </c>
      <c r="B117" s="2"/>
      <c r="C117" s="2"/>
      <c r="D117" s="2"/>
      <c r="E117" s="2"/>
      <c r="F117" s="2"/>
      <c r="G117" s="2"/>
      <c r="H117" s="2"/>
      <c r="I117" s="2"/>
      <c r="J117" s="3"/>
      <c r="K117" s="116"/>
      <c r="L117" s="111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1" t="s">
        <v>47</v>
      </c>
      <c r="B118" s="2"/>
      <c r="C118" s="2"/>
      <c r="D118" s="2"/>
      <c r="E118" s="2"/>
      <c r="F118" s="2"/>
      <c r="G118" s="2"/>
      <c r="H118" s="2"/>
      <c r="I118" s="2"/>
      <c r="J118" s="3"/>
      <c r="K118" s="116"/>
      <c r="L118" s="111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5"/>
      <c r="B119" s="6"/>
      <c r="C119" s="49"/>
      <c r="D119" s="49"/>
      <c r="E119" s="50"/>
      <c r="F119" s="49"/>
      <c r="G119" s="49"/>
      <c r="H119" s="51"/>
      <c r="I119" s="49"/>
      <c r="J119" s="6"/>
      <c r="K119" s="116"/>
      <c r="L119" s="111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10"/>
      <c r="B120" s="11"/>
      <c r="C120" s="12" t="s">
        <v>4</v>
      </c>
      <c r="D120" s="12"/>
      <c r="E120" s="105"/>
      <c r="F120" s="15"/>
      <c r="G120" s="12" t="s">
        <v>4</v>
      </c>
      <c r="H120" s="16"/>
      <c r="I120" s="15"/>
      <c r="J120" s="11"/>
      <c r="K120" s="116"/>
      <c r="L120" s="111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17" t="s">
        <v>6</v>
      </c>
      <c r="B121" s="18" t="s">
        <v>7</v>
      </c>
      <c r="C121" s="19" t="s">
        <v>8</v>
      </c>
      <c r="D121" s="19" t="s">
        <v>9</v>
      </c>
      <c r="E121" s="20" t="s">
        <v>65</v>
      </c>
      <c r="F121" s="19" t="s">
        <v>12</v>
      </c>
      <c r="G121" s="19" t="s">
        <v>13</v>
      </c>
      <c r="H121" s="22" t="s">
        <v>14</v>
      </c>
      <c r="I121" s="19" t="s">
        <v>15</v>
      </c>
      <c r="J121" s="18" t="s">
        <v>16</v>
      </c>
      <c r="K121" s="116"/>
      <c r="L121" s="111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17"/>
      <c r="B122" s="18"/>
      <c r="C122" s="23" t="s">
        <v>87</v>
      </c>
      <c r="D122" s="19" t="s">
        <v>18</v>
      </c>
      <c r="E122" s="20" t="s">
        <v>18</v>
      </c>
      <c r="F122" s="19" t="s">
        <v>18</v>
      </c>
      <c r="G122" s="23" t="s">
        <v>87</v>
      </c>
      <c r="H122" s="22" t="s">
        <v>19</v>
      </c>
      <c r="I122" s="19" t="s">
        <v>20</v>
      </c>
      <c r="J122" s="18"/>
      <c r="K122" s="116"/>
      <c r="L122" s="111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24"/>
      <c r="B123" s="25"/>
      <c r="C123" s="26" t="s">
        <v>18</v>
      </c>
      <c r="D123" s="27"/>
      <c r="E123" s="28"/>
      <c r="F123" s="27"/>
      <c r="G123" s="26" t="s">
        <v>18</v>
      </c>
      <c r="H123" s="29"/>
      <c r="I123" s="27"/>
      <c r="J123" s="25"/>
      <c r="K123" s="116"/>
      <c r="L123" s="111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30">
        <v>1.0</v>
      </c>
      <c r="B124" s="31" t="s">
        <v>21</v>
      </c>
      <c r="C124" s="32"/>
      <c r="D124" s="74">
        <v>0.0</v>
      </c>
      <c r="E124" s="74">
        <v>0.0</v>
      </c>
      <c r="F124" s="34">
        <v>0.0</v>
      </c>
      <c r="G124" s="87"/>
      <c r="H124" s="29"/>
      <c r="I124" s="34"/>
      <c r="J124" s="62" t="s">
        <v>46</v>
      </c>
      <c r="K124" s="116"/>
      <c r="L124" s="79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30">
        <v>2.0</v>
      </c>
      <c r="B125" s="31" t="s">
        <v>23</v>
      </c>
      <c r="C125" s="32"/>
      <c r="D125" s="74">
        <v>1.9</v>
      </c>
      <c r="E125" s="74">
        <v>0.0</v>
      </c>
      <c r="F125" s="34">
        <v>0.0</v>
      </c>
      <c r="G125" s="87"/>
      <c r="H125" s="143"/>
      <c r="I125" s="34">
        <f t="shared" ref="I125:I140" si="22">H125*E125/10</f>
        <v>0</v>
      </c>
      <c r="J125" s="62"/>
      <c r="K125" s="45"/>
      <c r="L125" s="79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30">
        <v>3.0</v>
      </c>
      <c r="B126" s="31" t="s">
        <v>25</v>
      </c>
      <c r="C126" s="32">
        <v>0.4000000000000057</v>
      </c>
      <c r="D126" s="74">
        <v>175.2</v>
      </c>
      <c r="E126" s="74">
        <v>175.2</v>
      </c>
      <c r="F126" s="34"/>
      <c r="G126" s="87">
        <f t="shared" ref="G126:G140" si="23">C126+D126-E126</f>
        <v>0.4</v>
      </c>
      <c r="H126" s="144">
        <v>11.45</v>
      </c>
      <c r="I126" s="34">
        <f t="shared" si="22"/>
        <v>200.604</v>
      </c>
      <c r="J126" s="62"/>
      <c r="K126" s="45"/>
      <c r="L126" s="110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30">
        <v>4.0</v>
      </c>
      <c r="B127" s="31" t="s">
        <v>27</v>
      </c>
      <c r="C127" s="32">
        <v>0.0</v>
      </c>
      <c r="D127" s="74">
        <v>7.0</v>
      </c>
      <c r="E127" s="74">
        <v>6.6</v>
      </c>
      <c r="F127" s="34"/>
      <c r="G127" s="87">
        <f t="shared" si="23"/>
        <v>0.4</v>
      </c>
      <c r="H127" s="144">
        <v>11.25</v>
      </c>
      <c r="I127" s="34">
        <f t="shared" si="22"/>
        <v>7.425</v>
      </c>
      <c r="J127" s="62"/>
      <c r="K127" s="45"/>
      <c r="L127" s="110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30">
        <v>5.0</v>
      </c>
      <c r="B128" s="31" t="s">
        <v>28</v>
      </c>
      <c r="C128" s="32">
        <v>0.0</v>
      </c>
      <c r="D128" s="74">
        <v>0.9</v>
      </c>
      <c r="E128" s="74">
        <v>0.9</v>
      </c>
      <c r="F128" s="34"/>
      <c r="G128" s="87">
        <f t="shared" si="23"/>
        <v>0</v>
      </c>
      <c r="H128" s="144">
        <v>11.2</v>
      </c>
      <c r="I128" s="34">
        <f t="shared" si="22"/>
        <v>1.008</v>
      </c>
      <c r="J128" s="62"/>
      <c r="K128" s="45"/>
      <c r="L128" s="110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30">
        <v>6.0</v>
      </c>
      <c r="B129" s="31" t="s">
        <v>29</v>
      </c>
      <c r="C129" s="32">
        <v>9.5</v>
      </c>
      <c r="D129" s="74">
        <v>316.4</v>
      </c>
      <c r="E129" s="74">
        <v>317.4</v>
      </c>
      <c r="F129" s="34"/>
      <c r="G129" s="87">
        <f t="shared" si="23"/>
        <v>8.5</v>
      </c>
      <c r="H129" s="144">
        <v>13.75</v>
      </c>
      <c r="I129" s="34">
        <f t="shared" si="22"/>
        <v>436.425</v>
      </c>
      <c r="J129" s="62"/>
      <c r="K129" s="45"/>
      <c r="L129" s="110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30">
        <v>7.0</v>
      </c>
      <c r="B130" s="31" t="s">
        <v>30</v>
      </c>
      <c r="C130" s="32">
        <v>0.29999999999999716</v>
      </c>
      <c r="D130" s="74">
        <v>82.9</v>
      </c>
      <c r="E130" s="74">
        <v>82.9</v>
      </c>
      <c r="F130" s="34">
        <v>0.0</v>
      </c>
      <c r="G130" s="87">
        <f t="shared" si="23"/>
        <v>0.3</v>
      </c>
      <c r="H130" s="144">
        <v>12.75</v>
      </c>
      <c r="I130" s="34">
        <f t="shared" si="22"/>
        <v>105.6975</v>
      </c>
      <c r="J130" s="62"/>
      <c r="K130" s="45"/>
      <c r="L130" s="110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30">
        <v>8.0</v>
      </c>
      <c r="B131" s="31" t="s">
        <v>31</v>
      </c>
      <c r="C131" s="32">
        <v>0.0</v>
      </c>
      <c r="D131" s="74">
        <v>242.0</v>
      </c>
      <c r="E131" s="74">
        <v>242.0</v>
      </c>
      <c r="F131" s="34">
        <v>0.0</v>
      </c>
      <c r="G131" s="87">
        <f t="shared" si="23"/>
        <v>0</v>
      </c>
      <c r="H131" s="144">
        <v>13.55</v>
      </c>
      <c r="I131" s="34">
        <f t="shared" si="22"/>
        <v>327.91</v>
      </c>
      <c r="J131" s="62"/>
      <c r="K131" s="45"/>
      <c r="L131" s="110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30">
        <v>9.0</v>
      </c>
      <c r="B132" s="31" t="s">
        <v>32</v>
      </c>
      <c r="C132" s="32">
        <v>112.60030581039746</v>
      </c>
      <c r="D132" s="74">
        <v>309.7</v>
      </c>
      <c r="E132" s="74">
        <v>310.7</v>
      </c>
      <c r="F132" s="34">
        <v>0.0</v>
      </c>
      <c r="G132" s="87">
        <f t="shared" si="23"/>
        <v>111.6003058</v>
      </c>
      <c r="H132" s="144">
        <v>13.95</v>
      </c>
      <c r="I132" s="34">
        <f t="shared" si="22"/>
        <v>433.4265</v>
      </c>
      <c r="J132" s="62"/>
      <c r="K132" s="45"/>
      <c r="L132" s="110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30">
        <v>10.0</v>
      </c>
      <c r="B133" s="31" t="s">
        <v>33</v>
      </c>
      <c r="C133" s="32">
        <v>0.0</v>
      </c>
      <c r="D133" s="74">
        <v>573.6</v>
      </c>
      <c r="E133" s="74">
        <v>573.6</v>
      </c>
      <c r="F133" s="34">
        <v>0.0</v>
      </c>
      <c r="G133" s="87">
        <f t="shared" si="23"/>
        <v>0</v>
      </c>
      <c r="H133" s="144">
        <v>13.85</v>
      </c>
      <c r="I133" s="34">
        <f t="shared" si="22"/>
        <v>794.436</v>
      </c>
      <c r="J133" s="62"/>
      <c r="K133" s="45"/>
      <c r="L133" s="110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30">
        <v>11.0</v>
      </c>
      <c r="B134" s="31" t="s">
        <v>34</v>
      </c>
      <c r="C134" s="32">
        <v>0.0</v>
      </c>
      <c r="D134" s="74">
        <v>453.9</v>
      </c>
      <c r="E134" s="74">
        <v>453.9</v>
      </c>
      <c r="F134" s="34">
        <v>0.0</v>
      </c>
      <c r="G134" s="87">
        <f t="shared" si="23"/>
        <v>0</v>
      </c>
      <c r="H134" s="144">
        <v>13.85</v>
      </c>
      <c r="I134" s="34">
        <f t="shared" si="22"/>
        <v>628.6515</v>
      </c>
      <c r="J134" s="62"/>
      <c r="K134" s="45"/>
      <c r="L134" s="110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30">
        <v>12.0</v>
      </c>
      <c r="B135" s="31" t="s">
        <v>35</v>
      </c>
      <c r="C135" s="32">
        <v>1.599999999999909</v>
      </c>
      <c r="D135" s="74">
        <v>514.2</v>
      </c>
      <c r="E135" s="74">
        <v>515.2</v>
      </c>
      <c r="F135" s="34">
        <v>14.0</v>
      </c>
      <c r="G135" s="87">
        <f t="shared" si="23"/>
        <v>0.6</v>
      </c>
      <c r="H135" s="144">
        <v>13.97</v>
      </c>
      <c r="I135" s="34">
        <f t="shared" si="22"/>
        <v>719.7344</v>
      </c>
      <c r="J135" s="62"/>
      <c r="K135" s="45"/>
      <c r="L135" s="110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30">
        <v>13.0</v>
      </c>
      <c r="B136" s="31" t="s">
        <v>36</v>
      </c>
      <c r="C136" s="32">
        <v>0.0</v>
      </c>
      <c r="D136" s="74">
        <v>372.0</v>
      </c>
      <c r="E136" s="74">
        <v>372.0</v>
      </c>
      <c r="F136" s="34">
        <v>0.0</v>
      </c>
      <c r="G136" s="87">
        <f t="shared" si="23"/>
        <v>0</v>
      </c>
      <c r="H136" s="144">
        <v>14.35</v>
      </c>
      <c r="I136" s="34">
        <f t="shared" si="22"/>
        <v>533.82</v>
      </c>
      <c r="J136" s="62"/>
      <c r="K136" s="45"/>
      <c r="L136" s="110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30">
        <v>14.0</v>
      </c>
      <c r="B137" s="31" t="s">
        <v>37</v>
      </c>
      <c r="C137" s="32">
        <v>0.0</v>
      </c>
      <c r="D137" s="74">
        <v>123.4</v>
      </c>
      <c r="E137" s="74">
        <v>123.4</v>
      </c>
      <c r="F137" s="34">
        <v>0.0</v>
      </c>
      <c r="G137" s="87">
        <f t="shared" si="23"/>
        <v>0</v>
      </c>
      <c r="H137" s="144">
        <v>13.71</v>
      </c>
      <c r="I137" s="34">
        <f t="shared" si="22"/>
        <v>169.1814</v>
      </c>
      <c r="J137" s="62"/>
      <c r="K137" s="45"/>
      <c r="L137" s="110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30">
        <v>15.0</v>
      </c>
      <c r="B138" s="31" t="s">
        <v>38</v>
      </c>
      <c r="C138" s="32">
        <v>0.0</v>
      </c>
      <c r="D138" s="74">
        <v>11.0</v>
      </c>
      <c r="E138" s="74">
        <v>11.3</v>
      </c>
      <c r="F138" s="34">
        <v>0.0</v>
      </c>
      <c r="G138" s="87">
        <f t="shared" si="23"/>
        <v>-0.3</v>
      </c>
      <c r="H138" s="144">
        <v>12.37</v>
      </c>
      <c r="I138" s="34">
        <f t="shared" si="22"/>
        <v>13.9781</v>
      </c>
      <c r="J138" s="62"/>
      <c r="K138" s="45"/>
      <c r="L138" s="110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30">
        <v>16.0</v>
      </c>
      <c r="B139" s="31" t="s">
        <v>39</v>
      </c>
      <c r="C139" s="32">
        <v>0.0</v>
      </c>
      <c r="D139" s="74">
        <v>33.0</v>
      </c>
      <c r="E139" s="74">
        <v>33.0</v>
      </c>
      <c r="F139" s="34">
        <v>0.0</v>
      </c>
      <c r="G139" s="87">
        <f t="shared" si="23"/>
        <v>0</v>
      </c>
      <c r="H139" s="144">
        <v>12.25</v>
      </c>
      <c r="I139" s="34">
        <f t="shared" si="22"/>
        <v>40.425</v>
      </c>
      <c r="J139" s="62"/>
      <c r="K139" s="45"/>
      <c r="L139" s="110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30">
        <v>17.0</v>
      </c>
      <c r="B140" s="31" t="s">
        <v>40</v>
      </c>
      <c r="C140" s="32">
        <v>0.0</v>
      </c>
      <c r="D140" s="74">
        <v>32.0</v>
      </c>
      <c r="E140" s="74">
        <v>32.0</v>
      </c>
      <c r="F140" s="34">
        <v>0.0</v>
      </c>
      <c r="G140" s="87">
        <f t="shared" si="23"/>
        <v>0</v>
      </c>
      <c r="H140" s="144">
        <v>12.77</v>
      </c>
      <c r="I140" s="34">
        <f t="shared" si="22"/>
        <v>40.864</v>
      </c>
      <c r="J140" s="62"/>
      <c r="K140" s="45"/>
      <c r="L140" s="110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30"/>
      <c r="B141" s="25" t="s">
        <v>41</v>
      </c>
      <c r="C141" s="32">
        <v>124.40030581039737</v>
      </c>
      <c r="D141" s="32">
        <v>3247.2</v>
      </c>
      <c r="E141" s="32">
        <v>3250.1</v>
      </c>
      <c r="F141" s="32">
        <f t="shared" ref="F141:G141" si="24">SUM(F124:F140)</f>
        <v>14</v>
      </c>
      <c r="G141" s="32">
        <f t="shared" si="24"/>
        <v>121.5003058</v>
      </c>
      <c r="H141" s="29">
        <f>I141/E141*10</f>
        <v>13.70292114</v>
      </c>
      <c r="I141" s="34">
        <f>SUM(I125:I140)</f>
        <v>4453.5864</v>
      </c>
      <c r="J141" s="62"/>
      <c r="K141" s="45"/>
      <c r="L141" s="79">
        <f>12.47/11.36%</f>
        <v>109.7711268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8.0" customHeight="1">
      <c r="A142" s="41"/>
      <c r="B142" s="6"/>
      <c r="C142" s="42"/>
      <c r="D142" s="42"/>
      <c r="E142" s="43">
        <v>3647.0</v>
      </c>
      <c r="F142" s="42"/>
      <c r="G142" s="42">
        <f>E142-E141</f>
        <v>396.9</v>
      </c>
      <c r="H142" s="4">
        <v>13.7</v>
      </c>
      <c r="I142" s="4">
        <v>4453.8763</v>
      </c>
      <c r="J142" s="49">
        <f>I142-I141</f>
        <v>0.2899</v>
      </c>
      <c r="K142" s="116"/>
      <c r="L142" s="111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8.25" customHeight="1">
      <c r="A143" s="41"/>
      <c r="B143" s="6"/>
      <c r="C143" s="42"/>
      <c r="D143" s="42"/>
      <c r="E143" s="43"/>
      <c r="F143" s="42"/>
      <c r="G143" s="42"/>
      <c r="H143" s="59"/>
      <c r="I143" s="42"/>
      <c r="J143" s="6"/>
      <c r="K143" s="116"/>
      <c r="L143" s="111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8.25" customHeight="1">
      <c r="A144" s="41"/>
      <c r="B144" s="6"/>
      <c r="C144" s="42"/>
      <c r="D144" s="42"/>
      <c r="E144" s="43"/>
      <c r="F144" s="42"/>
      <c r="G144" s="42"/>
      <c r="H144" s="59"/>
      <c r="I144" s="42"/>
      <c r="J144" s="6"/>
      <c r="K144" s="116"/>
      <c r="L144" s="111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8.25" customHeight="1">
      <c r="A145" s="41"/>
      <c r="B145" s="6"/>
      <c r="C145" s="42"/>
      <c r="D145" s="42"/>
      <c r="E145" s="43"/>
      <c r="F145" s="42"/>
      <c r="G145" s="42"/>
      <c r="H145" s="59"/>
      <c r="I145" s="42"/>
      <c r="J145" s="6"/>
      <c r="K145" s="116"/>
      <c r="L145" s="111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8.25" customHeight="1">
      <c r="A146" s="41"/>
      <c r="B146" s="6"/>
      <c r="C146" s="42"/>
      <c r="D146" s="42"/>
      <c r="E146" s="43"/>
      <c r="F146" s="42"/>
      <c r="G146" s="42"/>
      <c r="H146" s="59"/>
      <c r="I146" s="42"/>
      <c r="J146" s="6"/>
      <c r="K146" s="116"/>
      <c r="L146" s="111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1" t="s">
        <v>0</v>
      </c>
      <c r="B147" s="2"/>
      <c r="C147" s="2"/>
      <c r="D147" s="2"/>
      <c r="E147" s="2"/>
      <c r="F147" s="2"/>
      <c r="G147" s="2"/>
      <c r="H147" s="2"/>
      <c r="I147" s="2"/>
      <c r="J147" s="3"/>
      <c r="K147" s="116"/>
      <c r="L147" s="111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1" t="s">
        <v>1</v>
      </c>
      <c r="B148" s="2"/>
      <c r="C148" s="2"/>
      <c r="D148" s="2"/>
      <c r="E148" s="2"/>
      <c r="F148" s="2"/>
      <c r="G148" s="2"/>
      <c r="H148" s="2"/>
      <c r="I148" s="2"/>
      <c r="J148" s="3"/>
      <c r="K148" s="116"/>
      <c r="L148" s="111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1" t="s">
        <v>85</v>
      </c>
      <c r="B149" s="2"/>
      <c r="C149" s="2"/>
      <c r="D149" s="2"/>
      <c r="E149" s="2"/>
      <c r="F149" s="2"/>
      <c r="G149" s="2"/>
      <c r="H149" s="2"/>
      <c r="I149" s="2"/>
      <c r="J149" s="3"/>
      <c r="K149" s="116"/>
      <c r="L149" s="111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1" t="s">
        <v>48</v>
      </c>
      <c r="B150" s="2"/>
      <c r="C150" s="2"/>
      <c r="D150" s="2"/>
      <c r="E150" s="2"/>
      <c r="F150" s="2"/>
      <c r="G150" s="2"/>
      <c r="H150" s="2"/>
      <c r="I150" s="2"/>
      <c r="J150" s="3"/>
      <c r="K150" s="116"/>
      <c r="L150" s="111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5"/>
      <c r="B151" s="6"/>
      <c r="C151" s="49"/>
      <c r="D151" s="49"/>
      <c r="E151" s="50"/>
      <c r="F151" s="49"/>
      <c r="G151" s="49"/>
      <c r="H151" s="51"/>
      <c r="I151" s="49"/>
      <c r="J151" s="6"/>
      <c r="K151" s="116"/>
      <c r="L151" s="111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10"/>
      <c r="B152" s="75"/>
      <c r="C152" s="76" t="s">
        <v>4</v>
      </c>
      <c r="D152" s="12"/>
      <c r="E152" s="53"/>
      <c r="F152" s="15"/>
      <c r="G152" s="12" t="s">
        <v>4</v>
      </c>
      <c r="H152" s="16"/>
      <c r="I152" s="15"/>
      <c r="J152" s="11"/>
      <c r="K152" s="116"/>
      <c r="L152" s="111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17" t="s">
        <v>6</v>
      </c>
      <c r="B153" s="18" t="s">
        <v>7</v>
      </c>
      <c r="C153" s="19" t="s">
        <v>8</v>
      </c>
      <c r="D153" s="19" t="s">
        <v>9</v>
      </c>
      <c r="E153" s="85" t="s">
        <v>65</v>
      </c>
      <c r="F153" s="19" t="s">
        <v>12</v>
      </c>
      <c r="G153" s="19" t="s">
        <v>13</v>
      </c>
      <c r="H153" s="22" t="s">
        <v>14</v>
      </c>
      <c r="I153" s="19" t="s">
        <v>15</v>
      </c>
      <c r="J153" s="18" t="s">
        <v>16</v>
      </c>
      <c r="K153" s="116"/>
      <c r="L153" s="111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17"/>
      <c r="B154" s="18"/>
      <c r="C154" s="23" t="s">
        <v>87</v>
      </c>
      <c r="D154" s="19" t="s">
        <v>18</v>
      </c>
      <c r="E154" s="20" t="s">
        <v>18</v>
      </c>
      <c r="F154" s="19" t="s">
        <v>18</v>
      </c>
      <c r="G154" s="23" t="s">
        <v>87</v>
      </c>
      <c r="H154" s="22" t="s">
        <v>19</v>
      </c>
      <c r="I154" s="19" t="s">
        <v>20</v>
      </c>
      <c r="J154" s="18"/>
      <c r="K154" s="116"/>
      <c r="L154" s="111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24"/>
      <c r="B155" s="25"/>
      <c r="C155" s="26" t="s">
        <v>18</v>
      </c>
      <c r="D155" s="27"/>
      <c r="E155" s="28"/>
      <c r="F155" s="27"/>
      <c r="G155" s="26" t="s">
        <v>18</v>
      </c>
      <c r="H155" s="29"/>
      <c r="I155" s="27"/>
      <c r="J155" s="25"/>
      <c r="K155" s="116"/>
      <c r="L155" s="111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30">
        <v>1.0</v>
      </c>
      <c r="B156" s="31" t="s">
        <v>21</v>
      </c>
      <c r="C156" s="32"/>
      <c r="D156" s="74">
        <v>0.0</v>
      </c>
      <c r="E156" s="74">
        <v>0.0</v>
      </c>
      <c r="F156" s="34"/>
      <c r="G156" s="34"/>
      <c r="H156" s="56"/>
      <c r="I156" s="77"/>
      <c r="J156" s="62" t="s">
        <v>46</v>
      </c>
      <c r="K156" s="116"/>
      <c r="L156" s="111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30">
        <v>2.0</v>
      </c>
      <c r="B157" s="31" t="s">
        <v>23</v>
      </c>
      <c r="C157" s="32"/>
      <c r="D157" s="74">
        <v>0.0</v>
      </c>
      <c r="E157" s="74">
        <v>0.0</v>
      </c>
      <c r="F157" s="34"/>
      <c r="G157" s="34"/>
      <c r="H157" s="56"/>
      <c r="I157" s="77"/>
      <c r="J157" s="62"/>
      <c r="K157" s="116"/>
      <c r="L157" s="111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30">
        <v>3.0</v>
      </c>
      <c r="B158" s="31" t="s">
        <v>25</v>
      </c>
      <c r="C158" s="32"/>
      <c r="D158" s="74">
        <v>0.0</v>
      </c>
      <c r="E158" s="74">
        <v>0.0</v>
      </c>
      <c r="F158" s="34"/>
      <c r="G158" s="34"/>
      <c r="H158" s="56"/>
      <c r="I158" s="77"/>
      <c r="J158" s="62"/>
      <c r="K158" s="116"/>
      <c r="L158" s="111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30">
        <v>4.0</v>
      </c>
      <c r="B159" s="31" t="s">
        <v>27</v>
      </c>
      <c r="C159" s="32"/>
      <c r="D159" s="74">
        <v>0.0</v>
      </c>
      <c r="E159" s="74">
        <v>0.0</v>
      </c>
      <c r="F159" s="34"/>
      <c r="G159" s="34"/>
      <c r="H159" s="56">
        <v>0.0</v>
      </c>
      <c r="I159" s="77">
        <f t="shared" ref="I159:I172" si="25">H159*E159/10</f>
        <v>0</v>
      </c>
      <c r="J159" s="62"/>
      <c r="K159" s="116"/>
      <c r="L159" s="111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30">
        <v>5.0</v>
      </c>
      <c r="B160" s="31" t="s">
        <v>28</v>
      </c>
      <c r="C160" s="32"/>
      <c r="D160" s="74">
        <v>0.0</v>
      </c>
      <c r="E160" s="74">
        <v>0.0</v>
      </c>
      <c r="F160" s="34"/>
      <c r="G160" s="34"/>
      <c r="H160" s="56"/>
      <c r="I160" s="77">
        <f t="shared" si="25"/>
        <v>0</v>
      </c>
      <c r="J160" s="27"/>
      <c r="K160" s="116"/>
      <c r="L160" s="111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30">
        <v>6.0</v>
      </c>
      <c r="B161" s="31" t="s">
        <v>29</v>
      </c>
      <c r="C161" s="32"/>
      <c r="D161" s="74">
        <v>0.9</v>
      </c>
      <c r="E161" s="74">
        <v>2.0</v>
      </c>
      <c r="F161" s="34"/>
      <c r="G161" s="34"/>
      <c r="H161" s="56">
        <v>5.98</v>
      </c>
      <c r="I161" s="77">
        <f t="shared" si="25"/>
        <v>1.196</v>
      </c>
      <c r="J161" s="27"/>
      <c r="K161" s="116"/>
      <c r="L161" s="111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30">
        <v>7.0</v>
      </c>
      <c r="B162" s="31" t="s">
        <v>30</v>
      </c>
      <c r="C162" s="32"/>
      <c r="D162" s="74">
        <v>0.0</v>
      </c>
      <c r="E162" s="74">
        <v>0.0</v>
      </c>
      <c r="F162" s="34"/>
      <c r="G162" s="34"/>
      <c r="H162" s="56"/>
      <c r="I162" s="77">
        <f t="shared" si="25"/>
        <v>0</v>
      </c>
      <c r="J162" s="62"/>
      <c r="K162" s="116"/>
      <c r="L162" s="111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30">
        <v>8.0</v>
      </c>
      <c r="B163" s="31" t="s">
        <v>31</v>
      </c>
      <c r="C163" s="32"/>
      <c r="D163" s="74">
        <v>0.0</v>
      </c>
      <c r="E163" s="74">
        <v>0.0</v>
      </c>
      <c r="F163" s="34"/>
      <c r="G163" s="34"/>
      <c r="H163" s="29"/>
      <c r="I163" s="77">
        <f t="shared" si="25"/>
        <v>0</v>
      </c>
      <c r="J163" s="62"/>
      <c r="K163" s="116"/>
      <c r="L163" s="130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30">
        <v>9.0</v>
      </c>
      <c r="B164" s="31" t="s">
        <v>32</v>
      </c>
      <c r="C164" s="32"/>
      <c r="D164" s="74">
        <v>6.6</v>
      </c>
      <c r="E164" s="74">
        <v>6.6</v>
      </c>
      <c r="F164" s="34"/>
      <c r="G164" s="34"/>
      <c r="H164" s="56">
        <v>5.98</v>
      </c>
      <c r="I164" s="77">
        <f t="shared" si="25"/>
        <v>3.9468</v>
      </c>
      <c r="J164" s="62"/>
      <c r="K164" s="116"/>
      <c r="L164" s="130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30">
        <v>10.0</v>
      </c>
      <c r="B165" s="31" t="s">
        <v>33</v>
      </c>
      <c r="C165" s="32"/>
      <c r="D165" s="74">
        <v>0.0</v>
      </c>
      <c r="E165" s="74">
        <v>0.0</v>
      </c>
      <c r="F165" s="34"/>
      <c r="G165" s="34"/>
      <c r="H165" s="56"/>
      <c r="I165" s="77">
        <f t="shared" si="25"/>
        <v>0</v>
      </c>
      <c r="J165" s="62"/>
      <c r="K165" s="116"/>
      <c r="L165" s="111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30">
        <v>11.0</v>
      </c>
      <c r="B166" s="31" t="s">
        <v>34</v>
      </c>
      <c r="C166" s="32"/>
      <c r="D166" s="74">
        <v>0.0</v>
      </c>
      <c r="E166" s="74">
        <v>0.0</v>
      </c>
      <c r="F166" s="34"/>
      <c r="G166" s="34"/>
      <c r="H166" s="56"/>
      <c r="I166" s="77">
        <f t="shared" si="25"/>
        <v>0</v>
      </c>
      <c r="J166" s="62"/>
      <c r="K166" s="116"/>
      <c r="L166" s="111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30">
        <v>12.0</v>
      </c>
      <c r="B167" s="31" t="s">
        <v>35</v>
      </c>
      <c r="C167" s="32"/>
      <c r="D167" s="74">
        <v>0.0</v>
      </c>
      <c r="E167" s="74">
        <v>0.0</v>
      </c>
      <c r="F167" s="34"/>
      <c r="G167" s="34"/>
      <c r="H167" s="56"/>
      <c r="I167" s="77">
        <f t="shared" si="25"/>
        <v>0</v>
      </c>
      <c r="J167" s="62"/>
      <c r="K167" s="116"/>
      <c r="L167" s="111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30">
        <v>13.0</v>
      </c>
      <c r="B168" s="31" t="s">
        <v>36</v>
      </c>
      <c r="C168" s="32"/>
      <c r="D168" s="74">
        <v>0.0</v>
      </c>
      <c r="E168" s="74">
        <v>0.0</v>
      </c>
      <c r="F168" s="34"/>
      <c r="G168" s="34"/>
      <c r="H168" s="29"/>
      <c r="I168" s="77">
        <f t="shared" si="25"/>
        <v>0</v>
      </c>
      <c r="J168" s="62"/>
      <c r="K168" s="116"/>
      <c r="L168" s="111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30">
        <v>14.0</v>
      </c>
      <c r="B169" s="31" t="s">
        <v>37</v>
      </c>
      <c r="C169" s="32"/>
      <c r="D169" s="74">
        <v>0.0</v>
      </c>
      <c r="E169" s="74">
        <v>0.0</v>
      </c>
      <c r="F169" s="34"/>
      <c r="G169" s="34"/>
      <c r="H169" s="56"/>
      <c r="I169" s="77">
        <f t="shared" si="25"/>
        <v>0</v>
      </c>
      <c r="J169" s="62"/>
      <c r="K169" s="116"/>
      <c r="L169" s="111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30">
        <v>15.0</v>
      </c>
      <c r="B170" s="31" t="s">
        <v>38</v>
      </c>
      <c r="C170" s="32"/>
      <c r="D170" s="74">
        <v>0.0</v>
      </c>
      <c r="E170" s="74">
        <v>0.0</v>
      </c>
      <c r="F170" s="34"/>
      <c r="G170" s="34"/>
      <c r="H170" s="56"/>
      <c r="I170" s="77">
        <f t="shared" si="25"/>
        <v>0</v>
      </c>
      <c r="J170" s="62"/>
      <c r="K170" s="116"/>
      <c r="L170" s="111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30">
        <v>16.0</v>
      </c>
      <c r="B171" s="31" t="s">
        <v>39</v>
      </c>
      <c r="C171" s="32"/>
      <c r="D171" s="74">
        <v>0.0</v>
      </c>
      <c r="E171" s="74">
        <v>0.0</v>
      </c>
      <c r="F171" s="34"/>
      <c r="G171" s="34"/>
      <c r="H171" s="56"/>
      <c r="I171" s="77">
        <f t="shared" si="25"/>
        <v>0</v>
      </c>
      <c r="J171" s="62"/>
      <c r="K171" s="116"/>
      <c r="L171" s="111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30">
        <v>17.0</v>
      </c>
      <c r="B172" s="31" t="s">
        <v>40</v>
      </c>
      <c r="C172" s="32"/>
      <c r="D172" s="74">
        <v>0.0</v>
      </c>
      <c r="E172" s="74">
        <v>0.0</v>
      </c>
      <c r="F172" s="34"/>
      <c r="G172" s="34"/>
      <c r="H172" s="56"/>
      <c r="I172" s="77">
        <f t="shared" si="25"/>
        <v>0</v>
      </c>
      <c r="J172" s="62"/>
      <c r="K172" s="116"/>
      <c r="L172" s="111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30"/>
      <c r="B173" s="25" t="s">
        <v>41</v>
      </c>
      <c r="C173" s="32"/>
      <c r="D173" s="74">
        <f t="shared" ref="D173:G173" si="26">SUM(D156:D172)</f>
        <v>7.5</v>
      </c>
      <c r="E173" s="74">
        <f t="shared" si="26"/>
        <v>8.6</v>
      </c>
      <c r="F173" s="74">
        <f t="shared" si="26"/>
        <v>0</v>
      </c>
      <c r="G173" s="74">
        <f t="shared" si="26"/>
        <v>0</v>
      </c>
      <c r="H173" s="131">
        <v>5.98</v>
      </c>
      <c r="I173" s="74">
        <f>SUM(I156:I172)</f>
        <v>5.1428</v>
      </c>
      <c r="J173" s="62"/>
      <c r="K173" s="116"/>
      <c r="L173" s="111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1"/>
      <c r="B174" s="6"/>
      <c r="C174" s="44"/>
      <c r="D174" s="42"/>
      <c r="E174" s="43"/>
      <c r="F174" s="44"/>
      <c r="G174" s="44"/>
      <c r="H174" s="4">
        <v>5.98</v>
      </c>
      <c r="I174" s="4">
        <v>4.4815</v>
      </c>
      <c r="J174" s="6"/>
      <c r="K174" s="116"/>
      <c r="L174" s="111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1"/>
      <c r="B175" s="6"/>
      <c r="C175" s="44"/>
      <c r="D175" s="42"/>
      <c r="E175" s="43"/>
      <c r="F175" s="44"/>
      <c r="G175" s="44"/>
      <c r="H175" s="59"/>
      <c r="I175" s="42"/>
      <c r="J175" s="6"/>
      <c r="K175" s="116"/>
      <c r="L175" s="111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1" t="s">
        <v>0</v>
      </c>
      <c r="B176" s="2"/>
      <c r="C176" s="2"/>
      <c r="D176" s="2"/>
      <c r="E176" s="2"/>
      <c r="F176" s="2"/>
      <c r="G176" s="2"/>
      <c r="H176" s="2"/>
      <c r="I176" s="2"/>
      <c r="J176" s="3"/>
      <c r="K176" s="116"/>
      <c r="L176" s="111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1" t="s">
        <v>1</v>
      </c>
      <c r="B177" s="2"/>
      <c r="C177" s="2"/>
      <c r="D177" s="2"/>
      <c r="E177" s="2"/>
      <c r="F177" s="2"/>
      <c r="G177" s="2"/>
      <c r="H177" s="2"/>
      <c r="I177" s="2"/>
      <c r="J177" s="3"/>
      <c r="K177" s="116"/>
      <c r="L177" s="111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1" t="s">
        <v>85</v>
      </c>
      <c r="B178" s="2"/>
      <c r="C178" s="2"/>
      <c r="D178" s="2"/>
      <c r="E178" s="2"/>
      <c r="F178" s="2"/>
      <c r="G178" s="2"/>
      <c r="H178" s="2"/>
      <c r="I178" s="2"/>
      <c r="J178" s="3"/>
      <c r="K178" s="116"/>
      <c r="L178" s="111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1" t="s">
        <v>50</v>
      </c>
      <c r="B179" s="2"/>
      <c r="C179" s="2"/>
      <c r="D179" s="2"/>
      <c r="E179" s="2"/>
      <c r="F179" s="2"/>
      <c r="G179" s="2"/>
      <c r="H179" s="2"/>
      <c r="I179" s="2"/>
      <c r="J179" s="3"/>
      <c r="K179" s="116"/>
      <c r="L179" s="111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5"/>
      <c r="B180" s="6"/>
      <c r="C180" s="49"/>
      <c r="D180" s="49"/>
      <c r="E180" s="50"/>
      <c r="F180" s="49"/>
      <c r="G180" s="49"/>
      <c r="H180" s="51"/>
      <c r="I180" s="49"/>
      <c r="J180" s="6"/>
      <c r="K180" s="116"/>
      <c r="L180" s="111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10"/>
      <c r="B181" s="11"/>
      <c r="C181" s="12" t="s">
        <v>4</v>
      </c>
      <c r="D181" s="12"/>
      <c r="E181" s="53"/>
      <c r="F181" s="15"/>
      <c r="G181" s="12" t="s">
        <v>4</v>
      </c>
      <c r="H181" s="16"/>
      <c r="I181" s="15"/>
      <c r="J181" s="11"/>
      <c r="K181" s="116"/>
      <c r="L181" s="111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17" t="s">
        <v>6</v>
      </c>
      <c r="B182" s="18" t="s">
        <v>7</v>
      </c>
      <c r="C182" s="19" t="s">
        <v>8</v>
      </c>
      <c r="D182" s="19" t="s">
        <v>9</v>
      </c>
      <c r="E182" s="85" t="s">
        <v>65</v>
      </c>
      <c r="F182" s="19" t="s">
        <v>12</v>
      </c>
      <c r="G182" s="19" t="s">
        <v>13</v>
      </c>
      <c r="H182" s="22" t="s">
        <v>14</v>
      </c>
      <c r="I182" s="19" t="s">
        <v>15</v>
      </c>
      <c r="J182" s="18" t="s">
        <v>16</v>
      </c>
      <c r="K182" s="116"/>
      <c r="L182" s="111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17"/>
      <c r="B183" s="18"/>
      <c r="C183" s="84">
        <v>2020.0</v>
      </c>
      <c r="D183" s="19" t="s">
        <v>18</v>
      </c>
      <c r="E183" s="20" t="s">
        <v>18</v>
      </c>
      <c r="F183" s="19" t="s">
        <v>18</v>
      </c>
      <c r="G183" s="84">
        <v>2020.0</v>
      </c>
      <c r="H183" s="22" t="s">
        <v>19</v>
      </c>
      <c r="I183" s="19" t="s">
        <v>20</v>
      </c>
      <c r="J183" s="18"/>
      <c r="K183" s="116"/>
      <c r="L183" s="111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24"/>
      <c r="B184" s="25"/>
      <c r="C184" s="26" t="s">
        <v>18</v>
      </c>
      <c r="D184" s="27"/>
      <c r="E184" s="28"/>
      <c r="F184" s="27"/>
      <c r="G184" s="26" t="s">
        <v>18</v>
      </c>
      <c r="H184" s="145"/>
      <c r="I184" s="27"/>
      <c r="J184" s="25"/>
      <c r="K184" s="116"/>
      <c r="L184" s="111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30">
        <v>1.0</v>
      </c>
      <c r="B185" s="31" t="s">
        <v>21</v>
      </c>
      <c r="C185" s="74">
        <v>0.29999999999999805</v>
      </c>
      <c r="D185" s="74">
        <v>3.0</v>
      </c>
      <c r="E185" s="74">
        <v>0.0</v>
      </c>
      <c r="F185" s="34">
        <v>0.0</v>
      </c>
      <c r="G185" s="87">
        <f>C185+D185-E185</f>
        <v>3.3</v>
      </c>
      <c r="H185" s="123"/>
      <c r="I185" s="27">
        <f t="shared" ref="I185:I201" si="27">H185*E185/10</f>
        <v>0</v>
      </c>
      <c r="J185" s="62" t="s">
        <v>51</v>
      </c>
      <c r="K185" s="46"/>
      <c r="L185" s="79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30">
        <v>2.0</v>
      </c>
      <c r="B186" s="31" t="s">
        <v>23</v>
      </c>
      <c r="C186" s="74"/>
      <c r="D186" s="74">
        <v>0.0</v>
      </c>
      <c r="E186" s="74">
        <v>0.0</v>
      </c>
      <c r="F186" s="34">
        <v>0.0</v>
      </c>
      <c r="G186" s="87"/>
      <c r="H186" s="123"/>
      <c r="I186" s="27">
        <f t="shared" si="27"/>
        <v>0</v>
      </c>
      <c r="J186" s="62"/>
      <c r="K186" s="46"/>
      <c r="L186" s="79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30">
        <v>3.0</v>
      </c>
      <c r="B187" s="31" t="s">
        <v>25</v>
      </c>
      <c r="C187" s="74">
        <v>4.8</v>
      </c>
      <c r="D187" s="74">
        <v>1.9</v>
      </c>
      <c r="E187" s="74">
        <v>5.0</v>
      </c>
      <c r="F187" s="34">
        <v>0.0</v>
      </c>
      <c r="G187" s="87">
        <f t="shared" ref="G187:G202" si="28">C187+D187-E187</f>
        <v>1.7</v>
      </c>
      <c r="H187" s="123">
        <v>162.75</v>
      </c>
      <c r="I187" s="27">
        <f t="shared" si="27"/>
        <v>81.375</v>
      </c>
      <c r="J187" s="62"/>
      <c r="K187" s="46"/>
      <c r="L187" s="79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30">
        <v>4.0</v>
      </c>
      <c r="B188" s="31" t="s">
        <v>27</v>
      </c>
      <c r="C188" s="74">
        <v>2.0</v>
      </c>
      <c r="D188" s="74">
        <v>2.0</v>
      </c>
      <c r="E188" s="74">
        <v>1.0</v>
      </c>
      <c r="F188" s="34">
        <v>0.0</v>
      </c>
      <c r="G188" s="87">
        <f t="shared" si="28"/>
        <v>3</v>
      </c>
      <c r="H188" s="123">
        <v>165.74</v>
      </c>
      <c r="I188" s="27">
        <f t="shared" si="27"/>
        <v>16.574</v>
      </c>
      <c r="J188" s="62"/>
      <c r="K188" s="46"/>
      <c r="L188" s="79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30">
        <v>5.0</v>
      </c>
      <c r="B189" s="31" t="s">
        <v>28</v>
      </c>
      <c r="C189" s="74">
        <v>4.0</v>
      </c>
      <c r="D189" s="74">
        <v>0.0</v>
      </c>
      <c r="E189" s="74">
        <v>3.0</v>
      </c>
      <c r="F189" s="34">
        <v>0.0</v>
      </c>
      <c r="G189" s="87">
        <f t="shared" si="28"/>
        <v>1</v>
      </c>
      <c r="H189" s="123">
        <v>163.75</v>
      </c>
      <c r="I189" s="27">
        <f t="shared" si="27"/>
        <v>49.125</v>
      </c>
      <c r="J189" s="62"/>
      <c r="K189" s="46"/>
      <c r="L189" s="79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30">
        <v>6.0</v>
      </c>
      <c r="B190" s="31" t="s">
        <v>29</v>
      </c>
      <c r="C190" s="74">
        <v>0.9</v>
      </c>
      <c r="D190" s="74">
        <v>5.7</v>
      </c>
      <c r="E190" s="74">
        <v>0.9</v>
      </c>
      <c r="F190" s="34">
        <v>0.0</v>
      </c>
      <c r="G190" s="87">
        <f t="shared" si="28"/>
        <v>5.7</v>
      </c>
      <c r="H190" s="123">
        <v>170.25</v>
      </c>
      <c r="I190" s="27">
        <f t="shared" si="27"/>
        <v>15.3225</v>
      </c>
      <c r="J190" s="62"/>
      <c r="K190" s="46"/>
      <c r="L190" s="79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30">
        <v>7.0</v>
      </c>
      <c r="B191" s="31" t="s">
        <v>30</v>
      </c>
      <c r="C191" s="74">
        <v>0.3999999999999986</v>
      </c>
      <c r="D191" s="74">
        <v>10.4</v>
      </c>
      <c r="E191" s="74">
        <v>9.4</v>
      </c>
      <c r="F191" s="34">
        <v>0.0</v>
      </c>
      <c r="G191" s="87">
        <f t="shared" si="28"/>
        <v>1.4</v>
      </c>
      <c r="H191" s="123">
        <v>170.75</v>
      </c>
      <c r="I191" s="27">
        <f t="shared" si="27"/>
        <v>160.505</v>
      </c>
      <c r="J191" s="62"/>
      <c r="K191" s="46"/>
      <c r="L191" s="79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30">
        <v>8.0</v>
      </c>
      <c r="B192" s="31" t="s">
        <v>31</v>
      </c>
      <c r="C192" s="74">
        <v>2.799999999999999</v>
      </c>
      <c r="D192" s="74">
        <v>2.8</v>
      </c>
      <c r="E192" s="74">
        <v>3.8</v>
      </c>
      <c r="F192" s="34">
        <v>0.0</v>
      </c>
      <c r="G192" s="87">
        <f t="shared" si="28"/>
        <v>1.8</v>
      </c>
      <c r="H192" s="123">
        <v>167.25</v>
      </c>
      <c r="I192" s="27">
        <f t="shared" si="27"/>
        <v>63.555</v>
      </c>
      <c r="J192" s="62"/>
      <c r="K192" s="46"/>
      <c r="L192" s="79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30">
        <v>9.0</v>
      </c>
      <c r="B193" s="31" t="s">
        <v>32</v>
      </c>
      <c r="C193" s="74">
        <v>352.0</v>
      </c>
      <c r="D193" s="74">
        <v>358.0</v>
      </c>
      <c r="E193" s="74">
        <v>365.0</v>
      </c>
      <c r="F193" s="34">
        <v>0.0</v>
      </c>
      <c r="G193" s="87">
        <f t="shared" si="28"/>
        <v>345</v>
      </c>
      <c r="H193" s="123">
        <v>166.75</v>
      </c>
      <c r="I193" s="27">
        <f t="shared" si="27"/>
        <v>6086.375</v>
      </c>
      <c r="J193" s="62"/>
      <c r="K193" s="46"/>
      <c r="L193" s="79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30">
        <v>10.0</v>
      </c>
      <c r="B194" s="31" t="s">
        <v>33</v>
      </c>
      <c r="C194" s="74">
        <v>9.000000000000004</v>
      </c>
      <c r="D194" s="74">
        <v>12.2</v>
      </c>
      <c r="E194" s="74">
        <v>9.6</v>
      </c>
      <c r="F194" s="34">
        <v>0.0</v>
      </c>
      <c r="G194" s="87">
        <f t="shared" si="28"/>
        <v>11.6</v>
      </c>
      <c r="H194" s="123">
        <v>165.74</v>
      </c>
      <c r="I194" s="27">
        <f t="shared" si="27"/>
        <v>159.1104</v>
      </c>
      <c r="J194" s="62"/>
      <c r="K194" s="46"/>
      <c r="L194" s="79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30">
        <v>11.0</v>
      </c>
      <c r="B195" s="31" t="s">
        <v>34</v>
      </c>
      <c r="C195" s="74">
        <v>40.2</v>
      </c>
      <c r="D195" s="74">
        <v>12.2</v>
      </c>
      <c r="E195" s="74">
        <v>27.3</v>
      </c>
      <c r="F195" s="34">
        <v>0.0</v>
      </c>
      <c r="G195" s="87">
        <f t="shared" si="28"/>
        <v>25.1</v>
      </c>
      <c r="H195" s="123">
        <v>163.75</v>
      </c>
      <c r="I195" s="27">
        <f t="shared" si="27"/>
        <v>447.0375</v>
      </c>
      <c r="J195" s="62"/>
      <c r="K195" s="46"/>
      <c r="L195" s="79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30">
        <v>12.0</v>
      </c>
      <c r="B196" s="31" t="s">
        <v>35</v>
      </c>
      <c r="C196" s="74">
        <v>7.799999999999998</v>
      </c>
      <c r="D196" s="74">
        <v>8.0</v>
      </c>
      <c r="E196" s="74">
        <v>8.0</v>
      </c>
      <c r="F196" s="34">
        <v>0.0</v>
      </c>
      <c r="G196" s="87">
        <f t="shared" si="28"/>
        <v>7.8</v>
      </c>
      <c r="H196" s="123">
        <v>172.25</v>
      </c>
      <c r="I196" s="27">
        <f t="shared" si="27"/>
        <v>137.8</v>
      </c>
      <c r="J196" s="62"/>
      <c r="K196" s="46"/>
      <c r="L196" s="79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30">
        <v>13.0</v>
      </c>
      <c r="B197" s="31" t="s">
        <v>36</v>
      </c>
      <c r="C197" s="74">
        <v>1.6999999999999993</v>
      </c>
      <c r="D197" s="74">
        <v>2.0</v>
      </c>
      <c r="E197" s="74">
        <v>2.0</v>
      </c>
      <c r="F197" s="34">
        <v>0.0</v>
      </c>
      <c r="G197" s="87">
        <f t="shared" si="28"/>
        <v>1.7</v>
      </c>
      <c r="H197" s="123">
        <v>162.75</v>
      </c>
      <c r="I197" s="27">
        <f t="shared" si="27"/>
        <v>32.55</v>
      </c>
      <c r="J197" s="62"/>
      <c r="K197" s="46"/>
      <c r="L197" s="79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30">
        <v>14.0</v>
      </c>
      <c r="B198" s="31" t="s">
        <v>37</v>
      </c>
      <c r="C198" s="74">
        <v>1.8999999999999977</v>
      </c>
      <c r="D198" s="74">
        <v>4.8</v>
      </c>
      <c r="E198" s="74">
        <v>2.0</v>
      </c>
      <c r="F198" s="34">
        <v>0.0</v>
      </c>
      <c r="G198" s="87">
        <f t="shared" si="28"/>
        <v>4.7</v>
      </c>
      <c r="H198" s="123">
        <v>165.74</v>
      </c>
      <c r="I198" s="27">
        <f t="shared" si="27"/>
        <v>33.148</v>
      </c>
      <c r="J198" s="62"/>
      <c r="K198" s="46"/>
      <c r="L198" s="79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30">
        <v>15.0</v>
      </c>
      <c r="B199" s="31" t="s">
        <v>38</v>
      </c>
      <c r="C199" s="74">
        <v>12.600000000000001</v>
      </c>
      <c r="D199" s="74">
        <v>14.4</v>
      </c>
      <c r="E199" s="74">
        <v>22.7</v>
      </c>
      <c r="F199" s="34">
        <v>0.0</v>
      </c>
      <c r="G199" s="87">
        <f t="shared" si="28"/>
        <v>4.3</v>
      </c>
      <c r="H199" s="123">
        <v>163.75</v>
      </c>
      <c r="I199" s="27">
        <f t="shared" si="27"/>
        <v>371.7125</v>
      </c>
      <c r="J199" s="62"/>
      <c r="K199" s="46"/>
      <c r="L199" s="79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30">
        <v>16.0</v>
      </c>
      <c r="B200" s="31" t="s">
        <v>39</v>
      </c>
      <c r="C200" s="74">
        <v>6.700000000000003</v>
      </c>
      <c r="D200" s="74">
        <v>2.8</v>
      </c>
      <c r="E200" s="74">
        <v>1.9</v>
      </c>
      <c r="F200" s="34">
        <v>0.0</v>
      </c>
      <c r="G200" s="87">
        <f t="shared" si="28"/>
        <v>7.6</v>
      </c>
      <c r="H200" s="123">
        <v>170.25</v>
      </c>
      <c r="I200" s="27">
        <f t="shared" si="27"/>
        <v>32.3475</v>
      </c>
      <c r="J200" s="62"/>
      <c r="K200" s="46"/>
      <c r="L200" s="79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30">
        <v>17.0</v>
      </c>
      <c r="B201" s="31" t="s">
        <v>40</v>
      </c>
      <c r="C201" s="74">
        <v>38.4</v>
      </c>
      <c r="D201" s="74">
        <v>9.0</v>
      </c>
      <c r="E201" s="74">
        <v>22.0</v>
      </c>
      <c r="F201" s="34">
        <v>0.0</v>
      </c>
      <c r="G201" s="87">
        <f t="shared" si="28"/>
        <v>25.4</v>
      </c>
      <c r="H201" s="123">
        <v>169.75</v>
      </c>
      <c r="I201" s="27">
        <f t="shared" si="27"/>
        <v>373.45</v>
      </c>
      <c r="J201" s="62"/>
      <c r="K201" s="46"/>
      <c r="L201" s="79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30"/>
      <c r="B202" s="25" t="s">
        <v>41</v>
      </c>
      <c r="C202" s="32">
        <v>485.5</v>
      </c>
      <c r="D202" s="32">
        <v>439.3</v>
      </c>
      <c r="E202" s="32">
        <v>466.6</v>
      </c>
      <c r="F202" s="32">
        <f>SUM(F185:F201)</f>
        <v>0</v>
      </c>
      <c r="G202" s="87">
        <f t="shared" si="28"/>
        <v>458.2</v>
      </c>
      <c r="H202" s="146">
        <f>I202/G202*10</f>
        <v>175.905443</v>
      </c>
      <c r="I202" s="27">
        <f>SUM(I185:I201)</f>
        <v>8059.9874</v>
      </c>
      <c r="J202" s="62"/>
      <c r="K202" s="46"/>
      <c r="L202" s="79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1"/>
      <c r="B203" s="6"/>
      <c r="C203" s="121"/>
      <c r="D203" s="121"/>
      <c r="E203" s="121"/>
      <c r="F203" s="121"/>
      <c r="G203" s="122"/>
      <c r="H203" s="4">
        <v>172.74</v>
      </c>
      <c r="I203" s="4">
        <v>8060.109</v>
      </c>
      <c r="J203" s="6"/>
      <c r="K203" s="46"/>
      <c r="L203" s="79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1"/>
      <c r="B204" s="6"/>
      <c r="C204" s="121"/>
      <c r="D204" s="121"/>
      <c r="E204" s="121"/>
      <c r="F204" s="121"/>
      <c r="G204" s="122"/>
      <c r="H204" s="59"/>
      <c r="I204" s="42"/>
      <c r="J204" s="6"/>
      <c r="K204" s="46"/>
      <c r="L204" s="79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1" t="s">
        <v>0</v>
      </c>
      <c r="B205" s="2"/>
      <c r="C205" s="2"/>
      <c r="D205" s="2"/>
      <c r="E205" s="2"/>
      <c r="F205" s="2"/>
      <c r="G205" s="2"/>
      <c r="H205" s="2"/>
      <c r="I205" s="2"/>
      <c r="J205" s="3"/>
      <c r="K205" s="116"/>
      <c r="L205" s="111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1" t="s">
        <v>1</v>
      </c>
      <c r="B206" s="2"/>
      <c r="C206" s="2"/>
      <c r="D206" s="2"/>
      <c r="E206" s="2"/>
      <c r="F206" s="2"/>
      <c r="G206" s="2"/>
      <c r="H206" s="2"/>
      <c r="I206" s="2"/>
      <c r="J206" s="3"/>
      <c r="K206" s="116"/>
      <c r="L206" s="111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1" t="s">
        <v>85</v>
      </c>
      <c r="B207" s="2"/>
      <c r="C207" s="2"/>
      <c r="D207" s="2"/>
      <c r="E207" s="2"/>
      <c r="F207" s="2"/>
      <c r="G207" s="2"/>
      <c r="H207" s="2"/>
      <c r="I207" s="2"/>
      <c r="J207" s="3"/>
      <c r="K207" s="116"/>
      <c r="L207" s="111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1" t="s">
        <v>52</v>
      </c>
      <c r="B208" s="2"/>
      <c r="C208" s="2"/>
      <c r="D208" s="2"/>
      <c r="E208" s="2"/>
      <c r="F208" s="2"/>
      <c r="G208" s="2"/>
      <c r="H208" s="2"/>
      <c r="I208" s="2"/>
      <c r="J208" s="3"/>
      <c r="K208" s="116"/>
      <c r="L208" s="111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5"/>
      <c r="B209" s="6"/>
      <c r="C209" s="49"/>
      <c r="D209" s="49"/>
      <c r="E209" s="50"/>
      <c r="F209" s="49"/>
      <c r="G209" s="49"/>
      <c r="H209" s="51"/>
      <c r="I209" s="49"/>
      <c r="J209" s="6"/>
      <c r="K209" s="116"/>
      <c r="L209" s="111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10"/>
      <c r="B210" s="11"/>
      <c r="C210" s="12" t="s">
        <v>4</v>
      </c>
      <c r="D210" s="12"/>
      <c r="E210" s="53"/>
      <c r="F210" s="15"/>
      <c r="G210" s="12" t="s">
        <v>4</v>
      </c>
      <c r="H210" s="16"/>
      <c r="I210" s="15"/>
      <c r="J210" s="11"/>
      <c r="K210" s="116"/>
      <c r="L210" s="111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17" t="s">
        <v>6</v>
      </c>
      <c r="B211" s="18" t="s">
        <v>7</v>
      </c>
      <c r="C211" s="19" t="s">
        <v>8</v>
      </c>
      <c r="D211" s="19" t="s">
        <v>9</v>
      </c>
      <c r="E211" s="85" t="s">
        <v>65</v>
      </c>
      <c r="F211" s="19" t="s">
        <v>12</v>
      </c>
      <c r="G211" s="19" t="s">
        <v>13</v>
      </c>
      <c r="H211" s="22" t="s">
        <v>14</v>
      </c>
      <c r="I211" s="19" t="s">
        <v>15</v>
      </c>
      <c r="J211" s="18" t="s">
        <v>16</v>
      </c>
      <c r="K211" s="116"/>
      <c r="L211" s="111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17"/>
      <c r="B212" s="18"/>
      <c r="C212" s="84">
        <v>2020.0</v>
      </c>
      <c r="D212" s="19" t="s">
        <v>18</v>
      </c>
      <c r="E212" s="20" t="s">
        <v>18</v>
      </c>
      <c r="F212" s="19" t="s">
        <v>18</v>
      </c>
      <c r="G212" s="84">
        <v>2020.0</v>
      </c>
      <c r="H212" s="22" t="s">
        <v>19</v>
      </c>
      <c r="I212" s="19" t="s">
        <v>20</v>
      </c>
      <c r="J212" s="18"/>
      <c r="K212" s="116"/>
      <c r="L212" s="111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24"/>
      <c r="B213" s="25"/>
      <c r="C213" s="26" t="s">
        <v>18</v>
      </c>
      <c r="D213" s="27"/>
      <c r="E213" s="28"/>
      <c r="F213" s="27"/>
      <c r="G213" s="26" t="s">
        <v>18</v>
      </c>
      <c r="H213" s="29"/>
      <c r="I213" s="27"/>
      <c r="J213" s="25"/>
      <c r="K213" s="116"/>
      <c r="L213" s="111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30">
        <v>1.0</v>
      </c>
      <c r="B214" s="31" t="s">
        <v>21</v>
      </c>
      <c r="C214" s="74"/>
      <c r="D214" s="74">
        <v>0.0</v>
      </c>
      <c r="E214" s="74">
        <v>0.0</v>
      </c>
      <c r="F214" s="34">
        <v>0.0</v>
      </c>
      <c r="G214" s="87"/>
      <c r="H214" s="29"/>
      <c r="I214" s="27"/>
      <c r="J214" s="62" t="s">
        <v>53</v>
      </c>
      <c r="K214" s="116"/>
      <c r="L214" s="111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30">
        <v>2.0</v>
      </c>
      <c r="B215" s="31" t="s">
        <v>23</v>
      </c>
      <c r="C215" s="74"/>
      <c r="D215" s="74">
        <v>1.9</v>
      </c>
      <c r="E215" s="74">
        <v>0.0</v>
      </c>
      <c r="F215" s="34">
        <v>0.0</v>
      </c>
      <c r="G215" s="87">
        <v>2.0</v>
      </c>
      <c r="H215" s="145"/>
      <c r="I215" s="27"/>
      <c r="J215" s="62"/>
      <c r="K215" s="46"/>
      <c r="L215" s="111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30">
        <v>3.0</v>
      </c>
      <c r="B216" s="31" t="s">
        <v>25</v>
      </c>
      <c r="C216" s="74">
        <v>0.0</v>
      </c>
      <c r="D216" s="74">
        <v>21.7</v>
      </c>
      <c r="E216" s="74">
        <v>21.7</v>
      </c>
      <c r="F216" s="34">
        <v>0.0</v>
      </c>
      <c r="G216" s="87">
        <f>C216+D216-E216</f>
        <v>0</v>
      </c>
      <c r="H216" s="123">
        <v>191.75</v>
      </c>
      <c r="I216" s="27">
        <f t="shared" ref="I216:I230" si="29">H216*E216/10</f>
        <v>416.0975</v>
      </c>
      <c r="J216" s="62"/>
      <c r="K216" s="46"/>
      <c r="L216" s="79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30">
        <v>4.0</v>
      </c>
      <c r="B217" s="31" t="s">
        <v>27</v>
      </c>
      <c r="C217" s="74"/>
      <c r="D217" s="74">
        <v>0.0</v>
      </c>
      <c r="E217" s="74">
        <v>0.0</v>
      </c>
      <c r="F217" s="34">
        <v>0.0</v>
      </c>
      <c r="G217" s="87"/>
      <c r="H217" s="123"/>
      <c r="I217" s="27">
        <f t="shared" si="29"/>
        <v>0</v>
      </c>
      <c r="J217" s="62"/>
      <c r="K217" s="46"/>
      <c r="L217" s="79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30">
        <v>5.0</v>
      </c>
      <c r="B218" s="31" t="s">
        <v>28</v>
      </c>
      <c r="C218" s="74"/>
      <c r="D218" s="74">
        <v>1.0</v>
      </c>
      <c r="E218" s="74">
        <v>1.0</v>
      </c>
      <c r="F218" s="34">
        <v>0.0</v>
      </c>
      <c r="G218" s="87"/>
      <c r="H218" s="123">
        <v>193.05</v>
      </c>
      <c r="I218" s="27">
        <f t="shared" si="29"/>
        <v>19.305</v>
      </c>
      <c r="J218" s="62"/>
      <c r="K218" s="46"/>
      <c r="L218" s="79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30">
        <v>6.0</v>
      </c>
      <c r="B219" s="31" t="s">
        <v>29</v>
      </c>
      <c r="C219" s="74">
        <v>0.0</v>
      </c>
      <c r="D219" s="74">
        <v>11.3</v>
      </c>
      <c r="E219" s="74">
        <v>11.3</v>
      </c>
      <c r="F219" s="34">
        <v>0.0</v>
      </c>
      <c r="G219" s="87">
        <f>C219+D219-E219</f>
        <v>0</v>
      </c>
      <c r="H219" s="123">
        <v>194.45</v>
      </c>
      <c r="I219" s="27">
        <f t="shared" si="29"/>
        <v>219.7285</v>
      </c>
      <c r="J219" s="62"/>
      <c r="K219" s="46"/>
      <c r="L219" s="79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30">
        <v>7.0</v>
      </c>
      <c r="B220" s="31" t="s">
        <v>30</v>
      </c>
      <c r="C220" s="74"/>
      <c r="D220" s="74">
        <v>0.0</v>
      </c>
      <c r="E220" s="74">
        <v>0.0</v>
      </c>
      <c r="F220" s="34">
        <v>0.0</v>
      </c>
      <c r="G220" s="87">
        <v>0.0</v>
      </c>
      <c r="H220" s="123"/>
      <c r="I220" s="27">
        <f t="shared" si="29"/>
        <v>0</v>
      </c>
      <c r="J220" s="62"/>
      <c r="K220" s="46"/>
      <c r="L220" s="79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30">
        <v>8.0</v>
      </c>
      <c r="B221" s="31" t="s">
        <v>31</v>
      </c>
      <c r="C221" s="74"/>
      <c r="D221" s="74">
        <v>0.0</v>
      </c>
      <c r="E221" s="74">
        <v>0.0</v>
      </c>
      <c r="F221" s="34">
        <v>0.0</v>
      </c>
      <c r="G221" s="87"/>
      <c r="H221" s="123"/>
      <c r="I221" s="27">
        <f t="shared" si="29"/>
        <v>0</v>
      </c>
      <c r="J221" s="62"/>
      <c r="K221" s="46"/>
      <c r="L221" s="79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30">
        <v>9.0</v>
      </c>
      <c r="B222" s="31" t="s">
        <v>32</v>
      </c>
      <c r="C222" s="74">
        <v>0.0</v>
      </c>
      <c r="D222" s="74">
        <v>0.0</v>
      </c>
      <c r="E222" s="131">
        <v>0.0</v>
      </c>
      <c r="F222" s="34">
        <v>0.0</v>
      </c>
      <c r="G222" s="87">
        <f t="shared" ref="G222:G230" si="30">C222+D222-E222</f>
        <v>0</v>
      </c>
      <c r="H222" s="123"/>
      <c r="I222" s="27">
        <f t="shared" si="29"/>
        <v>0</v>
      </c>
      <c r="J222" s="62"/>
      <c r="K222" s="46"/>
      <c r="L222" s="79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30">
        <v>10.0</v>
      </c>
      <c r="B223" s="31" t="s">
        <v>33</v>
      </c>
      <c r="C223" s="74">
        <v>0.0</v>
      </c>
      <c r="D223" s="74">
        <v>1.9</v>
      </c>
      <c r="E223" s="74">
        <v>1.9</v>
      </c>
      <c r="F223" s="34">
        <v>0.0</v>
      </c>
      <c r="G223" s="87">
        <f t="shared" si="30"/>
        <v>0</v>
      </c>
      <c r="H223" s="123">
        <v>193.25</v>
      </c>
      <c r="I223" s="27">
        <f t="shared" si="29"/>
        <v>36.7175</v>
      </c>
      <c r="J223" s="62"/>
      <c r="K223" s="46"/>
      <c r="L223" s="79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30">
        <v>11.0</v>
      </c>
      <c r="B224" s="31" t="s">
        <v>34</v>
      </c>
      <c r="C224" s="74"/>
      <c r="D224" s="74">
        <v>7.5</v>
      </c>
      <c r="E224" s="74">
        <v>7.5</v>
      </c>
      <c r="F224" s="34">
        <v>0.0</v>
      </c>
      <c r="G224" s="87">
        <f t="shared" si="30"/>
        <v>0</v>
      </c>
      <c r="H224" s="123">
        <v>193.05</v>
      </c>
      <c r="I224" s="27">
        <f t="shared" si="29"/>
        <v>144.7875</v>
      </c>
      <c r="J224" s="62"/>
      <c r="K224" s="46"/>
      <c r="L224" s="79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30">
        <v>12.0</v>
      </c>
      <c r="B225" s="31" t="s">
        <v>35</v>
      </c>
      <c r="C225" s="74">
        <v>0.0</v>
      </c>
      <c r="D225" s="74">
        <v>7.5</v>
      </c>
      <c r="E225" s="74">
        <v>7.5</v>
      </c>
      <c r="F225" s="34">
        <v>0.0</v>
      </c>
      <c r="G225" s="87">
        <f t="shared" si="30"/>
        <v>0</v>
      </c>
      <c r="H225" s="123">
        <v>192.85</v>
      </c>
      <c r="I225" s="27">
        <f t="shared" si="29"/>
        <v>144.6375</v>
      </c>
      <c r="J225" s="62"/>
      <c r="K225" s="46"/>
      <c r="L225" s="79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30">
        <v>13.0</v>
      </c>
      <c r="B226" s="31" t="s">
        <v>36</v>
      </c>
      <c r="C226" s="74">
        <v>0.0</v>
      </c>
      <c r="D226" s="74">
        <v>0.0</v>
      </c>
      <c r="E226" s="74">
        <v>0.0</v>
      </c>
      <c r="F226" s="34">
        <v>0.0</v>
      </c>
      <c r="G226" s="87">
        <f t="shared" si="30"/>
        <v>0</v>
      </c>
      <c r="H226" s="123"/>
      <c r="I226" s="27">
        <f t="shared" si="29"/>
        <v>0</v>
      </c>
      <c r="J226" s="62"/>
      <c r="K226" s="46"/>
      <c r="L226" s="79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30">
        <v>14.0</v>
      </c>
      <c r="B227" s="31" t="s">
        <v>37</v>
      </c>
      <c r="C227" s="74">
        <v>0.0</v>
      </c>
      <c r="D227" s="74">
        <v>7.6</v>
      </c>
      <c r="E227" s="74">
        <v>6.6</v>
      </c>
      <c r="F227" s="34">
        <v>0.0</v>
      </c>
      <c r="G227" s="87">
        <f t="shared" si="30"/>
        <v>1</v>
      </c>
      <c r="H227" s="123">
        <v>193.55</v>
      </c>
      <c r="I227" s="27">
        <f t="shared" si="29"/>
        <v>127.743</v>
      </c>
      <c r="J227" s="62"/>
      <c r="K227" s="46"/>
      <c r="L227" s="79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30">
        <v>15.0</v>
      </c>
      <c r="B228" s="31" t="s">
        <v>38</v>
      </c>
      <c r="C228" s="74">
        <v>2.0</v>
      </c>
      <c r="D228" s="74">
        <v>11.3</v>
      </c>
      <c r="E228" s="74">
        <v>13.2</v>
      </c>
      <c r="F228" s="34">
        <v>0.0</v>
      </c>
      <c r="G228" s="87">
        <f t="shared" si="30"/>
        <v>0.1</v>
      </c>
      <c r="H228" s="123">
        <v>193.25</v>
      </c>
      <c r="I228" s="27">
        <f t="shared" si="29"/>
        <v>255.09</v>
      </c>
      <c r="J228" s="62"/>
      <c r="K228" s="46"/>
      <c r="L228" s="79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30">
        <v>16.0</v>
      </c>
      <c r="B229" s="31" t="s">
        <v>39</v>
      </c>
      <c r="C229" s="74">
        <v>0.0</v>
      </c>
      <c r="D229" s="74">
        <v>2.8</v>
      </c>
      <c r="E229" s="74">
        <v>1.9</v>
      </c>
      <c r="F229" s="34">
        <v>0.0</v>
      </c>
      <c r="G229" s="87">
        <f t="shared" si="30"/>
        <v>0.9</v>
      </c>
      <c r="H229" s="123">
        <v>191.85</v>
      </c>
      <c r="I229" s="27">
        <f t="shared" si="29"/>
        <v>36.4515</v>
      </c>
      <c r="J229" s="62"/>
      <c r="K229" s="46"/>
      <c r="L229" s="79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30">
        <v>17.0</v>
      </c>
      <c r="B230" s="31" t="s">
        <v>40</v>
      </c>
      <c r="C230" s="74">
        <v>3.0</v>
      </c>
      <c r="D230" s="74">
        <v>11.3</v>
      </c>
      <c r="E230" s="74">
        <v>11.3</v>
      </c>
      <c r="F230" s="34">
        <v>0.0</v>
      </c>
      <c r="G230" s="87">
        <f t="shared" si="30"/>
        <v>3</v>
      </c>
      <c r="H230" s="123">
        <v>193.55</v>
      </c>
      <c r="I230" s="27">
        <f t="shared" si="29"/>
        <v>218.7115</v>
      </c>
      <c r="J230" s="62"/>
      <c r="K230" s="46"/>
      <c r="L230" s="79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30"/>
      <c r="B231" s="25" t="s">
        <v>41</v>
      </c>
      <c r="C231" s="32">
        <v>5.0</v>
      </c>
      <c r="D231" s="32">
        <v>85.8</v>
      </c>
      <c r="E231" s="32">
        <v>83.9</v>
      </c>
      <c r="F231" s="32">
        <f t="shared" ref="F231:G231" si="31">SUM(F214:F230)</f>
        <v>0</v>
      </c>
      <c r="G231" s="32">
        <f t="shared" si="31"/>
        <v>7</v>
      </c>
      <c r="H231" s="147">
        <f>I231/E231*10</f>
        <v>192.9999404</v>
      </c>
      <c r="I231" s="27">
        <f>SUM(I216:I230)</f>
        <v>1619.2695</v>
      </c>
      <c r="J231" s="62"/>
      <c r="K231" s="115"/>
      <c r="L231" s="79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1"/>
      <c r="B232" s="6"/>
      <c r="C232" s="44"/>
      <c r="D232" s="44"/>
      <c r="E232" s="58"/>
      <c r="F232" s="44"/>
      <c r="G232" s="44"/>
      <c r="H232" s="4">
        <v>193.05</v>
      </c>
      <c r="I232" s="4">
        <v>1619.71</v>
      </c>
      <c r="J232" s="49"/>
      <c r="K232" s="116"/>
      <c r="L232" s="111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1"/>
      <c r="B233" s="6"/>
      <c r="C233" s="42"/>
      <c r="D233" s="42"/>
      <c r="E233" s="43"/>
      <c r="F233" s="42"/>
      <c r="G233" s="42"/>
      <c r="H233" s="59"/>
      <c r="I233" s="42"/>
      <c r="J233" s="6"/>
      <c r="K233" s="116"/>
      <c r="L233" s="111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1" t="s">
        <v>0</v>
      </c>
      <c r="B234" s="2"/>
      <c r="C234" s="2"/>
      <c r="D234" s="2"/>
      <c r="E234" s="2"/>
      <c r="F234" s="2"/>
      <c r="G234" s="2"/>
      <c r="H234" s="2"/>
      <c r="I234" s="3"/>
      <c r="J234" s="6"/>
      <c r="K234" s="116"/>
      <c r="L234" s="111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1" t="s">
        <v>1</v>
      </c>
      <c r="B235" s="2"/>
      <c r="C235" s="2"/>
      <c r="D235" s="2"/>
      <c r="E235" s="2"/>
      <c r="F235" s="2"/>
      <c r="G235" s="2"/>
      <c r="H235" s="2"/>
      <c r="I235" s="3"/>
      <c r="J235" s="6"/>
      <c r="K235" s="116"/>
      <c r="L235" s="111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1" t="s">
        <v>85</v>
      </c>
      <c r="B236" s="2"/>
      <c r="C236" s="2"/>
      <c r="D236" s="2"/>
      <c r="E236" s="2"/>
      <c r="F236" s="2"/>
      <c r="G236" s="2"/>
      <c r="H236" s="2"/>
      <c r="I236" s="3"/>
      <c r="J236" s="6"/>
      <c r="K236" s="116"/>
      <c r="L236" s="111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1" t="s">
        <v>56</v>
      </c>
      <c r="B237" s="2"/>
      <c r="C237" s="2"/>
      <c r="D237" s="2"/>
      <c r="E237" s="2"/>
      <c r="F237" s="2"/>
      <c r="G237" s="2"/>
      <c r="H237" s="2"/>
      <c r="I237" s="3"/>
      <c r="J237" s="6"/>
      <c r="K237" s="116"/>
      <c r="L237" s="111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5"/>
      <c r="B238" s="6"/>
      <c r="C238" s="49"/>
      <c r="D238" s="49"/>
      <c r="E238" s="50"/>
      <c r="F238" s="49"/>
      <c r="G238" s="49"/>
      <c r="H238" s="51"/>
      <c r="I238" s="49"/>
      <c r="J238" s="6"/>
      <c r="K238" s="116"/>
      <c r="L238" s="111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10"/>
      <c r="B239" s="11"/>
      <c r="C239" s="12" t="s">
        <v>4</v>
      </c>
      <c r="D239" s="12"/>
      <c r="E239" s="53"/>
      <c r="F239" s="15"/>
      <c r="G239" s="12" t="s">
        <v>4</v>
      </c>
      <c r="H239" s="16"/>
      <c r="I239" s="15"/>
      <c r="J239" s="11"/>
      <c r="K239" s="116"/>
      <c r="L239" s="111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17" t="s">
        <v>6</v>
      </c>
      <c r="B240" s="18" t="s">
        <v>7</v>
      </c>
      <c r="C240" s="19" t="s">
        <v>8</v>
      </c>
      <c r="D240" s="19" t="s">
        <v>9</v>
      </c>
      <c r="E240" s="85" t="s">
        <v>65</v>
      </c>
      <c r="F240" s="19" t="s">
        <v>12</v>
      </c>
      <c r="G240" s="19" t="s">
        <v>13</v>
      </c>
      <c r="H240" s="22" t="s">
        <v>14</v>
      </c>
      <c r="I240" s="19" t="s">
        <v>15</v>
      </c>
      <c r="J240" s="18" t="s">
        <v>16</v>
      </c>
      <c r="K240" s="116"/>
      <c r="L240" s="111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17"/>
      <c r="B241" s="18"/>
      <c r="C241" s="23" t="s">
        <v>87</v>
      </c>
      <c r="D241" s="19" t="s">
        <v>18</v>
      </c>
      <c r="E241" s="20" t="s">
        <v>18</v>
      </c>
      <c r="F241" s="19" t="s">
        <v>18</v>
      </c>
      <c r="G241" s="23" t="s">
        <v>87</v>
      </c>
      <c r="H241" s="22" t="s">
        <v>19</v>
      </c>
      <c r="I241" s="19" t="s">
        <v>20</v>
      </c>
      <c r="J241" s="18"/>
      <c r="K241" s="116"/>
      <c r="L241" s="111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24"/>
      <c r="B242" s="25"/>
      <c r="C242" s="26" t="s">
        <v>18</v>
      </c>
      <c r="D242" s="86"/>
      <c r="E242" s="20"/>
      <c r="F242" s="27"/>
      <c r="G242" s="26" t="s">
        <v>18</v>
      </c>
      <c r="H242" s="29"/>
      <c r="I242" s="27"/>
      <c r="J242" s="25"/>
      <c r="K242" s="116"/>
      <c r="L242" s="111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30">
        <v>1.0</v>
      </c>
      <c r="B243" s="31" t="s">
        <v>21</v>
      </c>
      <c r="C243" s="100"/>
      <c r="D243" s="117">
        <v>0.0</v>
      </c>
      <c r="E243" s="117">
        <v>0.0</v>
      </c>
      <c r="F243" s="26"/>
      <c r="G243" s="87"/>
      <c r="H243" s="55" t="s">
        <v>49</v>
      </c>
      <c r="I243" s="34" t="s">
        <v>49</v>
      </c>
      <c r="J243" s="62" t="s">
        <v>53</v>
      </c>
      <c r="K243" s="116"/>
      <c r="L243" s="111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30">
        <v>2.0</v>
      </c>
      <c r="B244" s="31" t="s">
        <v>23</v>
      </c>
      <c r="C244" s="100"/>
      <c r="D244" s="117">
        <v>0.0</v>
      </c>
      <c r="E244" s="117">
        <v>0.0</v>
      </c>
      <c r="F244" s="26"/>
      <c r="G244" s="87"/>
      <c r="H244" s="55"/>
      <c r="I244" s="67">
        <f t="shared" ref="I244:I248" si="32">H244*E244/10</f>
        <v>0</v>
      </c>
      <c r="J244" s="62"/>
      <c r="K244" s="116"/>
      <c r="L244" s="111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30">
        <v>3.0</v>
      </c>
      <c r="B245" s="31" t="s">
        <v>25</v>
      </c>
      <c r="C245" s="100">
        <v>0.0</v>
      </c>
      <c r="D245" s="117">
        <v>0.0</v>
      </c>
      <c r="E245" s="117">
        <v>0.0</v>
      </c>
      <c r="F245" s="26" t="s">
        <v>49</v>
      </c>
      <c r="G245" s="87">
        <f t="shared" ref="G245:G248" si="33">C245+D245-E245</f>
        <v>0</v>
      </c>
      <c r="H245" s="55"/>
      <c r="I245" s="67">
        <f t="shared" si="32"/>
        <v>0</v>
      </c>
      <c r="J245" s="62"/>
      <c r="K245" s="116"/>
      <c r="L245" s="111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30">
        <v>4.0</v>
      </c>
      <c r="B246" s="31" t="s">
        <v>27</v>
      </c>
      <c r="C246" s="100">
        <v>-0.10000000000000053</v>
      </c>
      <c r="D246" s="117">
        <v>1.0</v>
      </c>
      <c r="E246" s="117">
        <v>1.0</v>
      </c>
      <c r="F246" s="26" t="s">
        <v>49</v>
      </c>
      <c r="G246" s="87">
        <f t="shared" si="33"/>
        <v>-0.1</v>
      </c>
      <c r="H246" s="55">
        <v>119.32</v>
      </c>
      <c r="I246" s="67">
        <f t="shared" si="32"/>
        <v>11.932</v>
      </c>
      <c r="J246" s="62"/>
      <c r="K246" s="116"/>
      <c r="L246" s="111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30">
        <v>5.0</v>
      </c>
      <c r="B247" s="31" t="s">
        <v>28</v>
      </c>
      <c r="C247" s="100">
        <v>0.5</v>
      </c>
      <c r="D247" s="117">
        <v>2.0</v>
      </c>
      <c r="E247" s="117">
        <v>2.0</v>
      </c>
      <c r="F247" s="26" t="s">
        <v>49</v>
      </c>
      <c r="G247" s="87">
        <f t="shared" si="33"/>
        <v>0.5</v>
      </c>
      <c r="H247" s="55">
        <v>122.25</v>
      </c>
      <c r="I247" s="67">
        <f t="shared" si="32"/>
        <v>24.45</v>
      </c>
      <c r="J247" s="62"/>
      <c r="K247" s="116"/>
      <c r="L247" s="111"/>
      <c r="M247" s="42">
        <f>635000*36</f>
        <v>22860000</v>
      </c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30">
        <v>6.0</v>
      </c>
      <c r="B248" s="31" t="s">
        <v>29</v>
      </c>
      <c r="C248" s="100">
        <v>0.0</v>
      </c>
      <c r="D248" s="117">
        <v>1.0</v>
      </c>
      <c r="E248" s="117">
        <v>1.0</v>
      </c>
      <c r="F248" s="26" t="s">
        <v>49</v>
      </c>
      <c r="G248" s="87">
        <f t="shared" si="33"/>
        <v>0</v>
      </c>
      <c r="H248" s="55">
        <v>119.0</v>
      </c>
      <c r="I248" s="67">
        <f t="shared" si="32"/>
        <v>11.9</v>
      </c>
      <c r="J248" s="62"/>
      <c r="K248" s="116"/>
      <c r="L248" s="111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30">
        <v>7.0</v>
      </c>
      <c r="B249" s="31" t="s">
        <v>30</v>
      </c>
      <c r="C249" s="100"/>
      <c r="D249" s="117">
        <v>0.0</v>
      </c>
      <c r="E249" s="117">
        <v>0.0</v>
      </c>
      <c r="F249" s="26"/>
      <c r="G249" s="87"/>
      <c r="H249" s="55" t="s">
        <v>49</v>
      </c>
      <c r="I249" s="34" t="s">
        <v>49</v>
      </c>
      <c r="J249" s="62"/>
      <c r="K249" s="116"/>
      <c r="L249" s="111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30">
        <v>8.0</v>
      </c>
      <c r="B250" s="31" t="s">
        <v>31</v>
      </c>
      <c r="C250" s="100"/>
      <c r="D250" s="117">
        <v>0.0</v>
      </c>
      <c r="E250" s="117">
        <v>0.0</v>
      </c>
      <c r="F250" s="26"/>
      <c r="G250" s="87"/>
      <c r="H250" s="55" t="s">
        <v>49</v>
      </c>
      <c r="I250" s="34" t="s">
        <v>49</v>
      </c>
      <c r="J250" s="62"/>
      <c r="K250" s="116"/>
      <c r="L250" s="111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30">
        <v>9.0</v>
      </c>
      <c r="B251" s="31" t="s">
        <v>32</v>
      </c>
      <c r="C251" s="100"/>
      <c r="D251" s="117">
        <v>0.0</v>
      </c>
      <c r="E251" s="117">
        <v>0.0</v>
      </c>
      <c r="F251" s="26"/>
      <c r="G251" s="87"/>
      <c r="H251" s="55"/>
      <c r="I251" s="67">
        <f>H251*E251/10</f>
        <v>0</v>
      </c>
      <c r="J251" s="62"/>
      <c r="K251" s="116"/>
      <c r="L251" s="111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30">
        <v>10.0</v>
      </c>
      <c r="B252" s="31" t="s">
        <v>33</v>
      </c>
      <c r="C252" s="100"/>
      <c r="D252" s="117">
        <v>0.0</v>
      </c>
      <c r="E252" s="117">
        <v>0.0</v>
      </c>
      <c r="F252" s="26"/>
      <c r="G252" s="87"/>
      <c r="H252" s="55" t="s">
        <v>49</v>
      </c>
      <c r="I252" s="67">
        <v>0.0</v>
      </c>
      <c r="J252" s="62"/>
      <c r="K252" s="116"/>
      <c r="L252" s="111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30">
        <v>11.0</v>
      </c>
      <c r="B253" s="31" t="s">
        <v>34</v>
      </c>
      <c r="C253" s="100">
        <v>8.8</v>
      </c>
      <c r="D253" s="117">
        <v>14.0</v>
      </c>
      <c r="E253" s="117">
        <v>14.0</v>
      </c>
      <c r="F253" s="26" t="s">
        <v>49</v>
      </c>
      <c r="G253" s="87">
        <f>C253+D253-E253</f>
        <v>8.8</v>
      </c>
      <c r="H253" s="55">
        <v>120.41</v>
      </c>
      <c r="I253" s="67">
        <f t="shared" ref="I253:I259" si="34">H253*E253/10</f>
        <v>168.574</v>
      </c>
      <c r="J253" s="62"/>
      <c r="K253" s="116"/>
      <c r="L253" s="111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30">
        <v>12.0</v>
      </c>
      <c r="B254" s="31" t="s">
        <v>35</v>
      </c>
      <c r="C254" s="100"/>
      <c r="D254" s="117">
        <v>0.0</v>
      </c>
      <c r="E254" s="117">
        <v>0.0</v>
      </c>
      <c r="F254" s="26"/>
      <c r="G254" s="87"/>
      <c r="H254" s="55"/>
      <c r="I254" s="67">
        <f t="shared" si="34"/>
        <v>0</v>
      </c>
      <c r="J254" s="62"/>
      <c r="K254" s="116"/>
      <c r="L254" s="111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30">
        <v>13.0</v>
      </c>
      <c r="B255" s="31" t="s">
        <v>36</v>
      </c>
      <c r="C255" s="100"/>
      <c r="D255" s="117">
        <v>0.0</v>
      </c>
      <c r="E255" s="117">
        <v>0.0</v>
      </c>
      <c r="F255" s="26"/>
      <c r="G255" s="87"/>
      <c r="H255" s="55"/>
      <c r="I255" s="67">
        <f t="shared" si="34"/>
        <v>0</v>
      </c>
      <c r="J255" s="62"/>
      <c r="K255" s="116"/>
      <c r="L255" s="111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30">
        <v>14.0</v>
      </c>
      <c r="B256" s="31" t="s">
        <v>37</v>
      </c>
      <c r="C256" s="100"/>
      <c r="D256" s="117">
        <v>0.0</v>
      </c>
      <c r="E256" s="117">
        <v>0.0</v>
      </c>
      <c r="F256" s="26"/>
      <c r="G256" s="87"/>
      <c r="H256" s="55"/>
      <c r="I256" s="67">
        <f t="shared" si="34"/>
        <v>0</v>
      </c>
      <c r="J256" s="62"/>
      <c r="K256" s="116"/>
      <c r="L256" s="111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30">
        <v>15.0</v>
      </c>
      <c r="B257" s="31" t="s">
        <v>38</v>
      </c>
      <c r="C257" s="100">
        <v>14.100000000000001</v>
      </c>
      <c r="D257" s="117">
        <v>7.0</v>
      </c>
      <c r="E257" s="117">
        <v>7.0</v>
      </c>
      <c r="F257" s="26" t="s">
        <v>49</v>
      </c>
      <c r="G257" s="87">
        <f t="shared" ref="G257:G260" si="35">C257+D257-E257</f>
        <v>14.1</v>
      </c>
      <c r="H257" s="55">
        <v>119.32</v>
      </c>
      <c r="I257" s="67">
        <f t="shared" si="34"/>
        <v>83.524</v>
      </c>
      <c r="J257" s="62"/>
      <c r="K257" s="116"/>
      <c r="L257" s="111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30">
        <v>16.0</v>
      </c>
      <c r="B258" s="31" t="s">
        <v>39</v>
      </c>
      <c r="C258" s="100">
        <v>1.0</v>
      </c>
      <c r="D258" s="117">
        <v>12.0</v>
      </c>
      <c r="E258" s="117">
        <v>12.0</v>
      </c>
      <c r="F258" s="26" t="s">
        <v>49</v>
      </c>
      <c r="G258" s="87">
        <f t="shared" si="35"/>
        <v>1</v>
      </c>
      <c r="H258" s="55">
        <v>120.25</v>
      </c>
      <c r="I258" s="67">
        <f t="shared" si="34"/>
        <v>144.3</v>
      </c>
      <c r="J258" s="62"/>
      <c r="K258" s="116"/>
      <c r="L258" s="111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30">
        <v>17.0</v>
      </c>
      <c r="B259" s="31" t="s">
        <v>40</v>
      </c>
      <c r="C259" s="100">
        <v>25.0</v>
      </c>
      <c r="D259" s="117">
        <v>41.0</v>
      </c>
      <c r="E259" s="117">
        <v>41.0</v>
      </c>
      <c r="F259" s="26" t="s">
        <v>49</v>
      </c>
      <c r="G259" s="87">
        <f t="shared" si="35"/>
        <v>25</v>
      </c>
      <c r="H259" s="55">
        <v>122.55</v>
      </c>
      <c r="I259" s="67">
        <f t="shared" si="34"/>
        <v>502.455</v>
      </c>
      <c r="J259" s="62"/>
      <c r="K259" s="116"/>
      <c r="L259" s="111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63"/>
      <c r="B260" s="25" t="s">
        <v>41</v>
      </c>
      <c r="C260" s="118">
        <v>43.400000000000006</v>
      </c>
      <c r="D260" s="119">
        <f t="shared" ref="D260:F260" si="36">SUM(D243:D259)</f>
        <v>78</v>
      </c>
      <c r="E260" s="119">
        <f t="shared" si="36"/>
        <v>78</v>
      </c>
      <c r="F260" s="119">
        <f t="shared" si="36"/>
        <v>0</v>
      </c>
      <c r="G260" s="87">
        <f t="shared" si="35"/>
        <v>43.4</v>
      </c>
      <c r="H260" s="65">
        <f>I260*10/E260</f>
        <v>121.4275641</v>
      </c>
      <c r="I260" s="67">
        <f>SUM(I243:I259)</f>
        <v>947.135</v>
      </c>
      <c r="J260" s="62"/>
      <c r="K260" s="116"/>
      <c r="L260" s="111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1"/>
      <c r="B261" s="6"/>
      <c r="C261" s="42"/>
      <c r="D261" s="42"/>
      <c r="E261" s="42"/>
      <c r="F261" s="42"/>
      <c r="G261" s="42"/>
      <c r="H261" s="59"/>
      <c r="I261" s="44"/>
      <c r="J261" s="6"/>
      <c r="K261" s="116"/>
      <c r="L261" s="111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1"/>
      <c r="B262" s="6"/>
      <c r="C262" s="42"/>
      <c r="D262" s="42"/>
      <c r="E262" s="42"/>
      <c r="F262" s="42"/>
      <c r="G262" s="42"/>
      <c r="H262" s="59"/>
      <c r="I262" s="44"/>
      <c r="J262" s="6"/>
      <c r="K262" s="116"/>
      <c r="L262" s="111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1" t="s">
        <v>0</v>
      </c>
      <c r="B263" s="2"/>
      <c r="C263" s="2"/>
      <c r="D263" s="2"/>
      <c r="E263" s="2"/>
      <c r="F263" s="2"/>
      <c r="G263" s="2"/>
      <c r="H263" s="2"/>
      <c r="I263" s="3"/>
      <c r="J263" s="41"/>
      <c r="K263" s="116"/>
      <c r="L263" s="111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1" t="s">
        <v>1</v>
      </c>
      <c r="B264" s="2"/>
      <c r="C264" s="2"/>
      <c r="D264" s="2"/>
      <c r="E264" s="2"/>
      <c r="F264" s="2"/>
      <c r="G264" s="2"/>
      <c r="H264" s="2"/>
      <c r="I264" s="3"/>
      <c r="J264" s="6"/>
      <c r="K264" s="116"/>
      <c r="L264" s="111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1" t="s">
        <v>85</v>
      </c>
      <c r="B265" s="2"/>
      <c r="C265" s="2"/>
      <c r="D265" s="2"/>
      <c r="E265" s="2"/>
      <c r="F265" s="2"/>
      <c r="G265" s="2"/>
      <c r="H265" s="2"/>
      <c r="I265" s="3"/>
      <c r="J265" s="6"/>
      <c r="K265" s="116"/>
      <c r="L265" s="111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1" t="s">
        <v>57</v>
      </c>
      <c r="B266" s="2"/>
      <c r="C266" s="2"/>
      <c r="D266" s="2"/>
      <c r="E266" s="2"/>
      <c r="F266" s="2"/>
      <c r="G266" s="2"/>
      <c r="H266" s="2"/>
      <c r="I266" s="3"/>
      <c r="J266" s="6"/>
      <c r="K266" s="116"/>
      <c r="L266" s="111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5"/>
      <c r="B267" s="6"/>
      <c r="C267" s="49"/>
      <c r="D267" s="49"/>
      <c r="E267" s="50"/>
      <c r="F267" s="49"/>
      <c r="G267" s="49"/>
      <c r="H267" s="51"/>
      <c r="I267" s="49"/>
      <c r="J267" s="6"/>
      <c r="K267" s="116"/>
      <c r="L267" s="111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10"/>
      <c r="B268" s="11"/>
      <c r="C268" s="12" t="s">
        <v>4</v>
      </c>
      <c r="D268" s="12"/>
      <c r="E268" s="53"/>
      <c r="F268" s="15"/>
      <c r="G268" s="12" t="s">
        <v>4</v>
      </c>
      <c r="H268" s="16"/>
      <c r="I268" s="15"/>
      <c r="J268" s="11"/>
      <c r="K268" s="116"/>
      <c r="L268" s="111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17" t="s">
        <v>6</v>
      </c>
      <c r="B269" s="18" t="s">
        <v>7</v>
      </c>
      <c r="C269" s="19" t="s">
        <v>8</v>
      </c>
      <c r="D269" s="19" t="s">
        <v>9</v>
      </c>
      <c r="E269" s="85" t="s">
        <v>65</v>
      </c>
      <c r="F269" s="19" t="s">
        <v>12</v>
      </c>
      <c r="G269" s="19" t="s">
        <v>13</v>
      </c>
      <c r="H269" s="22" t="s">
        <v>14</v>
      </c>
      <c r="I269" s="19" t="s">
        <v>15</v>
      </c>
      <c r="J269" s="18" t="s">
        <v>16</v>
      </c>
      <c r="K269" s="116"/>
      <c r="L269" s="111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17"/>
      <c r="B270" s="18"/>
      <c r="C270" s="23" t="s">
        <v>87</v>
      </c>
      <c r="D270" s="19" t="s">
        <v>18</v>
      </c>
      <c r="E270" s="20" t="s">
        <v>18</v>
      </c>
      <c r="F270" s="19" t="s">
        <v>18</v>
      </c>
      <c r="G270" s="23" t="s">
        <v>87</v>
      </c>
      <c r="H270" s="22" t="s">
        <v>19</v>
      </c>
      <c r="I270" s="19" t="s">
        <v>20</v>
      </c>
      <c r="J270" s="18"/>
      <c r="K270" s="116"/>
      <c r="L270" s="111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24"/>
      <c r="B271" s="25"/>
      <c r="C271" s="26" t="s">
        <v>18</v>
      </c>
      <c r="D271" s="86"/>
      <c r="E271" s="20"/>
      <c r="F271" s="27"/>
      <c r="G271" s="26" t="s">
        <v>18</v>
      </c>
      <c r="H271" s="29"/>
      <c r="I271" s="27"/>
      <c r="J271" s="25"/>
      <c r="K271" s="116"/>
      <c r="L271" s="111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30">
        <v>1.0</v>
      </c>
      <c r="B272" s="31" t="s">
        <v>21</v>
      </c>
      <c r="C272" s="100"/>
      <c r="D272" s="117"/>
      <c r="E272" s="117">
        <v>0.0</v>
      </c>
      <c r="F272" s="26"/>
      <c r="G272" s="87"/>
      <c r="H272" s="55"/>
      <c r="I272" s="26"/>
      <c r="J272" s="62" t="s">
        <v>53</v>
      </c>
      <c r="K272" s="116"/>
      <c r="L272" s="111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30">
        <v>2.0</v>
      </c>
      <c r="B273" s="31" t="s">
        <v>23</v>
      </c>
      <c r="C273" s="100"/>
      <c r="D273" s="117"/>
      <c r="E273" s="117">
        <v>0.0</v>
      </c>
      <c r="F273" s="26"/>
      <c r="G273" s="87"/>
      <c r="H273" s="55"/>
      <c r="I273" s="26"/>
      <c r="J273" s="62"/>
      <c r="K273" s="116"/>
      <c r="L273" s="111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30">
        <v>3.0</v>
      </c>
      <c r="B274" s="31" t="s">
        <v>25</v>
      </c>
      <c r="C274" s="100"/>
      <c r="D274" s="117"/>
      <c r="E274" s="117">
        <v>0.0</v>
      </c>
      <c r="F274" s="26"/>
      <c r="G274" s="87"/>
      <c r="H274" s="29"/>
      <c r="I274" s="67"/>
      <c r="J274" s="62"/>
      <c r="K274" s="116"/>
      <c r="L274" s="111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30">
        <v>4.0</v>
      </c>
      <c r="B275" s="31" t="s">
        <v>27</v>
      </c>
      <c r="C275" s="100"/>
      <c r="D275" s="117"/>
      <c r="E275" s="117">
        <v>0.0</v>
      </c>
      <c r="F275" s="26"/>
      <c r="G275" s="87"/>
      <c r="H275" s="55"/>
      <c r="I275" s="26"/>
      <c r="J275" s="62"/>
      <c r="K275" s="116"/>
      <c r="L275" s="111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30">
        <v>5.0</v>
      </c>
      <c r="B276" s="31" t="s">
        <v>28</v>
      </c>
      <c r="C276" s="100">
        <v>3.0</v>
      </c>
      <c r="D276" s="117">
        <v>2.0</v>
      </c>
      <c r="E276" s="117">
        <v>3.0</v>
      </c>
      <c r="F276" s="26" t="s">
        <v>49</v>
      </c>
      <c r="G276" s="87">
        <f>C276+D276-E276</f>
        <v>2</v>
      </c>
      <c r="H276" s="29">
        <v>146.25</v>
      </c>
      <c r="I276" s="67">
        <f>H276*E276/10</f>
        <v>43.875</v>
      </c>
      <c r="J276" s="62"/>
      <c r="K276" s="116"/>
      <c r="L276" s="111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30">
        <v>6.0</v>
      </c>
      <c r="B277" s="31" t="s">
        <v>29</v>
      </c>
      <c r="C277" s="100"/>
      <c r="D277" s="117"/>
      <c r="E277" s="117">
        <v>0.0</v>
      </c>
      <c r="F277" s="26"/>
      <c r="G277" s="87"/>
      <c r="H277" s="55"/>
      <c r="I277" s="26"/>
      <c r="J277" s="62"/>
      <c r="K277" s="116"/>
      <c r="L277" s="111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30">
        <v>7.0</v>
      </c>
      <c r="B278" s="31" t="s">
        <v>30</v>
      </c>
      <c r="C278" s="100"/>
      <c r="D278" s="117"/>
      <c r="E278" s="117">
        <v>0.0</v>
      </c>
      <c r="F278" s="26"/>
      <c r="G278" s="87"/>
      <c r="H278" s="55"/>
      <c r="I278" s="26"/>
      <c r="J278" s="62"/>
      <c r="K278" s="116"/>
      <c r="L278" s="111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30">
        <v>8.0</v>
      </c>
      <c r="B279" s="31" t="s">
        <v>31</v>
      </c>
      <c r="C279" s="100"/>
      <c r="D279" s="117"/>
      <c r="E279" s="117">
        <v>0.0</v>
      </c>
      <c r="F279" s="26"/>
      <c r="G279" s="87"/>
      <c r="H279" s="29"/>
      <c r="I279" s="67"/>
      <c r="J279" s="62"/>
      <c r="K279" s="116"/>
      <c r="L279" s="111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30">
        <v>9.0</v>
      </c>
      <c r="B280" s="31" t="s">
        <v>32</v>
      </c>
      <c r="C280" s="100"/>
      <c r="D280" s="117"/>
      <c r="E280" s="117">
        <v>0.0</v>
      </c>
      <c r="F280" s="26"/>
      <c r="G280" s="87"/>
      <c r="H280" s="55"/>
      <c r="I280" s="26"/>
      <c r="J280" s="62"/>
      <c r="K280" s="116"/>
      <c r="L280" s="111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30">
        <v>10.0</v>
      </c>
      <c r="B281" s="31" t="s">
        <v>33</v>
      </c>
      <c r="C281" s="100"/>
      <c r="D281" s="117"/>
      <c r="E281" s="117">
        <v>0.0</v>
      </c>
      <c r="F281" s="26"/>
      <c r="G281" s="87"/>
      <c r="H281" s="55"/>
      <c r="I281" s="26"/>
      <c r="J281" s="62"/>
      <c r="K281" s="116"/>
      <c r="L281" s="111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30">
        <v>11.0</v>
      </c>
      <c r="B282" s="31" t="s">
        <v>34</v>
      </c>
      <c r="C282" s="100">
        <v>2.0</v>
      </c>
      <c r="D282" s="117">
        <v>2.0</v>
      </c>
      <c r="E282" s="117">
        <v>2.0</v>
      </c>
      <c r="F282" s="26" t="s">
        <v>49</v>
      </c>
      <c r="G282" s="87">
        <f>C282+D282-E282</f>
        <v>2</v>
      </c>
      <c r="H282" s="29">
        <v>141.75</v>
      </c>
      <c r="I282" s="67">
        <f>H282*E282/10</f>
        <v>28.35</v>
      </c>
      <c r="J282" s="62"/>
      <c r="K282" s="116"/>
      <c r="L282" s="111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30">
        <v>12.0</v>
      </c>
      <c r="B283" s="31" t="s">
        <v>35</v>
      </c>
      <c r="C283" s="100"/>
      <c r="D283" s="117"/>
      <c r="E283" s="117">
        <v>0.0</v>
      </c>
      <c r="F283" s="26"/>
      <c r="G283" s="87"/>
      <c r="H283" s="29"/>
      <c r="I283" s="67"/>
      <c r="J283" s="62"/>
      <c r="K283" s="116"/>
      <c r="L283" s="111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30">
        <v>13.0</v>
      </c>
      <c r="B284" s="31" t="s">
        <v>36</v>
      </c>
      <c r="C284" s="100"/>
      <c r="D284" s="117"/>
      <c r="E284" s="117">
        <v>0.0</v>
      </c>
      <c r="F284" s="26"/>
      <c r="G284" s="87"/>
      <c r="H284" s="55"/>
      <c r="I284" s="26"/>
      <c r="J284" s="62"/>
      <c r="K284" s="116"/>
      <c r="L284" s="111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30">
        <v>14.0</v>
      </c>
      <c r="B285" s="31" t="s">
        <v>37</v>
      </c>
      <c r="C285" s="100"/>
      <c r="D285" s="117"/>
      <c r="E285" s="117">
        <v>0.0</v>
      </c>
      <c r="F285" s="26"/>
      <c r="G285" s="87"/>
      <c r="H285" s="55"/>
      <c r="I285" s="26"/>
      <c r="J285" s="62"/>
      <c r="K285" s="116"/>
      <c r="L285" s="111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30">
        <v>15.0</v>
      </c>
      <c r="B286" s="31" t="s">
        <v>38</v>
      </c>
      <c r="C286" s="100">
        <v>4.0</v>
      </c>
      <c r="D286" s="117">
        <v>4.0</v>
      </c>
      <c r="E286" s="117">
        <v>4.0</v>
      </c>
      <c r="F286" s="26" t="s">
        <v>49</v>
      </c>
      <c r="G286" s="87">
        <f>C286+D286-E286</f>
        <v>4</v>
      </c>
      <c r="H286" s="29">
        <v>141.55</v>
      </c>
      <c r="I286" s="67">
        <f>H286*E286/10</f>
        <v>56.62</v>
      </c>
      <c r="J286" s="62"/>
      <c r="K286" s="116"/>
      <c r="L286" s="111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30">
        <v>16.0</v>
      </c>
      <c r="B287" s="31" t="s">
        <v>39</v>
      </c>
      <c r="C287" s="100"/>
      <c r="D287" s="117"/>
      <c r="E287" s="117">
        <v>0.0</v>
      </c>
      <c r="F287" s="26"/>
      <c r="G287" s="87"/>
      <c r="H287" s="29"/>
      <c r="I287" s="67"/>
      <c r="J287" s="62"/>
      <c r="K287" s="116"/>
      <c r="L287" s="111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30">
        <v>17.0</v>
      </c>
      <c r="B288" s="31" t="s">
        <v>40</v>
      </c>
      <c r="C288" s="100"/>
      <c r="D288" s="117"/>
      <c r="E288" s="117">
        <v>0.0</v>
      </c>
      <c r="F288" s="26"/>
      <c r="G288" s="87"/>
      <c r="H288" s="29"/>
      <c r="I288" s="67"/>
      <c r="J288" s="62"/>
      <c r="K288" s="116"/>
      <c r="L288" s="111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63"/>
      <c r="B289" s="25" t="s">
        <v>41</v>
      </c>
      <c r="C289" s="67">
        <v>9.0</v>
      </c>
      <c r="D289" s="67">
        <f t="shared" ref="D289:G289" si="37">SUM(D273:D288)</f>
        <v>8</v>
      </c>
      <c r="E289" s="67">
        <f t="shared" si="37"/>
        <v>9</v>
      </c>
      <c r="F289" s="67">
        <f t="shared" si="37"/>
        <v>0</v>
      </c>
      <c r="G289" s="67">
        <f t="shared" si="37"/>
        <v>8</v>
      </c>
      <c r="H289" s="65">
        <f>I289/E289*10</f>
        <v>143.1611111</v>
      </c>
      <c r="I289" s="67">
        <f>SUM(I273:I288)</f>
        <v>128.845</v>
      </c>
      <c r="J289" s="62"/>
      <c r="K289" s="116"/>
      <c r="L289" s="111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1"/>
      <c r="B290" s="6"/>
      <c r="C290" s="42"/>
      <c r="D290" s="42"/>
      <c r="E290" s="43"/>
      <c r="F290" s="42"/>
      <c r="G290" s="42"/>
      <c r="H290" s="59"/>
      <c r="I290" s="44"/>
      <c r="J290" s="6"/>
      <c r="K290" s="116"/>
      <c r="L290" s="111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1"/>
      <c r="B291" s="6"/>
      <c r="C291" s="42"/>
      <c r="D291" s="42"/>
      <c r="E291" s="43"/>
      <c r="F291" s="42"/>
      <c r="G291" s="42"/>
      <c r="H291" s="59"/>
      <c r="I291" s="44"/>
      <c r="J291" s="6"/>
      <c r="K291" s="116"/>
      <c r="L291" s="111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1"/>
      <c r="B292" s="6"/>
      <c r="C292" s="42"/>
      <c r="D292" s="42"/>
      <c r="E292" s="43"/>
      <c r="F292" s="42"/>
      <c r="G292" s="42"/>
      <c r="H292" s="59"/>
      <c r="I292" s="44"/>
      <c r="J292" s="6"/>
      <c r="K292" s="116"/>
      <c r="L292" s="111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1"/>
      <c r="B293" s="6"/>
      <c r="C293" s="42"/>
      <c r="D293" s="42"/>
      <c r="E293" s="43"/>
      <c r="F293" s="42"/>
      <c r="G293" s="42"/>
      <c r="H293" s="59"/>
      <c r="I293" s="44"/>
      <c r="J293" s="6"/>
      <c r="K293" s="116"/>
      <c r="L293" s="111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1"/>
      <c r="B294" s="6"/>
      <c r="C294" s="42"/>
      <c r="D294" s="42"/>
      <c r="E294" s="43"/>
      <c r="F294" s="42"/>
      <c r="G294" s="42"/>
      <c r="H294" s="59"/>
      <c r="I294" s="44"/>
      <c r="J294" s="6"/>
      <c r="K294" s="116"/>
      <c r="L294" s="111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1" t="s">
        <v>0</v>
      </c>
      <c r="B295" s="2"/>
      <c r="C295" s="2"/>
      <c r="D295" s="2"/>
      <c r="E295" s="2"/>
      <c r="F295" s="2"/>
      <c r="G295" s="2"/>
      <c r="H295" s="2"/>
      <c r="I295" s="3"/>
      <c r="J295" s="6"/>
      <c r="K295" s="116"/>
      <c r="L295" s="111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1" t="s">
        <v>1</v>
      </c>
      <c r="B296" s="2"/>
      <c r="C296" s="2"/>
      <c r="D296" s="2"/>
      <c r="E296" s="2"/>
      <c r="F296" s="2"/>
      <c r="G296" s="2"/>
      <c r="H296" s="2"/>
      <c r="I296" s="3"/>
      <c r="J296" s="6"/>
      <c r="K296" s="116"/>
      <c r="L296" s="111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1" t="s">
        <v>85</v>
      </c>
      <c r="B297" s="2"/>
      <c r="C297" s="2"/>
      <c r="D297" s="2"/>
      <c r="E297" s="2"/>
      <c r="F297" s="2"/>
      <c r="G297" s="2"/>
      <c r="H297" s="2"/>
      <c r="I297" s="3"/>
      <c r="J297" s="6"/>
      <c r="K297" s="116"/>
      <c r="L297" s="111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1" t="s">
        <v>58</v>
      </c>
      <c r="B298" s="2"/>
      <c r="C298" s="2"/>
      <c r="D298" s="2"/>
      <c r="E298" s="2"/>
      <c r="F298" s="2"/>
      <c r="G298" s="2"/>
      <c r="H298" s="2"/>
      <c r="I298" s="3"/>
      <c r="J298" s="6"/>
      <c r="K298" s="116"/>
      <c r="L298" s="111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5"/>
      <c r="B299" s="6"/>
      <c r="C299" s="49"/>
      <c r="D299" s="49"/>
      <c r="E299" s="50"/>
      <c r="F299" s="49"/>
      <c r="G299" s="49"/>
      <c r="H299" s="51"/>
      <c r="I299" s="49"/>
      <c r="J299" s="6"/>
      <c r="K299" s="116"/>
      <c r="L299" s="111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10"/>
      <c r="B300" s="11"/>
      <c r="C300" s="12" t="s">
        <v>4</v>
      </c>
      <c r="D300" s="12"/>
      <c r="E300" s="53"/>
      <c r="F300" s="15"/>
      <c r="G300" s="12" t="s">
        <v>4</v>
      </c>
      <c r="H300" s="16"/>
      <c r="I300" s="15"/>
      <c r="J300" s="11"/>
      <c r="K300" s="116"/>
      <c r="L300" s="111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17" t="s">
        <v>6</v>
      </c>
      <c r="B301" s="18" t="s">
        <v>7</v>
      </c>
      <c r="C301" s="19" t="s">
        <v>8</v>
      </c>
      <c r="D301" s="19" t="s">
        <v>9</v>
      </c>
      <c r="E301" s="85" t="s">
        <v>65</v>
      </c>
      <c r="F301" s="19" t="s">
        <v>12</v>
      </c>
      <c r="G301" s="19" t="s">
        <v>13</v>
      </c>
      <c r="H301" s="22" t="s">
        <v>14</v>
      </c>
      <c r="I301" s="19" t="s">
        <v>15</v>
      </c>
      <c r="J301" s="18" t="s">
        <v>16</v>
      </c>
      <c r="K301" s="116"/>
      <c r="L301" s="111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17"/>
      <c r="B302" s="18"/>
      <c r="C302" s="23" t="s">
        <v>87</v>
      </c>
      <c r="D302" s="19" t="s">
        <v>18</v>
      </c>
      <c r="E302" s="20" t="s">
        <v>18</v>
      </c>
      <c r="F302" s="19" t="s">
        <v>18</v>
      </c>
      <c r="G302" s="23" t="s">
        <v>87</v>
      </c>
      <c r="H302" s="22" t="s">
        <v>19</v>
      </c>
      <c r="I302" s="19" t="s">
        <v>20</v>
      </c>
      <c r="J302" s="18"/>
      <c r="K302" s="116"/>
      <c r="L302" s="111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24"/>
      <c r="B303" s="25"/>
      <c r="C303" s="26" t="s">
        <v>18</v>
      </c>
      <c r="D303" s="86"/>
      <c r="E303" s="20"/>
      <c r="F303" s="27"/>
      <c r="G303" s="26" t="s">
        <v>18</v>
      </c>
      <c r="H303" s="29"/>
      <c r="I303" s="27"/>
      <c r="J303" s="25"/>
      <c r="K303" s="116"/>
      <c r="L303" s="111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30">
        <v>1.0</v>
      </c>
      <c r="B304" s="31" t="s">
        <v>21</v>
      </c>
      <c r="C304" s="100"/>
      <c r="D304" s="123">
        <v>0.0</v>
      </c>
      <c r="E304" s="123">
        <v>0.0</v>
      </c>
      <c r="F304" s="26"/>
      <c r="G304" s="87"/>
      <c r="H304" s="55" t="s">
        <v>49</v>
      </c>
      <c r="I304" s="26" t="s">
        <v>49</v>
      </c>
      <c r="J304" s="62" t="s">
        <v>53</v>
      </c>
      <c r="K304" s="116"/>
      <c r="L304" s="111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30">
        <v>2.0</v>
      </c>
      <c r="B305" s="31" t="s">
        <v>23</v>
      </c>
      <c r="C305" s="100"/>
      <c r="D305" s="123">
        <v>0.0</v>
      </c>
      <c r="E305" s="123">
        <v>0.0</v>
      </c>
      <c r="F305" s="26"/>
      <c r="G305" s="87"/>
      <c r="H305" s="55"/>
      <c r="I305" s="26">
        <f t="shared" ref="I305:I306" si="38">E305*H305/10</f>
        <v>0</v>
      </c>
      <c r="J305" s="62"/>
      <c r="K305" s="116"/>
      <c r="L305" s="111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30">
        <v>3.0</v>
      </c>
      <c r="B306" s="31" t="s">
        <v>25</v>
      </c>
      <c r="C306" s="100"/>
      <c r="D306" s="123">
        <v>0.0</v>
      </c>
      <c r="E306" s="123">
        <v>0.0</v>
      </c>
      <c r="F306" s="26"/>
      <c r="G306" s="87"/>
      <c r="H306" s="55"/>
      <c r="I306" s="26">
        <f t="shared" si="38"/>
        <v>0</v>
      </c>
      <c r="J306" s="62"/>
      <c r="K306" s="116"/>
      <c r="L306" s="111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30">
        <v>4.0</v>
      </c>
      <c r="B307" s="31" t="s">
        <v>27</v>
      </c>
      <c r="C307" s="100"/>
      <c r="D307" s="123">
        <v>0.0</v>
      </c>
      <c r="E307" s="123">
        <v>0.0</v>
      </c>
      <c r="F307" s="26"/>
      <c r="G307" s="87"/>
      <c r="H307" s="55" t="s">
        <v>49</v>
      </c>
      <c r="I307" s="26"/>
      <c r="J307" s="62"/>
      <c r="K307" s="116"/>
      <c r="L307" s="111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30">
        <v>5.0</v>
      </c>
      <c r="B308" s="31" t="s">
        <v>28</v>
      </c>
      <c r="C308" s="100">
        <v>14.0</v>
      </c>
      <c r="D308" s="123">
        <v>5.0</v>
      </c>
      <c r="E308" s="123">
        <v>6.0</v>
      </c>
      <c r="F308" s="26" t="s">
        <v>49</v>
      </c>
      <c r="G308" s="87">
        <f>C308+D308-E308</f>
        <v>13</v>
      </c>
      <c r="H308" s="55">
        <v>113.98</v>
      </c>
      <c r="I308" s="26">
        <f>E308*H308/10</f>
        <v>68.388</v>
      </c>
      <c r="J308" s="62"/>
      <c r="K308" s="116"/>
      <c r="L308" s="111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30">
        <v>6.0</v>
      </c>
      <c r="B309" s="31" t="s">
        <v>29</v>
      </c>
      <c r="C309" s="100"/>
      <c r="D309" s="123">
        <v>0.0</v>
      </c>
      <c r="E309" s="123">
        <v>0.0</v>
      </c>
      <c r="F309" s="26"/>
      <c r="G309" s="87"/>
      <c r="H309" s="55" t="s">
        <v>49</v>
      </c>
      <c r="I309" s="26"/>
      <c r="J309" s="62"/>
      <c r="K309" s="116"/>
      <c r="L309" s="111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30">
        <v>7.0</v>
      </c>
      <c r="B310" s="31" t="s">
        <v>30</v>
      </c>
      <c r="C310" s="100"/>
      <c r="D310" s="123">
        <v>0.0</v>
      </c>
      <c r="E310" s="123">
        <v>0.0</v>
      </c>
      <c r="F310" s="26"/>
      <c r="G310" s="87"/>
      <c r="H310" s="55" t="s">
        <v>49</v>
      </c>
      <c r="I310" s="26"/>
      <c r="J310" s="62"/>
      <c r="K310" s="116"/>
      <c r="L310" s="111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30">
        <v>8.0</v>
      </c>
      <c r="B311" s="31" t="s">
        <v>31</v>
      </c>
      <c r="C311" s="100"/>
      <c r="D311" s="123">
        <v>0.0</v>
      </c>
      <c r="E311" s="123">
        <v>0.0</v>
      </c>
      <c r="F311" s="26"/>
      <c r="G311" s="87"/>
      <c r="H311" s="55" t="s">
        <v>49</v>
      </c>
      <c r="I311" s="26"/>
      <c r="J311" s="62"/>
      <c r="K311" s="116"/>
      <c r="L311" s="111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30">
        <v>9.0</v>
      </c>
      <c r="B312" s="31" t="s">
        <v>32</v>
      </c>
      <c r="C312" s="100">
        <v>30.0</v>
      </c>
      <c r="D312" s="123">
        <v>35.0</v>
      </c>
      <c r="E312" s="123">
        <v>30.0</v>
      </c>
      <c r="F312" s="26" t="s">
        <v>49</v>
      </c>
      <c r="G312" s="87">
        <f>C312+D312-E312</f>
        <v>35</v>
      </c>
      <c r="H312" s="55">
        <v>110.55</v>
      </c>
      <c r="I312" s="26">
        <f>E312*H312/10</f>
        <v>331.65</v>
      </c>
      <c r="J312" s="62"/>
      <c r="K312" s="116"/>
      <c r="L312" s="111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30">
        <v>10.0</v>
      </c>
      <c r="B313" s="31" t="s">
        <v>33</v>
      </c>
      <c r="C313" s="100"/>
      <c r="D313" s="123">
        <v>0.0</v>
      </c>
      <c r="E313" s="123">
        <v>0.0</v>
      </c>
      <c r="F313" s="26"/>
      <c r="G313" s="87"/>
      <c r="H313" s="55"/>
      <c r="I313" s="26"/>
      <c r="J313" s="62"/>
      <c r="K313" s="116"/>
      <c r="L313" s="111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30">
        <v>11.0</v>
      </c>
      <c r="B314" s="31" t="s">
        <v>34</v>
      </c>
      <c r="C314" s="100"/>
      <c r="D314" s="123">
        <v>1.0</v>
      </c>
      <c r="E314" s="123">
        <v>1.0</v>
      </c>
      <c r="F314" s="26"/>
      <c r="G314" s="87"/>
      <c r="H314" s="55">
        <v>110.55</v>
      </c>
      <c r="I314" s="26">
        <f>E314*H314/10</f>
        <v>11.055</v>
      </c>
      <c r="J314" s="62"/>
      <c r="K314" s="116"/>
      <c r="L314" s="111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30">
        <v>12.0</v>
      </c>
      <c r="B315" s="31" t="s">
        <v>35</v>
      </c>
      <c r="C315" s="100"/>
      <c r="D315" s="123">
        <v>0.0</v>
      </c>
      <c r="E315" s="123">
        <v>0.0</v>
      </c>
      <c r="F315" s="26"/>
      <c r="G315" s="87"/>
      <c r="H315" s="55"/>
      <c r="I315" s="26"/>
      <c r="J315" s="62"/>
      <c r="K315" s="116"/>
      <c r="L315" s="111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30">
        <v>13.0</v>
      </c>
      <c r="B316" s="31" t="s">
        <v>36</v>
      </c>
      <c r="C316" s="100"/>
      <c r="D316" s="123">
        <v>0.0</v>
      </c>
      <c r="E316" s="123">
        <v>0.0</v>
      </c>
      <c r="F316" s="26"/>
      <c r="G316" s="87"/>
      <c r="H316" s="55"/>
      <c r="I316" s="26"/>
      <c r="J316" s="62"/>
      <c r="K316" s="116"/>
      <c r="L316" s="111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30">
        <v>14.0</v>
      </c>
      <c r="B317" s="31" t="s">
        <v>37</v>
      </c>
      <c r="C317" s="100"/>
      <c r="D317" s="123">
        <v>0.0</v>
      </c>
      <c r="E317" s="123">
        <v>0.0</v>
      </c>
      <c r="F317" s="26"/>
      <c r="G317" s="87"/>
      <c r="H317" s="55"/>
      <c r="I317" s="26"/>
      <c r="J317" s="62"/>
      <c r="K317" s="116"/>
      <c r="L317" s="111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30">
        <v>15.0</v>
      </c>
      <c r="B318" s="31" t="s">
        <v>38</v>
      </c>
      <c r="C318" s="100">
        <v>0.0</v>
      </c>
      <c r="D318" s="123">
        <v>1.0</v>
      </c>
      <c r="E318" s="123">
        <v>1.0</v>
      </c>
      <c r="F318" s="26" t="s">
        <v>49</v>
      </c>
      <c r="G318" s="87">
        <f>C318+D318-E318</f>
        <v>0</v>
      </c>
      <c r="H318" s="55">
        <v>110.55</v>
      </c>
      <c r="I318" s="26">
        <f>E318*H318/10</f>
        <v>11.055</v>
      </c>
      <c r="J318" s="62"/>
      <c r="K318" s="116"/>
      <c r="L318" s="111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30">
        <v>16.0</v>
      </c>
      <c r="B319" s="31" t="s">
        <v>39</v>
      </c>
      <c r="C319" s="100"/>
      <c r="D319" s="123">
        <v>0.0</v>
      </c>
      <c r="E319" s="123">
        <v>0.0</v>
      </c>
      <c r="F319" s="26"/>
      <c r="G319" s="87"/>
      <c r="H319" s="55"/>
      <c r="I319" s="26"/>
      <c r="J319" s="62"/>
      <c r="K319" s="116"/>
      <c r="L319" s="111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30">
        <v>17.0</v>
      </c>
      <c r="B320" s="31" t="s">
        <v>40</v>
      </c>
      <c r="C320" s="100"/>
      <c r="D320" s="123">
        <v>0.0</v>
      </c>
      <c r="E320" s="123">
        <v>0.0</v>
      </c>
      <c r="F320" s="26" t="s">
        <v>49</v>
      </c>
      <c r="G320" s="87"/>
      <c r="H320" s="55"/>
      <c r="I320" s="26">
        <f>E320*H320/10</f>
        <v>0</v>
      </c>
      <c r="J320" s="62"/>
      <c r="K320" s="116"/>
      <c r="L320" s="111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63"/>
      <c r="B321" s="25" t="s">
        <v>41</v>
      </c>
      <c r="C321" s="26">
        <v>44.0</v>
      </c>
      <c r="D321" s="123">
        <v>41.0</v>
      </c>
      <c r="E321" s="26">
        <v>47.0</v>
      </c>
      <c r="F321" s="26">
        <f t="shared" ref="F321:G321" si="39">SUM(F305:F320)</f>
        <v>0</v>
      </c>
      <c r="G321" s="26">
        <f t="shared" si="39"/>
        <v>48</v>
      </c>
      <c r="H321" s="65">
        <f>I321/E321*10</f>
        <v>89.8187234</v>
      </c>
      <c r="I321" s="26">
        <f>SUM(I305:I320)</f>
        <v>422.148</v>
      </c>
      <c r="J321" s="62"/>
      <c r="K321" s="116"/>
      <c r="L321" s="111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2"/>
      <c r="D322" s="42"/>
      <c r="E322" s="43"/>
      <c r="F322" s="42"/>
      <c r="G322" s="42"/>
      <c r="H322" s="59"/>
      <c r="I322" s="42"/>
      <c r="J322" s="6"/>
      <c r="K322" s="116"/>
      <c r="L322" s="111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2"/>
      <c r="D323" s="42"/>
      <c r="E323" s="43"/>
      <c r="F323" s="42"/>
      <c r="G323" s="42"/>
      <c r="H323" s="59"/>
      <c r="I323" s="42"/>
      <c r="J323" s="6"/>
      <c r="K323" s="116"/>
      <c r="L323" s="111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2"/>
      <c r="D324" s="42"/>
      <c r="E324" s="43"/>
      <c r="F324" s="42"/>
      <c r="G324" s="42"/>
      <c r="H324" s="59"/>
      <c r="I324" s="42"/>
      <c r="J324" s="6"/>
      <c r="K324" s="116"/>
      <c r="L324" s="111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2"/>
      <c r="D325" s="42"/>
      <c r="E325" s="43"/>
      <c r="F325" s="42"/>
      <c r="G325" s="42"/>
      <c r="H325" s="59"/>
      <c r="I325" s="42"/>
      <c r="J325" s="6"/>
      <c r="K325" s="116"/>
      <c r="L325" s="111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2"/>
      <c r="D326" s="42"/>
      <c r="E326" s="43"/>
      <c r="F326" s="42"/>
      <c r="G326" s="42"/>
      <c r="H326" s="59"/>
      <c r="I326" s="42"/>
      <c r="J326" s="6"/>
      <c r="K326" s="116"/>
      <c r="L326" s="111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2"/>
      <c r="D327" s="42"/>
      <c r="E327" s="43"/>
      <c r="F327" s="42"/>
      <c r="G327" s="42"/>
      <c r="H327" s="59"/>
      <c r="I327" s="42"/>
      <c r="J327" s="6"/>
      <c r="K327" s="116"/>
      <c r="L327" s="111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2"/>
      <c r="D328" s="42"/>
      <c r="E328" s="43"/>
      <c r="F328" s="42"/>
      <c r="G328" s="42"/>
      <c r="H328" s="59"/>
      <c r="I328" s="42"/>
      <c r="J328" s="6"/>
      <c r="K328" s="116"/>
      <c r="L328" s="111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2"/>
      <c r="D329" s="42"/>
      <c r="E329" s="43"/>
      <c r="F329" s="42"/>
      <c r="G329" s="42"/>
      <c r="H329" s="59"/>
      <c r="I329" s="42"/>
      <c r="J329" s="6"/>
      <c r="K329" s="116"/>
      <c r="L329" s="111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2"/>
      <c r="D330" s="42"/>
      <c r="E330" s="43"/>
      <c r="F330" s="42"/>
      <c r="G330" s="42"/>
      <c r="H330" s="59"/>
      <c r="I330" s="42"/>
      <c r="J330" s="6"/>
      <c r="K330" s="116"/>
      <c r="L330" s="111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2"/>
      <c r="D331" s="42"/>
      <c r="E331" s="43"/>
      <c r="F331" s="42"/>
      <c r="G331" s="42"/>
      <c r="H331" s="59"/>
      <c r="I331" s="42"/>
      <c r="J331" s="6"/>
      <c r="K331" s="116"/>
      <c r="L331" s="111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2"/>
      <c r="D332" s="42"/>
      <c r="E332" s="43"/>
      <c r="F332" s="42"/>
      <c r="G332" s="42"/>
      <c r="H332" s="59"/>
      <c r="I332" s="42"/>
      <c r="J332" s="6"/>
      <c r="K332" s="116"/>
      <c r="L332" s="111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2"/>
      <c r="D333" s="42"/>
      <c r="E333" s="43"/>
      <c r="F333" s="42"/>
      <c r="G333" s="42"/>
      <c r="H333" s="59"/>
      <c r="I333" s="42"/>
      <c r="J333" s="6"/>
      <c r="K333" s="116"/>
      <c r="L333" s="111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2"/>
      <c r="D334" s="42"/>
      <c r="E334" s="43"/>
      <c r="F334" s="42"/>
      <c r="G334" s="42"/>
      <c r="H334" s="59"/>
      <c r="I334" s="42"/>
      <c r="J334" s="6"/>
      <c r="K334" s="116"/>
      <c r="L334" s="111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2"/>
      <c r="D335" s="42"/>
      <c r="E335" s="43"/>
      <c r="F335" s="42"/>
      <c r="G335" s="42"/>
      <c r="H335" s="59"/>
      <c r="I335" s="42"/>
      <c r="J335" s="6"/>
      <c r="K335" s="116"/>
      <c r="L335" s="111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2"/>
      <c r="D336" s="42"/>
      <c r="E336" s="43"/>
      <c r="F336" s="42"/>
      <c r="G336" s="42"/>
      <c r="H336" s="59"/>
      <c r="I336" s="42"/>
      <c r="J336" s="6"/>
      <c r="K336" s="116"/>
      <c r="L336" s="111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2"/>
      <c r="D337" s="42"/>
      <c r="E337" s="43"/>
      <c r="F337" s="42"/>
      <c r="G337" s="42"/>
      <c r="H337" s="59"/>
      <c r="I337" s="42"/>
      <c r="J337" s="6"/>
      <c r="K337" s="116"/>
      <c r="L337" s="111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2"/>
      <c r="D338" s="42"/>
      <c r="E338" s="43"/>
      <c r="F338" s="42"/>
      <c r="G338" s="42"/>
      <c r="H338" s="59"/>
      <c r="I338" s="42"/>
      <c r="J338" s="6"/>
      <c r="K338" s="116"/>
      <c r="L338" s="111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2"/>
      <c r="D339" s="42"/>
      <c r="E339" s="43"/>
      <c r="F339" s="42"/>
      <c r="G339" s="42"/>
      <c r="H339" s="59"/>
      <c r="I339" s="42"/>
      <c r="J339" s="6"/>
      <c r="K339" s="116"/>
      <c r="L339" s="111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2"/>
      <c r="D340" s="42"/>
      <c r="E340" s="43"/>
      <c r="F340" s="42"/>
      <c r="G340" s="42"/>
      <c r="H340" s="59"/>
      <c r="I340" s="42"/>
      <c r="J340" s="6"/>
      <c r="K340" s="116"/>
      <c r="L340" s="111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2"/>
      <c r="D341" s="42"/>
      <c r="E341" s="43"/>
      <c r="F341" s="42"/>
      <c r="G341" s="42"/>
      <c r="H341" s="59"/>
      <c r="I341" s="42"/>
      <c r="J341" s="6"/>
      <c r="K341" s="116"/>
      <c r="L341" s="111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2"/>
      <c r="D342" s="42"/>
      <c r="E342" s="43"/>
      <c r="F342" s="42"/>
      <c r="G342" s="42"/>
      <c r="H342" s="59"/>
      <c r="I342" s="42"/>
      <c r="J342" s="6"/>
      <c r="K342" s="116"/>
      <c r="L342" s="111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2"/>
      <c r="D343" s="42"/>
      <c r="E343" s="43"/>
      <c r="F343" s="42"/>
      <c r="G343" s="42"/>
      <c r="H343" s="59"/>
      <c r="I343" s="42"/>
      <c r="J343" s="6"/>
      <c r="K343" s="116"/>
      <c r="L343" s="111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2"/>
      <c r="D344" s="42"/>
      <c r="E344" s="43"/>
      <c r="F344" s="42"/>
      <c r="G344" s="42"/>
      <c r="H344" s="59"/>
      <c r="I344" s="42"/>
      <c r="J344" s="6"/>
      <c r="K344" s="116"/>
      <c r="L344" s="111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2"/>
      <c r="D345" s="42"/>
      <c r="E345" s="43"/>
      <c r="F345" s="42"/>
      <c r="G345" s="42"/>
      <c r="H345" s="59"/>
      <c r="I345" s="42"/>
      <c r="J345" s="6"/>
      <c r="K345" s="116"/>
      <c r="L345" s="111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2"/>
      <c r="D346" s="42"/>
      <c r="E346" s="43"/>
      <c r="F346" s="42"/>
      <c r="G346" s="42"/>
      <c r="H346" s="59"/>
      <c r="I346" s="42"/>
      <c r="J346" s="6"/>
      <c r="K346" s="116"/>
      <c r="L346" s="111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2"/>
      <c r="D347" s="42"/>
      <c r="E347" s="43"/>
      <c r="F347" s="42"/>
      <c r="G347" s="42"/>
      <c r="H347" s="59"/>
      <c r="I347" s="42"/>
      <c r="J347" s="6"/>
      <c r="K347" s="116"/>
      <c r="L347" s="111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2"/>
      <c r="D348" s="42"/>
      <c r="E348" s="43"/>
      <c r="F348" s="42"/>
      <c r="G348" s="42"/>
      <c r="H348" s="59"/>
      <c r="I348" s="42"/>
      <c r="J348" s="6"/>
      <c r="K348" s="116"/>
      <c r="L348" s="111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2"/>
      <c r="D349" s="42"/>
      <c r="E349" s="43"/>
      <c r="F349" s="42"/>
      <c r="G349" s="42"/>
      <c r="H349" s="59"/>
      <c r="I349" s="42"/>
      <c r="J349" s="6"/>
      <c r="K349" s="116"/>
      <c r="L349" s="111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2"/>
      <c r="D350" s="42"/>
      <c r="E350" s="43"/>
      <c r="F350" s="42"/>
      <c r="G350" s="42"/>
      <c r="H350" s="59"/>
      <c r="I350" s="42"/>
      <c r="J350" s="6"/>
      <c r="K350" s="116"/>
      <c r="L350" s="111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2"/>
      <c r="D351" s="42"/>
      <c r="E351" s="43"/>
      <c r="F351" s="42"/>
      <c r="G351" s="42"/>
      <c r="H351" s="59"/>
      <c r="I351" s="42"/>
      <c r="J351" s="6"/>
      <c r="K351" s="116"/>
      <c r="L351" s="111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2"/>
      <c r="D352" s="42"/>
      <c r="E352" s="43"/>
      <c r="F352" s="42"/>
      <c r="G352" s="42"/>
      <c r="H352" s="59"/>
      <c r="I352" s="42"/>
      <c r="J352" s="6"/>
      <c r="K352" s="116"/>
      <c r="L352" s="111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2"/>
      <c r="D353" s="42"/>
      <c r="E353" s="43"/>
      <c r="F353" s="42"/>
      <c r="G353" s="42"/>
      <c r="H353" s="59"/>
      <c r="I353" s="42"/>
      <c r="J353" s="6"/>
      <c r="K353" s="116"/>
      <c r="L353" s="111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2"/>
      <c r="D354" s="42"/>
      <c r="E354" s="43"/>
      <c r="F354" s="42"/>
      <c r="G354" s="42"/>
      <c r="H354" s="59"/>
      <c r="I354" s="42"/>
      <c r="J354" s="6"/>
      <c r="K354" s="116"/>
      <c r="L354" s="111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2"/>
      <c r="D355" s="42"/>
      <c r="E355" s="43"/>
      <c r="F355" s="42"/>
      <c r="G355" s="42"/>
      <c r="H355" s="59"/>
      <c r="I355" s="42"/>
      <c r="J355" s="6"/>
      <c r="K355" s="116"/>
      <c r="L355" s="111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2"/>
      <c r="D356" s="42"/>
      <c r="E356" s="43"/>
      <c r="F356" s="42"/>
      <c r="G356" s="42"/>
      <c r="H356" s="59"/>
      <c r="I356" s="42"/>
      <c r="J356" s="6"/>
      <c r="K356" s="116"/>
      <c r="L356" s="111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2"/>
      <c r="D357" s="42"/>
      <c r="E357" s="43"/>
      <c r="F357" s="42"/>
      <c r="G357" s="42"/>
      <c r="H357" s="59"/>
      <c r="I357" s="42"/>
      <c r="J357" s="6"/>
      <c r="K357" s="116"/>
      <c r="L357" s="111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2"/>
      <c r="D358" s="42"/>
      <c r="E358" s="43"/>
      <c r="F358" s="42"/>
      <c r="G358" s="42"/>
      <c r="H358" s="59"/>
      <c r="I358" s="42"/>
      <c r="J358" s="6"/>
      <c r="K358" s="116"/>
      <c r="L358" s="111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2"/>
      <c r="D359" s="42"/>
      <c r="E359" s="43"/>
      <c r="F359" s="42"/>
      <c r="G359" s="42"/>
      <c r="H359" s="59"/>
      <c r="I359" s="42"/>
      <c r="J359" s="6"/>
      <c r="K359" s="116"/>
      <c r="L359" s="111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2"/>
      <c r="D360" s="42"/>
      <c r="E360" s="43"/>
      <c r="F360" s="42"/>
      <c r="G360" s="42"/>
      <c r="H360" s="59"/>
      <c r="I360" s="42"/>
      <c r="J360" s="6"/>
      <c r="K360" s="116"/>
      <c r="L360" s="111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2"/>
      <c r="D361" s="42"/>
      <c r="E361" s="43"/>
      <c r="F361" s="42"/>
      <c r="G361" s="42"/>
      <c r="H361" s="59"/>
      <c r="I361" s="42"/>
      <c r="J361" s="6"/>
      <c r="K361" s="116"/>
      <c r="L361" s="111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2"/>
      <c r="D362" s="42"/>
      <c r="E362" s="43"/>
      <c r="F362" s="42"/>
      <c r="G362" s="42"/>
      <c r="H362" s="59"/>
      <c r="I362" s="42"/>
      <c r="J362" s="6"/>
      <c r="K362" s="116"/>
      <c r="L362" s="111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2"/>
      <c r="D363" s="42"/>
      <c r="E363" s="43"/>
      <c r="F363" s="42"/>
      <c r="G363" s="42"/>
      <c r="H363" s="59"/>
      <c r="I363" s="42"/>
      <c r="J363" s="6"/>
      <c r="K363" s="116"/>
      <c r="L363" s="111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2"/>
      <c r="D364" s="42"/>
      <c r="E364" s="43"/>
      <c r="F364" s="42"/>
      <c r="G364" s="42"/>
      <c r="H364" s="59"/>
      <c r="I364" s="42"/>
      <c r="J364" s="6"/>
      <c r="K364" s="116"/>
      <c r="L364" s="111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2"/>
      <c r="D365" s="42"/>
      <c r="E365" s="43"/>
      <c r="F365" s="42"/>
      <c r="G365" s="42"/>
      <c r="H365" s="59"/>
      <c r="I365" s="42"/>
      <c r="J365" s="6"/>
      <c r="K365" s="116"/>
      <c r="L365" s="111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2"/>
      <c r="D366" s="42"/>
      <c r="E366" s="43"/>
      <c r="F366" s="42"/>
      <c r="G366" s="42"/>
      <c r="H366" s="59"/>
      <c r="I366" s="42"/>
      <c r="J366" s="6"/>
      <c r="K366" s="116"/>
      <c r="L366" s="111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2"/>
      <c r="D367" s="42"/>
      <c r="E367" s="43"/>
      <c r="F367" s="42"/>
      <c r="G367" s="42"/>
      <c r="H367" s="59"/>
      <c r="I367" s="42"/>
      <c r="J367" s="6"/>
      <c r="K367" s="116"/>
      <c r="L367" s="111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2"/>
      <c r="D368" s="42"/>
      <c r="E368" s="43"/>
      <c r="F368" s="42"/>
      <c r="G368" s="42"/>
      <c r="H368" s="59"/>
      <c r="I368" s="42"/>
      <c r="J368" s="6"/>
      <c r="K368" s="116"/>
      <c r="L368" s="111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2"/>
      <c r="D369" s="42"/>
      <c r="E369" s="43"/>
      <c r="F369" s="42"/>
      <c r="G369" s="42"/>
      <c r="H369" s="59"/>
      <c r="I369" s="42"/>
      <c r="J369" s="6"/>
      <c r="K369" s="116"/>
      <c r="L369" s="111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2"/>
      <c r="D370" s="42"/>
      <c r="E370" s="43"/>
      <c r="F370" s="42"/>
      <c r="G370" s="42"/>
      <c r="H370" s="59"/>
      <c r="I370" s="42"/>
      <c r="J370" s="6"/>
      <c r="K370" s="116"/>
      <c r="L370" s="111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2"/>
      <c r="D371" s="42"/>
      <c r="E371" s="43"/>
      <c r="F371" s="42"/>
      <c r="G371" s="42"/>
      <c r="H371" s="59"/>
      <c r="I371" s="42"/>
      <c r="J371" s="6"/>
      <c r="K371" s="116"/>
      <c r="L371" s="111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2"/>
      <c r="D372" s="42"/>
      <c r="E372" s="43"/>
      <c r="F372" s="42"/>
      <c r="G372" s="42"/>
      <c r="H372" s="59"/>
      <c r="I372" s="42"/>
      <c r="J372" s="6"/>
      <c r="K372" s="116"/>
      <c r="L372" s="111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2"/>
      <c r="D373" s="42"/>
      <c r="E373" s="43"/>
      <c r="F373" s="42"/>
      <c r="G373" s="42"/>
      <c r="H373" s="59"/>
      <c r="I373" s="42"/>
      <c r="J373" s="6"/>
      <c r="K373" s="116"/>
      <c r="L373" s="111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2"/>
      <c r="D374" s="42"/>
      <c r="E374" s="43"/>
      <c r="F374" s="42"/>
      <c r="G374" s="42"/>
      <c r="H374" s="59"/>
      <c r="I374" s="42"/>
      <c r="J374" s="6"/>
      <c r="K374" s="116"/>
      <c r="L374" s="111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2"/>
      <c r="D375" s="42"/>
      <c r="E375" s="43"/>
      <c r="F375" s="42"/>
      <c r="G375" s="42"/>
      <c r="H375" s="59"/>
      <c r="I375" s="42"/>
      <c r="J375" s="6"/>
      <c r="K375" s="116"/>
      <c r="L375" s="111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2"/>
      <c r="D376" s="42"/>
      <c r="E376" s="43"/>
      <c r="F376" s="42"/>
      <c r="G376" s="42"/>
      <c r="H376" s="59"/>
      <c r="I376" s="42"/>
      <c r="J376" s="6"/>
      <c r="K376" s="116"/>
      <c r="L376" s="111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2"/>
      <c r="D377" s="42"/>
      <c r="E377" s="43"/>
      <c r="F377" s="42"/>
      <c r="G377" s="42"/>
      <c r="H377" s="59"/>
      <c r="I377" s="42"/>
      <c r="J377" s="6"/>
      <c r="K377" s="116"/>
      <c r="L377" s="111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2"/>
      <c r="D378" s="42"/>
      <c r="E378" s="43"/>
      <c r="F378" s="42"/>
      <c r="G378" s="42"/>
      <c r="H378" s="59"/>
      <c r="I378" s="42"/>
      <c r="J378" s="6"/>
      <c r="K378" s="116"/>
      <c r="L378" s="111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2"/>
      <c r="D379" s="42"/>
      <c r="E379" s="43"/>
      <c r="F379" s="42"/>
      <c r="G379" s="42"/>
      <c r="H379" s="59"/>
      <c r="I379" s="42"/>
      <c r="J379" s="6"/>
      <c r="K379" s="116"/>
      <c r="L379" s="111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2"/>
      <c r="D380" s="42"/>
      <c r="E380" s="43"/>
      <c r="F380" s="42"/>
      <c r="G380" s="42"/>
      <c r="H380" s="59"/>
      <c r="I380" s="42"/>
      <c r="J380" s="6"/>
      <c r="K380" s="116"/>
      <c r="L380" s="111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2"/>
      <c r="D381" s="42"/>
      <c r="E381" s="43"/>
      <c r="F381" s="42"/>
      <c r="G381" s="42"/>
      <c r="H381" s="59"/>
      <c r="I381" s="42"/>
      <c r="J381" s="6"/>
      <c r="K381" s="116"/>
      <c r="L381" s="111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2"/>
      <c r="D382" s="42"/>
      <c r="E382" s="43"/>
      <c r="F382" s="42"/>
      <c r="G382" s="42"/>
      <c r="H382" s="59"/>
      <c r="I382" s="42"/>
      <c r="J382" s="6"/>
      <c r="K382" s="116"/>
      <c r="L382" s="111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2"/>
      <c r="D383" s="42"/>
      <c r="E383" s="43"/>
      <c r="F383" s="42"/>
      <c r="G383" s="42"/>
      <c r="H383" s="59"/>
      <c r="I383" s="42"/>
      <c r="J383" s="6"/>
      <c r="K383" s="116"/>
      <c r="L383" s="111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2"/>
      <c r="D384" s="42"/>
      <c r="E384" s="43"/>
      <c r="F384" s="42"/>
      <c r="G384" s="42"/>
      <c r="H384" s="59"/>
      <c r="I384" s="42"/>
      <c r="J384" s="6"/>
      <c r="K384" s="116"/>
      <c r="L384" s="111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2"/>
      <c r="D385" s="42"/>
      <c r="E385" s="43"/>
      <c r="F385" s="42"/>
      <c r="G385" s="42"/>
      <c r="H385" s="59"/>
      <c r="I385" s="42"/>
      <c r="J385" s="6"/>
      <c r="K385" s="116"/>
      <c r="L385" s="111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2"/>
      <c r="D386" s="42"/>
      <c r="E386" s="43"/>
      <c r="F386" s="42"/>
      <c r="G386" s="42"/>
      <c r="H386" s="59"/>
      <c r="I386" s="42"/>
      <c r="J386" s="6"/>
      <c r="K386" s="116"/>
      <c r="L386" s="111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2"/>
      <c r="D387" s="42"/>
      <c r="E387" s="43"/>
      <c r="F387" s="42"/>
      <c r="G387" s="42"/>
      <c r="H387" s="59"/>
      <c r="I387" s="42"/>
      <c r="J387" s="6"/>
      <c r="K387" s="116"/>
      <c r="L387" s="111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2"/>
      <c r="D388" s="42"/>
      <c r="E388" s="43"/>
      <c r="F388" s="42"/>
      <c r="G388" s="42"/>
      <c r="H388" s="59"/>
      <c r="I388" s="42"/>
      <c r="J388" s="6"/>
      <c r="K388" s="116"/>
      <c r="L388" s="111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2"/>
      <c r="D389" s="42"/>
      <c r="E389" s="43"/>
      <c r="F389" s="42"/>
      <c r="G389" s="42"/>
      <c r="H389" s="59"/>
      <c r="I389" s="42"/>
      <c r="J389" s="6"/>
      <c r="K389" s="116"/>
      <c r="L389" s="111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2"/>
      <c r="D390" s="42"/>
      <c r="E390" s="43"/>
      <c r="F390" s="42"/>
      <c r="G390" s="42"/>
      <c r="H390" s="59"/>
      <c r="I390" s="42"/>
      <c r="J390" s="6"/>
      <c r="K390" s="116"/>
      <c r="L390" s="111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2"/>
      <c r="D391" s="42"/>
      <c r="E391" s="43"/>
      <c r="F391" s="42"/>
      <c r="G391" s="42"/>
      <c r="H391" s="59"/>
      <c r="I391" s="42"/>
      <c r="J391" s="6"/>
      <c r="K391" s="116"/>
      <c r="L391" s="111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2"/>
      <c r="D392" s="42"/>
      <c r="E392" s="43"/>
      <c r="F392" s="42"/>
      <c r="G392" s="42"/>
      <c r="H392" s="59"/>
      <c r="I392" s="42"/>
      <c r="J392" s="6"/>
      <c r="K392" s="116"/>
      <c r="L392" s="111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2"/>
      <c r="D393" s="42"/>
      <c r="E393" s="43"/>
      <c r="F393" s="42"/>
      <c r="G393" s="42"/>
      <c r="H393" s="59"/>
      <c r="I393" s="42"/>
      <c r="J393" s="6"/>
      <c r="K393" s="116"/>
      <c r="L393" s="111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2"/>
      <c r="D394" s="42"/>
      <c r="E394" s="43"/>
      <c r="F394" s="42"/>
      <c r="G394" s="42"/>
      <c r="H394" s="59"/>
      <c r="I394" s="42"/>
      <c r="J394" s="6"/>
      <c r="K394" s="116"/>
      <c r="L394" s="111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2"/>
      <c r="D395" s="42"/>
      <c r="E395" s="43"/>
      <c r="F395" s="42"/>
      <c r="G395" s="42"/>
      <c r="H395" s="59"/>
      <c r="I395" s="42"/>
      <c r="J395" s="6"/>
      <c r="K395" s="116"/>
      <c r="L395" s="111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2"/>
      <c r="D396" s="42"/>
      <c r="E396" s="43"/>
      <c r="F396" s="42"/>
      <c r="G396" s="42"/>
      <c r="H396" s="59"/>
      <c r="I396" s="42"/>
      <c r="J396" s="6"/>
      <c r="K396" s="116"/>
      <c r="L396" s="111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2"/>
      <c r="D397" s="42"/>
      <c r="E397" s="43"/>
      <c r="F397" s="42"/>
      <c r="G397" s="42"/>
      <c r="H397" s="59"/>
      <c r="I397" s="42"/>
      <c r="J397" s="6"/>
      <c r="K397" s="116"/>
      <c r="L397" s="111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2"/>
      <c r="D398" s="42"/>
      <c r="E398" s="43"/>
      <c r="F398" s="42"/>
      <c r="G398" s="42"/>
      <c r="H398" s="59"/>
      <c r="I398" s="42"/>
      <c r="J398" s="6"/>
      <c r="K398" s="116"/>
      <c r="L398" s="111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2"/>
      <c r="D399" s="42"/>
      <c r="E399" s="43"/>
      <c r="F399" s="42"/>
      <c r="G399" s="42"/>
      <c r="H399" s="59"/>
      <c r="I399" s="42"/>
      <c r="J399" s="6"/>
      <c r="K399" s="116"/>
      <c r="L399" s="111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2"/>
      <c r="D400" s="42"/>
      <c r="E400" s="43"/>
      <c r="F400" s="42"/>
      <c r="G400" s="42"/>
      <c r="H400" s="59"/>
      <c r="I400" s="42"/>
      <c r="J400" s="6"/>
      <c r="K400" s="116"/>
      <c r="L400" s="111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2"/>
      <c r="D401" s="42"/>
      <c r="E401" s="43"/>
      <c r="F401" s="42"/>
      <c r="G401" s="42"/>
      <c r="H401" s="59"/>
      <c r="I401" s="42"/>
      <c r="J401" s="6"/>
      <c r="K401" s="116"/>
      <c r="L401" s="111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2"/>
      <c r="D402" s="42"/>
      <c r="E402" s="43"/>
      <c r="F402" s="42"/>
      <c r="G402" s="42"/>
      <c r="H402" s="59"/>
      <c r="I402" s="42"/>
      <c r="J402" s="6"/>
      <c r="K402" s="116"/>
      <c r="L402" s="111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2"/>
      <c r="D403" s="42"/>
      <c r="E403" s="43"/>
      <c r="F403" s="42"/>
      <c r="G403" s="42"/>
      <c r="H403" s="59"/>
      <c r="I403" s="42"/>
      <c r="J403" s="6"/>
      <c r="K403" s="116"/>
      <c r="L403" s="111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2"/>
      <c r="D404" s="42"/>
      <c r="E404" s="43"/>
      <c r="F404" s="42"/>
      <c r="G404" s="42"/>
      <c r="H404" s="59"/>
      <c r="I404" s="42"/>
      <c r="J404" s="6"/>
      <c r="K404" s="116"/>
      <c r="L404" s="111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2"/>
      <c r="D405" s="42"/>
      <c r="E405" s="43"/>
      <c r="F405" s="42"/>
      <c r="G405" s="42"/>
      <c r="H405" s="59"/>
      <c r="I405" s="42"/>
      <c r="J405" s="6"/>
      <c r="K405" s="116"/>
      <c r="L405" s="111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2"/>
      <c r="D406" s="42"/>
      <c r="E406" s="43"/>
      <c r="F406" s="42"/>
      <c r="G406" s="42"/>
      <c r="H406" s="59"/>
      <c r="I406" s="42"/>
      <c r="J406" s="6"/>
      <c r="K406" s="116"/>
      <c r="L406" s="111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2"/>
      <c r="D407" s="42"/>
      <c r="E407" s="43"/>
      <c r="F407" s="42"/>
      <c r="G407" s="42"/>
      <c r="H407" s="59"/>
      <c r="I407" s="42"/>
      <c r="J407" s="6"/>
      <c r="K407" s="116"/>
      <c r="L407" s="111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2"/>
      <c r="D408" s="42"/>
      <c r="E408" s="43"/>
      <c r="F408" s="42"/>
      <c r="G408" s="42"/>
      <c r="H408" s="59"/>
      <c r="I408" s="42"/>
      <c r="J408" s="6"/>
      <c r="K408" s="116"/>
      <c r="L408" s="111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2"/>
      <c r="D409" s="42"/>
      <c r="E409" s="43"/>
      <c r="F409" s="42"/>
      <c r="G409" s="42"/>
      <c r="H409" s="59"/>
      <c r="I409" s="42"/>
      <c r="J409" s="6"/>
      <c r="K409" s="116"/>
      <c r="L409" s="111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2"/>
      <c r="D410" s="42"/>
      <c r="E410" s="43"/>
      <c r="F410" s="42"/>
      <c r="G410" s="42"/>
      <c r="H410" s="59"/>
      <c r="I410" s="42"/>
      <c r="J410" s="6"/>
      <c r="K410" s="116"/>
      <c r="L410" s="111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2"/>
      <c r="D411" s="42"/>
      <c r="E411" s="43"/>
      <c r="F411" s="42"/>
      <c r="G411" s="42"/>
      <c r="H411" s="59"/>
      <c r="I411" s="42"/>
      <c r="J411" s="6"/>
      <c r="K411" s="116"/>
      <c r="L411" s="111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2"/>
      <c r="D412" s="42"/>
      <c r="E412" s="43"/>
      <c r="F412" s="42"/>
      <c r="G412" s="42"/>
      <c r="H412" s="59"/>
      <c r="I412" s="42"/>
      <c r="J412" s="6"/>
      <c r="K412" s="116"/>
      <c r="L412" s="111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2"/>
      <c r="D413" s="42"/>
      <c r="E413" s="43"/>
      <c r="F413" s="42"/>
      <c r="G413" s="42"/>
      <c r="H413" s="59"/>
      <c r="I413" s="42"/>
      <c r="J413" s="6"/>
      <c r="K413" s="116"/>
      <c r="L413" s="111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2"/>
      <c r="D414" s="42"/>
      <c r="E414" s="43"/>
      <c r="F414" s="42"/>
      <c r="G414" s="42"/>
      <c r="H414" s="59"/>
      <c r="I414" s="42"/>
      <c r="J414" s="6"/>
      <c r="K414" s="116"/>
      <c r="L414" s="111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2"/>
      <c r="D415" s="42"/>
      <c r="E415" s="43"/>
      <c r="F415" s="42"/>
      <c r="G415" s="42"/>
      <c r="H415" s="59"/>
      <c r="I415" s="42"/>
      <c r="J415" s="6"/>
      <c r="K415" s="116"/>
      <c r="L415" s="111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2"/>
      <c r="D416" s="42"/>
      <c r="E416" s="43"/>
      <c r="F416" s="42"/>
      <c r="G416" s="42"/>
      <c r="H416" s="59"/>
      <c r="I416" s="42"/>
      <c r="J416" s="6"/>
      <c r="K416" s="116"/>
      <c r="L416" s="111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2"/>
      <c r="D417" s="42"/>
      <c r="E417" s="43"/>
      <c r="F417" s="42"/>
      <c r="G417" s="42"/>
      <c r="H417" s="59"/>
      <c r="I417" s="42"/>
      <c r="J417" s="6"/>
      <c r="K417" s="116"/>
      <c r="L417" s="111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2"/>
      <c r="D418" s="42"/>
      <c r="E418" s="43"/>
      <c r="F418" s="42"/>
      <c r="G418" s="42"/>
      <c r="H418" s="59"/>
      <c r="I418" s="42"/>
      <c r="J418" s="6"/>
      <c r="K418" s="116"/>
      <c r="L418" s="111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2"/>
      <c r="D419" s="42"/>
      <c r="E419" s="43"/>
      <c r="F419" s="42"/>
      <c r="G419" s="42"/>
      <c r="H419" s="59"/>
      <c r="I419" s="42"/>
      <c r="J419" s="6"/>
      <c r="K419" s="116"/>
      <c r="L419" s="111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2"/>
      <c r="D420" s="42"/>
      <c r="E420" s="43"/>
      <c r="F420" s="42"/>
      <c r="G420" s="42"/>
      <c r="H420" s="59"/>
      <c r="I420" s="42"/>
      <c r="J420" s="6"/>
      <c r="K420" s="116"/>
      <c r="L420" s="111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2"/>
      <c r="D421" s="42"/>
      <c r="E421" s="43"/>
      <c r="F421" s="42"/>
      <c r="G421" s="42"/>
      <c r="H421" s="59"/>
      <c r="I421" s="42"/>
      <c r="J421" s="6"/>
      <c r="K421" s="116"/>
      <c r="L421" s="111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2"/>
      <c r="D422" s="42"/>
      <c r="E422" s="43"/>
      <c r="F422" s="42"/>
      <c r="G422" s="42"/>
      <c r="H422" s="59"/>
      <c r="I422" s="42"/>
      <c r="J422" s="6"/>
      <c r="K422" s="116"/>
      <c r="L422" s="111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2"/>
      <c r="D423" s="42"/>
      <c r="E423" s="43"/>
      <c r="F423" s="42"/>
      <c r="G423" s="42"/>
      <c r="H423" s="59"/>
      <c r="I423" s="42"/>
      <c r="J423" s="6"/>
      <c r="K423" s="116"/>
      <c r="L423" s="111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2"/>
      <c r="D424" s="42"/>
      <c r="E424" s="43"/>
      <c r="F424" s="42"/>
      <c r="G424" s="42"/>
      <c r="H424" s="59"/>
      <c r="I424" s="42"/>
      <c r="J424" s="6"/>
      <c r="K424" s="116"/>
      <c r="L424" s="111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2"/>
      <c r="D425" s="42"/>
      <c r="E425" s="43"/>
      <c r="F425" s="42"/>
      <c r="G425" s="42"/>
      <c r="H425" s="59"/>
      <c r="I425" s="42"/>
      <c r="J425" s="6"/>
      <c r="K425" s="116"/>
      <c r="L425" s="111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2"/>
      <c r="D426" s="42"/>
      <c r="E426" s="43"/>
      <c r="F426" s="42"/>
      <c r="G426" s="42"/>
      <c r="H426" s="59"/>
      <c r="I426" s="42"/>
      <c r="J426" s="6"/>
      <c r="K426" s="116"/>
      <c r="L426" s="111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2"/>
      <c r="D427" s="42"/>
      <c r="E427" s="43"/>
      <c r="F427" s="42"/>
      <c r="G427" s="42"/>
      <c r="H427" s="59"/>
      <c r="I427" s="42"/>
      <c r="J427" s="6"/>
      <c r="K427" s="116"/>
      <c r="L427" s="111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2"/>
      <c r="D428" s="42"/>
      <c r="E428" s="43"/>
      <c r="F428" s="42"/>
      <c r="G428" s="42"/>
      <c r="H428" s="59"/>
      <c r="I428" s="42"/>
      <c r="J428" s="6"/>
      <c r="K428" s="116"/>
      <c r="L428" s="111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2"/>
      <c r="D429" s="42"/>
      <c r="E429" s="43"/>
      <c r="F429" s="42"/>
      <c r="G429" s="42"/>
      <c r="H429" s="59"/>
      <c r="I429" s="42"/>
      <c r="J429" s="6"/>
      <c r="K429" s="116"/>
      <c r="L429" s="111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2"/>
      <c r="D430" s="42"/>
      <c r="E430" s="43"/>
      <c r="F430" s="42"/>
      <c r="G430" s="42"/>
      <c r="H430" s="59"/>
      <c r="I430" s="42"/>
      <c r="J430" s="6"/>
      <c r="K430" s="116"/>
      <c r="L430" s="111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2"/>
      <c r="D431" s="42"/>
      <c r="E431" s="43"/>
      <c r="F431" s="42"/>
      <c r="G431" s="42"/>
      <c r="H431" s="59"/>
      <c r="I431" s="42"/>
      <c r="J431" s="6"/>
      <c r="K431" s="116"/>
      <c r="L431" s="111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2"/>
      <c r="D432" s="42"/>
      <c r="E432" s="43"/>
      <c r="F432" s="42"/>
      <c r="G432" s="42"/>
      <c r="H432" s="59"/>
      <c r="I432" s="42"/>
      <c r="J432" s="6"/>
      <c r="K432" s="116"/>
      <c r="L432" s="111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2"/>
      <c r="D433" s="42"/>
      <c r="E433" s="43"/>
      <c r="F433" s="42"/>
      <c r="G433" s="42"/>
      <c r="H433" s="59"/>
      <c r="I433" s="42"/>
      <c r="J433" s="6"/>
      <c r="K433" s="116"/>
      <c r="L433" s="111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2"/>
      <c r="D434" s="42"/>
      <c r="E434" s="43"/>
      <c r="F434" s="42"/>
      <c r="G434" s="42"/>
      <c r="H434" s="59"/>
      <c r="I434" s="42"/>
      <c r="J434" s="6"/>
      <c r="K434" s="116"/>
      <c r="L434" s="111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2"/>
      <c r="D435" s="42"/>
      <c r="E435" s="43"/>
      <c r="F435" s="42"/>
      <c r="G435" s="42"/>
      <c r="H435" s="59"/>
      <c r="I435" s="42"/>
      <c r="J435" s="6"/>
      <c r="K435" s="116"/>
      <c r="L435" s="111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2"/>
      <c r="D436" s="42"/>
      <c r="E436" s="43"/>
      <c r="F436" s="42"/>
      <c r="G436" s="42"/>
      <c r="H436" s="59"/>
      <c r="I436" s="42"/>
      <c r="J436" s="6"/>
      <c r="K436" s="116"/>
      <c r="L436" s="111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2"/>
      <c r="D437" s="42"/>
      <c r="E437" s="43"/>
      <c r="F437" s="42"/>
      <c r="G437" s="42"/>
      <c r="H437" s="59"/>
      <c r="I437" s="42"/>
      <c r="J437" s="6"/>
      <c r="K437" s="116"/>
      <c r="L437" s="111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2"/>
      <c r="D438" s="42"/>
      <c r="E438" s="43"/>
      <c r="F438" s="42"/>
      <c r="G438" s="42"/>
      <c r="H438" s="59"/>
      <c r="I438" s="42"/>
      <c r="J438" s="6"/>
      <c r="K438" s="116"/>
      <c r="L438" s="111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2"/>
      <c r="D439" s="42"/>
      <c r="E439" s="43"/>
      <c r="F439" s="42"/>
      <c r="G439" s="42"/>
      <c r="H439" s="59"/>
      <c r="I439" s="42"/>
      <c r="J439" s="6"/>
      <c r="K439" s="116"/>
      <c r="L439" s="111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2"/>
      <c r="D440" s="42"/>
      <c r="E440" s="43"/>
      <c r="F440" s="42"/>
      <c r="G440" s="42"/>
      <c r="H440" s="59"/>
      <c r="I440" s="42"/>
      <c r="J440" s="6"/>
      <c r="K440" s="116"/>
      <c r="L440" s="111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2"/>
      <c r="D441" s="42"/>
      <c r="E441" s="43"/>
      <c r="F441" s="42"/>
      <c r="G441" s="42"/>
      <c r="H441" s="59"/>
      <c r="I441" s="42"/>
      <c r="J441" s="6"/>
      <c r="K441" s="116"/>
      <c r="L441" s="111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2"/>
      <c r="D442" s="42"/>
      <c r="E442" s="43"/>
      <c r="F442" s="42"/>
      <c r="G442" s="42"/>
      <c r="H442" s="59"/>
      <c r="I442" s="42"/>
      <c r="J442" s="6"/>
      <c r="K442" s="116"/>
      <c r="L442" s="111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2"/>
      <c r="D443" s="42"/>
      <c r="E443" s="43"/>
      <c r="F443" s="42"/>
      <c r="G443" s="42"/>
      <c r="H443" s="59"/>
      <c r="I443" s="42"/>
      <c r="J443" s="6"/>
      <c r="K443" s="116"/>
      <c r="L443" s="111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2"/>
      <c r="D444" s="42"/>
      <c r="E444" s="43"/>
      <c r="F444" s="42"/>
      <c r="G444" s="42"/>
      <c r="H444" s="59"/>
      <c r="I444" s="42"/>
      <c r="J444" s="6"/>
      <c r="K444" s="116"/>
      <c r="L444" s="111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2"/>
      <c r="D445" s="42"/>
      <c r="E445" s="43"/>
      <c r="F445" s="42"/>
      <c r="G445" s="42"/>
      <c r="H445" s="59"/>
      <c r="I445" s="42"/>
      <c r="J445" s="6"/>
      <c r="K445" s="116"/>
      <c r="L445" s="111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2"/>
      <c r="D446" s="42"/>
      <c r="E446" s="43"/>
      <c r="F446" s="42"/>
      <c r="G446" s="42"/>
      <c r="H446" s="59"/>
      <c r="I446" s="42"/>
      <c r="J446" s="6"/>
      <c r="K446" s="116"/>
      <c r="L446" s="111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2"/>
      <c r="D447" s="42"/>
      <c r="E447" s="43"/>
      <c r="F447" s="42"/>
      <c r="G447" s="42"/>
      <c r="H447" s="59"/>
      <c r="I447" s="42"/>
      <c r="J447" s="6"/>
      <c r="K447" s="116"/>
      <c r="L447" s="111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2"/>
      <c r="D448" s="42"/>
      <c r="E448" s="43"/>
      <c r="F448" s="42"/>
      <c r="G448" s="42"/>
      <c r="H448" s="59"/>
      <c r="I448" s="42"/>
      <c r="J448" s="6"/>
      <c r="K448" s="116"/>
      <c r="L448" s="111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2"/>
      <c r="D449" s="42"/>
      <c r="E449" s="43"/>
      <c r="F449" s="42"/>
      <c r="G449" s="42"/>
      <c r="H449" s="59"/>
      <c r="I449" s="42"/>
      <c r="J449" s="6"/>
      <c r="K449" s="116"/>
      <c r="L449" s="111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2"/>
      <c r="D450" s="42"/>
      <c r="E450" s="43"/>
      <c r="F450" s="42"/>
      <c r="G450" s="42"/>
      <c r="H450" s="59"/>
      <c r="I450" s="42"/>
      <c r="J450" s="6"/>
      <c r="K450" s="116"/>
      <c r="L450" s="111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2"/>
      <c r="D451" s="42"/>
      <c r="E451" s="43"/>
      <c r="F451" s="42"/>
      <c r="G451" s="42"/>
      <c r="H451" s="59"/>
      <c r="I451" s="42"/>
      <c r="J451" s="6"/>
      <c r="K451" s="116"/>
      <c r="L451" s="111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2"/>
      <c r="D452" s="42"/>
      <c r="E452" s="43"/>
      <c r="F452" s="42"/>
      <c r="G452" s="42"/>
      <c r="H452" s="59"/>
      <c r="I452" s="42"/>
      <c r="J452" s="6"/>
      <c r="K452" s="116"/>
      <c r="L452" s="111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2"/>
      <c r="D453" s="42"/>
      <c r="E453" s="43"/>
      <c r="F453" s="42"/>
      <c r="G453" s="42"/>
      <c r="H453" s="59"/>
      <c r="I453" s="42"/>
      <c r="J453" s="6"/>
      <c r="K453" s="116"/>
      <c r="L453" s="111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2"/>
      <c r="D454" s="42"/>
      <c r="E454" s="43"/>
      <c r="F454" s="42"/>
      <c r="G454" s="42"/>
      <c r="H454" s="59"/>
      <c r="I454" s="42"/>
      <c r="J454" s="6"/>
      <c r="K454" s="116"/>
      <c r="L454" s="111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2"/>
      <c r="D455" s="42"/>
      <c r="E455" s="43"/>
      <c r="F455" s="42"/>
      <c r="G455" s="42"/>
      <c r="H455" s="59"/>
      <c r="I455" s="42"/>
      <c r="J455" s="6"/>
      <c r="K455" s="116"/>
      <c r="L455" s="111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2"/>
      <c r="D456" s="42"/>
      <c r="E456" s="43"/>
      <c r="F456" s="42"/>
      <c r="G456" s="42"/>
      <c r="H456" s="59"/>
      <c r="I456" s="42"/>
      <c r="J456" s="6"/>
      <c r="K456" s="116"/>
      <c r="L456" s="111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2"/>
      <c r="D457" s="42"/>
      <c r="E457" s="43"/>
      <c r="F457" s="42"/>
      <c r="G457" s="42"/>
      <c r="H457" s="59"/>
      <c r="I457" s="42"/>
      <c r="J457" s="6"/>
      <c r="K457" s="116"/>
      <c r="L457" s="111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2"/>
      <c r="D458" s="42"/>
      <c r="E458" s="43"/>
      <c r="F458" s="42"/>
      <c r="G458" s="42"/>
      <c r="H458" s="59"/>
      <c r="I458" s="42"/>
      <c r="J458" s="6"/>
      <c r="K458" s="116"/>
      <c r="L458" s="111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2"/>
      <c r="D459" s="42"/>
      <c r="E459" s="43"/>
      <c r="F459" s="42"/>
      <c r="G459" s="42"/>
      <c r="H459" s="59"/>
      <c r="I459" s="42"/>
      <c r="J459" s="6"/>
      <c r="K459" s="116"/>
      <c r="L459" s="111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2"/>
      <c r="D460" s="42"/>
      <c r="E460" s="43"/>
      <c r="F460" s="42"/>
      <c r="G460" s="42"/>
      <c r="H460" s="59"/>
      <c r="I460" s="42"/>
      <c r="J460" s="6"/>
      <c r="K460" s="116"/>
      <c r="L460" s="111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2"/>
      <c r="D461" s="42"/>
      <c r="E461" s="43"/>
      <c r="F461" s="42"/>
      <c r="G461" s="42"/>
      <c r="H461" s="59"/>
      <c r="I461" s="42"/>
      <c r="J461" s="6"/>
      <c r="K461" s="116"/>
      <c r="L461" s="111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2"/>
      <c r="D462" s="42"/>
      <c r="E462" s="43"/>
      <c r="F462" s="42"/>
      <c r="G462" s="42"/>
      <c r="H462" s="59"/>
      <c r="I462" s="42"/>
      <c r="J462" s="6"/>
      <c r="K462" s="116"/>
      <c r="L462" s="111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2"/>
      <c r="D463" s="42"/>
      <c r="E463" s="43"/>
      <c r="F463" s="42"/>
      <c r="G463" s="42"/>
      <c r="H463" s="59"/>
      <c r="I463" s="42"/>
      <c r="J463" s="6"/>
      <c r="K463" s="116"/>
      <c r="L463" s="111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2"/>
      <c r="D464" s="42"/>
      <c r="E464" s="43"/>
      <c r="F464" s="42"/>
      <c r="G464" s="42"/>
      <c r="H464" s="59"/>
      <c r="I464" s="42"/>
      <c r="J464" s="6"/>
      <c r="K464" s="116"/>
      <c r="L464" s="111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2"/>
      <c r="D465" s="42"/>
      <c r="E465" s="43"/>
      <c r="F465" s="42"/>
      <c r="G465" s="42"/>
      <c r="H465" s="59"/>
      <c r="I465" s="42"/>
      <c r="J465" s="6"/>
      <c r="K465" s="116"/>
      <c r="L465" s="111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2"/>
      <c r="D466" s="42"/>
      <c r="E466" s="43"/>
      <c r="F466" s="42"/>
      <c r="G466" s="42"/>
      <c r="H466" s="59"/>
      <c r="I466" s="42"/>
      <c r="J466" s="6"/>
      <c r="K466" s="116"/>
      <c r="L466" s="111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2"/>
      <c r="D467" s="42"/>
      <c r="E467" s="43"/>
      <c r="F467" s="42"/>
      <c r="G467" s="42"/>
      <c r="H467" s="59"/>
      <c r="I467" s="42"/>
      <c r="J467" s="6"/>
      <c r="K467" s="116"/>
      <c r="L467" s="111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2"/>
      <c r="D468" s="42"/>
      <c r="E468" s="43"/>
      <c r="F468" s="42"/>
      <c r="G468" s="42"/>
      <c r="H468" s="59"/>
      <c r="I468" s="42"/>
      <c r="J468" s="6"/>
      <c r="K468" s="116"/>
      <c r="L468" s="111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2"/>
      <c r="D469" s="42"/>
      <c r="E469" s="43"/>
      <c r="F469" s="42"/>
      <c r="G469" s="42"/>
      <c r="H469" s="59"/>
      <c r="I469" s="42"/>
      <c r="J469" s="6"/>
      <c r="K469" s="116"/>
      <c r="L469" s="111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2"/>
      <c r="D470" s="42"/>
      <c r="E470" s="43"/>
      <c r="F470" s="42"/>
      <c r="G470" s="42"/>
      <c r="H470" s="59"/>
      <c r="I470" s="42"/>
      <c r="J470" s="6"/>
      <c r="K470" s="116"/>
      <c r="L470" s="111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2"/>
      <c r="D471" s="42"/>
      <c r="E471" s="43"/>
      <c r="F471" s="42"/>
      <c r="G471" s="42"/>
      <c r="H471" s="59"/>
      <c r="I471" s="42"/>
      <c r="J471" s="6"/>
      <c r="K471" s="116"/>
      <c r="L471" s="111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2"/>
      <c r="D472" s="42"/>
      <c r="E472" s="43"/>
      <c r="F472" s="42"/>
      <c r="G472" s="42"/>
      <c r="H472" s="59"/>
      <c r="I472" s="42"/>
      <c r="J472" s="6"/>
      <c r="K472" s="116"/>
      <c r="L472" s="111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2"/>
      <c r="D473" s="42"/>
      <c r="E473" s="43"/>
      <c r="F473" s="42"/>
      <c r="G473" s="42"/>
      <c r="H473" s="59"/>
      <c r="I473" s="42"/>
      <c r="J473" s="6"/>
      <c r="K473" s="116"/>
      <c r="L473" s="111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2"/>
      <c r="D474" s="42"/>
      <c r="E474" s="43"/>
      <c r="F474" s="42"/>
      <c r="G474" s="42"/>
      <c r="H474" s="59"/>
      <c r="I474" s="42"/>
      <c r="J474" s="6"/>
      <c r="K474" s="116"/>
      <c r="L474" s="111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2"/>
      <c r="D475" s="42"/>
      <c r="E475" s="43"/>
      <c r="F475" s="42"/>
      <c r="G475" s="42"/>
      <c r="H475" s="59"/>
      <c r="I475" s="42"/>
      <c r="J475" s="6"/>
      <c r="K475" s="116"/>
      <c r="L475" s="111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2"/>
      <c r="D476" s="42"/>
      <c r="E476" s="43"/>
      <c r="F476" s="42"/>
      <c r="G476" s="42"/>
      <c r="H476" s="59"/>
      <c r="I476" s="42"/>
      <c r="J476" s="6"/>
      <c r="K476" s="116"/>
      <c r="L476" s="111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2"/>
      <c r="D477" s="42"/>
      <c r="E477" s="43"/>
      <c r="F477" s="42"/>
      <c r="G477" s="42"/>
      <c r="H477" s="59"/>
      <c r="I477" s="42"/>
      <c r="J477" s="6"/>
      <c r="K477" s="116"/>
      <c r="L477" s="111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2"/>
      <c r="D478" s="42"/>
      <c r="E478" s="43"/>
      <c r="F478" s="42"/>
      <c r="G478" s="42"/>
      <c r="H478" s="59"/>
      <c r="I478" s="42"/>
      <c r="J478" s="6"/>
      <c r="K478" s="116"/>
      <c r="L478" s="111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2"/>
      <c r="D479" s="42"/>
      <c r="E479" s="43"/>
      <c r="F479" s="42"/>
      <c r="G479" s="42"/>
      <c r="H479" s="59"/>
      <c r="I479" s="42"/>
      <c r="J479" s="6"/>
      <c r="K479" s="116"/>
      <c r="L479" s="111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2"/>
      <c r="D480" s="42"/>
      <c r="E480" s="43"/>
      <c r="F480" s="42"/>
      <c r="G480" s="42"/>
      <c r="H480" s="59"/>
      <c r="I480" s="42"/>
      <c r="J480" s="6"/>
      <c r="K480" s="116"/>
      <c r="L480" s="111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2"/>
      <c r="D481" s="42"/>
      <c r="E481" s="43"/>
      <c r="F481" s="42"/>
      <c r="G481" s="42"/>
      <c r="H481" s="59"/>
      <c r="I481" s="42"/>
      <c r="J481" s="6"/>
      <c r="K481" s="116"/>
      <c r="L481" s="111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2"/>
      <c r="D482" s="42"/>
      <c r="E482" s="43"/>
      <c r="F482" s="42"/>
      <c r="G482" s="42"/>
      <c r="H482" s="59"/>
      <c r="I482" s="42"/>
      <c r="J482" s="6"/>
      <c r="K482" s="116"/>
      <c r="L482" s="111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2"/>
      <c r="D483" s="42"/>
      <c r="E483" s="43"/>
      <c r="F483" s="42"/>
      <c r="G483" s="42"/>
      <c r="H483" s="59"/>
      <c r="I483" s="42"/>
      <c r="J483" s="6"/>
      <c r="K483" s="116"/>
      <c r="L483" s="111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2"/>
      <c r="D484" s="42"/>
      <c r="E484" s="43"/>
      <c r="F484" s="42"/>
      <c r="G484" s="42"/>
      <c r="H484" s="59"/>
      <c r="I484" s="42"/>
      <c r="J484" s="6"/>
      <c r="K484" s="116"/>
      <c r="L484" s="111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2"/>
      <c r="D485" s="42"/>
      <c r="E485" s="43"/>
      <c r="F485" s="42"/>
      <c r="G485" s="42"/>
      <c r="H485" s="59"/>
      <c r="I485" s="42"/>
      <c r="J485" s="6"/>
      <c r="K485" s="116"/>
      <c r="L485" s="111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2"/>
      <c r="D486" s="42"/>
      <c r="E486" s="43"/>
      <c r="F486" s="42"/>
      <c r="G486" s="42"/>
      <c r="H486" s="59"/>
      <c r="I486" s="42"/>
      <c r="J486" s="6"/>
      <c r="K486" s="116"/>
      <c r="L486" s="111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2"/>
      <c r="D487" s="42"/>
      <c r="E487" s="43"/>
      <c r="F487" s="42"/>
      <c r="G487" s="42"/>
      <c r="H487" s="59"/>
      <c r="I487" s="42"/>
      <c r="J487" s="6"/>
      <c r="K487" s="116"/>
      <c r="L487" s="111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2"/>
      <c r="D488" s="42"/>
      <c r="E488" s="43"/>
      <c r="F488" s="42"/>
      <c r="G488" s="42"/>
      <c r="H488" s="59"/>
      <c r="I488" s="42"/>
      <c r="J488" s="6"/>
      <c r="K488" s="116"/>
      <c r="L488" s="111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2"/>
      <c r="D489" s="42"/>
      <c r="E489" s="43"/>
      <c r="F489" s="42"/>
      <c r="G489" s="42"/>
      <c r="H489" s="59"/>
      <c r="I489" s="42"/>
      <c r="J489" s="6"/>
      <c r="K489" s="116"/>
      <c r="L489" s="111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2"/>
      <c r="D490" s="42"/>
      <c r="E490" s="43"/>
      <c r="F490" s="42"/>
      <c r="G490" s="42"/>
      <c r="H490" s="59"/>
      <c r="I490" s="42"/>
      <c r="J490" s="6"/>
      <c r="K490" s="116"/>
      <c r="L490" s="111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2"/>
      <c r="D491" s="42"/>
      <c r="E491" s="43"/>
      <c r="F491" s="42"/>
      <c r="G491" s="42"/>
      <c r="H491" s="59"/>
      <c r="I491" s="42"/>
      <c r="J491" s="6"/>
      <c r="K491" s="116"/>
      <c r="L491" s="111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2"/>
      <c r="D492" s="42"/>
      <c r="E492" s="43"/>
      <c r="F492" s="42"/>
      <c r="G492" s="42"/>
      <c r="H492" s="59"/>
      <c r="I492" s="42"/>
      <c r="J492" s="6"/>
      <c r="K492" s="116"/>
      <c r="L492" s="111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2"/>
      <c r="D493" s="42"/>
      <c r="E493" s="43"/>
      <c r="F493" s="42"/>
      <c r="G493" s="42"/>
      <c r="H493" s="59"/>
      <c r="I493" s="42"/>
      <c r="J493" s="6"/>
      <c r="K493" s="116"/>
      <c r="L493" s="111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2"/>
      <c r="D494" s="42"/>
      <c r="E494" s="43"/>
      <c r="F494" s="42"/>
      <c r="G494" s="42"/>
      <c r="H494" s="59"/>
      <c r="I494" s="42"/>
      <c r="J494" s="6"/>
      <c r="K494" s="116"/>
      <c r="L494" s="111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2"/>
      <c r="D495" s="42"/>
      <c r="E495" s="43"/>
      <c r="F495" s="42"/>
      <c r="G495" s="42"/>
      <c r="H495" s="59"/>
      <c r="I495" s="42"/>
      <c r="J495" s="6"/>
      <c r="K495" s="116"/>
      <c r="L495" s="111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2"/>
      <c r="D496" s="42"/>
      <c r="E496" s="43"/>
      <c r="F496" s="42"/>
      <c r="G496" s="42"/>
      <c r="H496" s="59"/>
      <c r="I496" s="42"/>
      <c r="J496" s="6"/>
      <c r="K496" s="116"/>
      <c r="L496" s="111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2"/>
      <c r="D497" s="42"/>
      <c r="E497" s="43"/>
      <c r="F497" s="42"/>
      <c r="G497" s="42"/>
      <c r="H497" s="59"/>
      <c r="I497" s="42"/>
      <c r="J497" s="6"/>
      <c r="K497" s="116"/>
      <c r="L497" s="111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2"/>
      <c r="D498" s="42"/>
      <c r="E498" s="43"/>
      <c r="F498" s="42"/>
      <c r="G498" s="42"/>
      <c r="H498" s="59"/>
      <c r="I498" s="42"/>
      <c r="J498" s="6"/>
      <c r="K498" s="116"/>
      <c r="L498" s="111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2"/>
      <c r="D499" s="42"/>
      <c r="E499" s="43"/>
      <c r="F499" s="42"/>
      <c r="G499" s="42"/>
      <c r="H499" s="59"/>
      <c r="I499" s="42"/>
      <c r="J499" s="6"/>
      <c r="K499" s="116"/>
      <c r="L499" s="111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2"/>
      <c r="D500" s="42"/>
      <c r="E500" s="43"/>
      <c r="F500" s="42"/>
      <c r="G500" s="42"/>
      <c r="H500" s="59"/>
      <c r="I500" s="42"/>
      <c r="J500" s="6"/>
      <c r="K500" s="116"/>
      <c r="L500" s="111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2"/>
      <c r="D501" s="42"/>
      <c r="E501" s="43"/>
      <c r="F501" s="42"/>
      <c r="G501" s="42"/>
      <c r="H501" s="59"/>
      <c r="I501" s="42"/>
      <c r="J501" s="6"/>
      <c r="K501" s="116"/>
      <c r="L501" s="111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2"/>
      <c r="D502" s="42"/>
      <c r="E502" s="43"/>
      <c r="F502" s="42"/>
      <c r="G502" s="42"/>
      <c r="H502" s="59"/>
      <c r="I502" s="42"/>
      <c r="J502" s="6"/>
      <c r="K502" s="116"/>
      <c r="L502" s="111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2"/>
      <c r="D503" s="42"/>
      <c r="E503" s="43"/>
      <c r="F503" s="42"/>
      <c r="G503" s="42"/>
      <c r="H503" s="59"/>
      <c r="I503" s="42"/>
      <c r="J503" s="6"/>
      <c r="K503" s="116"/>
      <c r="L503" s="111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2"/>
      <c r="D504" s="42"/>
      <c r="E504" s="43"/>
      <c r="F504" s="42"/>
      <c r="G504" s="42"/>
      <c r="H504" s="59"/>
      <c r="I504" s="42"/>
      <c r="J504" s="6"/>
      <c r="K504" s="116"/>
      <c r="L504" s="111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2"/>
      <c r="D505" s="42"/>
      <c r="E505" s="43"/>
      <c r="F505" s="42"/>
      <c r="G505" s="42"/>
      <c r="H505" s="59"/>
      <c r="I505" s="42"/>
      <c r="J505" s="6"/>
      <c r="K505" s="116"/>
      <c r="L505" s="111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2"/>
      <c r="D506" s="42"/>
      <c r="E506" s="43"/>
      <c r="F506" s="42"/>
      <c r="G506" s="42"/>
      <c r="H506" s="59"/>
      <c r="I506" s="42"/>
      <c r="J506" s="6"/>
      <c r="K506" s="116"/>
      <c r="L506" s="111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2"/>
      <c r="D507" s="42"/>
      <c r="E507" s="43"/>
      <c r="F507" s="42"/>
      <c r="G507" s="42"/>
      <c r="H507" s="59"/>
      <c r="I507" s="42"/>
      <c r="J507" s="6"/>
      <c r="K507" s="116"/>
      <c r="L507" s="111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2"/>
      <c r="D508" s="42"/>
      <c r="E508" s="43"/>
      <c r="F508" s="42"/>
      <c r="G508" s="42"/>
      <c r="H508" s="59"/>
      <c r="I508" s="42"/>
      <c r="J508" s="6"/>
      <c r="K508" s="116"/>
      <c r="L508" s="111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2"/>
      <c r="D509" s="42"/>
      <c r="E509" s="43"/>
      <c r="F509" s="42"/>
      <c r="G509" s="42"/>
      <c r="H509" s="59"/>
      <c r="I509" s="42"/>
      <c r="J509" s="6"/>
      <c r="K509" s="116"/>
      <c r="L509" s="111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2"/>
      <c r="D510" s="42"/>
      <c r="E510" s="43"/>
      <c r="F510" s="42"/>
      <c r="G510" s="42"/>
      <c r="H510" s="59"/>
      <c r="I510" s="42"/>
      <c r="J510" s="6"/>
      <c r="K510" s="116"/>
      <c r="L510" s="111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2"/>
      <c r="D511" s="42"/>
      <c r="E511" s="43"/>
      <c r="F511" s="42"/>
      <c r="G511" s="42"/>
      <c r="H511" s="59"/>
      <c r="I511" s="42"/>
      <c r="J511" s="6"/>
      <c r="K511" s="116"/>
      <c r="L511" s="111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2"/>
      <c r="D512" s="42"/>
      <c r="E512" s="43"/>
      <c r="F512" s="42"/>
      <c r="G512" s="42"/>
      <c r="H512" s="59"/>
      <c r="I512" s="42"/>
      <c r="J512" s="6"/>
      <c r="K512" s="116"/>
      <c r="L512" s="111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2"/>
      <c r="D513" s="42"/>
      <c r="E513" s="43"/>
      <c r="F513" s="42"/>
      <c r="G513" s="42"/>
      <c r="H513" s="59"/>
      <c r="I513" s="42"/>
      <c r="J513" s="6"/>
      <c r="K513" s="116"/>
      <c r="L513" s="111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2"/>
      <c r="D514" s="42"/>
      <c r="E514" s="43"/>
      <c r="F514" s="42"/>
      <c r="G514" s="42"/>
      <c r="H514" s="59"/>
      <c r="I514" s="42"/>
      <c r="J514" s="6"/>
      <c r="K514" s="116"/>
      <c r="L514" s="111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2"/>
      <c r="D515" s="42"/>
      <c r="E515" s="43"/>
      <c r="F515" s="42"/>
      <c r="G515" s="42"/>
      <c r="H515" s="59"/>
      <c r="I515" s="42"/>
      <c r="J515" s="6"/>
      <c r="K515" s="116"/>
      <c r="L515" s="111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2"/>
      <c r="D516" s="42"/>
      <c r="E516" s="43"/>
      <c r="F516" s="42"/>
      <c r="G516" s="42"/>
      <c r="H516" s="59"/>
      <c r="I516" s="42"/>
      <c r="J516" s="6"/>
      <c r="K516" s="116"/>
      <c r="L516" s="111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2"/>
      <c r="D517" s="42"/>
      <c r="E517" s="43"/>
      <c r="F517" s="42"/>
      <c r="G517" s="42"/>
      <c r="H517" s="59"/>
      <c r="I517" s="42"/>
      <c r="J517" s="6"/>
      <c r="K517" s="116"/>
      <c r="L517" s="111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2"/>
      <c r="D518" s="42"/>
      <c r="E518" s="43"/>
      <c r="F518" s="42"/>
      <c r="G518" s="42"/>
      <c r="H518" s="59"/>
      <c r="I518" s="42"/>
      <c r="J518" s="6"/>
      <c r="K518" s="116"/>
      <c r="L518" s="111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2"/>
      <c r="D519" s="42"/>
      <c r="E519" s="43"/>
      <c r="F519" s="42"/>
      <c r="G519" s="42"/>
      <c r="H519" s="59"/>
      <c r="I519" s="42"/>
      <c r="J519" s="6"/>
      <c r="K519" s="116"/>
      <c r="L519" s="111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2"/>
      <c r="D520" s="42"/>
      <c r="E520" s="43"/>
      <c r="F520" s="42"/>
      <c r="G520" s="42"/>
      <c r="H520" s="59"/>
      <c r="I520" s="42"/>
      <c r="J520" s="6"/>
      <c r="K520" s="116"/>
      <c r="L520" s="111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2"/>
      <c r="D521" s="42"/>
      <c r="E521" s="43"/>
      <c r="F521" s="42"/>
      <c r="G521" s="42"/>
      <c r="H521" s="59"/>
      <c r="I521" s="42"/>
      <c r="J521" s="6"/>
      <c r="K521" s="116"/>
      <c r="L521" s="111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2"/>
      <c r="D522" s="42"/>
      <c r="E522" s="43"/>
      <c r="F522" s="42"/>
      <c r="G522" s="42"/>
      <c r="H522" s="59"/>
      <c r="I522" s="42"/>
      <c r="J522" s="6"/>
      <c r="K522" s="116"/>
      <c r="L522" s="111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2"/>
      <c r="D523" s="42"/>
      <c r="E523" s="43"/>
      <c r="F523" s="42"/>
      <c r="G523" s="42"/>
      <c r="H523" s="59"/>
      <c r="I523" s="42"/>
      <c r="J523" s="6"/>
      <c r="K523" s="116"/>
      <c r="L523" s="111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2"/>
      <c r="D524" s="42"/>
      <c r="E524" s="43"/>
      <c r="F524" s="42"/>
      <c r="G524" s="42"/>
      <c r="H524" s="59"/>
      <c r="I524" s="42"/>
      <c r="J524" s="6"/>
      <c r="K524" s="116"/>
      <c r="L524" s="111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2"/>
      <c r="D525" s="42"/>
      <c r="E525" s="43"/>
      <c r="F525" s="42"/>
      <c r="G525" s="42"/>
      <c r="H525" s="59"/>
      <c r="I525" s="42"/>
      <c r="J525" s="6"/>
      <c r="K525" s="116"/>
      <c r="L525" s="111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2"/>
      <c r="D526" s="42"/>
      <c r="E526" s="43"/>
      <c r="F526" s="42"/>
      <c r="G526" s="42"/>
      <c r="H526" s="59"/>
      <c r="I526" s="42"/>
      <c r="J526" s="6"/>
      <c r="K526" s="116"/>
      <c r="L526" s="111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2"/>
      <c r="D527" s="42"/>
      <c r="E527" s="43"/>
      <c r="F527" s="42"/>
      <c r="G527" s="42"/>
      <c r="H527" s="59"/>
      <c r="I527" s="42"/>
      <c r="J527" s="6"/>
      <c r="K527" s="116"/>
      <c r="L527" s="111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2"/>
      <c r="D528" s="42"/>
      <c r="E528" s="43"/>
      <c r="F528" s="42"/>
      <c r="G528" s="42"/>
      <c r="H528" s="59"/>
      <c r="I528" s="42"/>
      <c r="J528" s="6"/>
      <c r="K528" s="116"/>
      <c r="L528" s="111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2"/>
      <c r="D529" s="42"/>
      <c r="E529" s="43"/>
      <c r="F529" s="42"/>
      <c r="G529" s="42"/>
      <c r="H529" s="59"/>
      <c r="I529" s="42"/>
      <c r="J529" s="6"/>
      <c r="K529" s="116"/>
      <c r="L529" s="111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2"/>
      <c r="D530" s="42"/>
      <c r="E530" s="43"/>
      <c r="F530" s="42"/>
      <c r="G530" s="42"/>
      <c r="H530" s="59"/>
      <c r="I530" s="42"/>
      <c r="J530" s="6"/>
      <c r="K530" s="116"/>
      <c r="L530" s="111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2"/>
      <c r="D531" s="42"/>
      <c r="E531" s="43"/>
      <c r="F531" s="42"/>
      <c r="G531" s="42"/>
      <c r="H531" s="59"/>
      <c r="I531" s="42"/>
      <c r="J531" s="6"/>
      <c r="K531" s="116"/>
      <c r="L531" s="111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2"/>
      <c r="D532" s="42"/>
      <c r="E532" s="43"/>
      <c r="F532" s="42"/>
      <c r="G532" s="42"/>
      <c r="H532" s="59"/>
      <c r="I532" s="42"/>
      <c r="J532" s="6"/>
      <c r="K532" s="116"/>
      <c r="L532" s="111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2"/>
      <c r="D533" s="42"/>
      <c r="E533" s="43"/>
      <c r="F533" s="42"/>
      <c r="G533" s="42"/>
      <c r="H533" s="59"/>
      <c r="I533" s="42"/>
      <c r="J533" s="6"/>
      <c r="K533" s="116"/>
      <c r="L533" s="111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2"/>
      <c r="D534" s="42"/>
      <c r="E534" s="43"/>
      <c r="F534" s="42"/>
      <c r="G534" s="42"/>
      <c r="H534" s="59"/>
      <c r="I534" s="42"/>
      <c r="J534" s="6"/>
      <c r="K534" s="116"/>
      <c r="L534" s="111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2"/>
      <c r="D535" s="42"/>
      <c r="E535" s="43"/>
      <c r="F535" s="42"/>
      <c r="G535" s="42"/>
      <c r="H535" s="59"/>
      <c r="I535" s="42"/>
      <c r="J535" s="6"/>
      <c r="K535" s="116"/>
      <c r="L535" s="111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2"/>
      <c r="D536" s="42"/>
      <c r="E536" s="43"/>
      <c r="F536" s="42"/>
      <c r="G536" s="42"/>
      <c r="H536" s="59"/>
      <c r="I536" s="42"/>
      <c r="J536" s="6"/>
      <c r="K536" s="116"/>
      <c r="L536" s="111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2"/>
      <c r="D537" s="42"/>
      <c r="E537" s="43"/>
      <c r="F537" s="42"/>
      <c r="G537" s="42"/>
      <c r="H537" s="59"/>
      <c r="I537" s="42"/>
      <c r="J537" s="6"/>
      <c r="K537" s="116"/>
      <c r="L537" s="111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2"/>
      <c r="D538" s="42"/>
      <c r="E538" s="43"/>
      <c r="F538" s="42"/>
      <c r="G538" s="42"/>
      <c r="H538" s="59"/>
      <c r="I538" s="42"/>
      <c r="J538" s="6"/>
      <c r="K538" s="116"/>
      <c r="L538" s="111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2"/>
      <c r="D539" s="42"/>
      <c r="E539" s="43"/>
      <c r="F539" s="42"/>
      <c r="G539" s="42"/>
      <c r="H539" s="59"/>
      <c r="I539" s="42"/>
      <c r="J539" s="6"/>
      <c r="K539" s="116"/>
      <c r="L539" s="111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2"/>
      <c r="D540" s="42"/>
      <c r="E540" s="43"/>
      <c r="F540" s="42"/>
      <c r="G540" s="42"/>
      <c r="H540" s="59"/>
      <c r="I540" s="42"/>
      <c r="J540" s="6"/>
      <c r="K540" s="116"/>
      <c r="L540" s="111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2"/>
      <c r="D541" s="42"/>
      <c r="E541" s="43"/>
      <c r="F541" s="42"/>
      <c r="G541" s="42"/>
      <c r="H541" s="59"/>
      <c r="I541" s="42"/>
      <c r="J541" s="6"/>
      <c r="K541" s="116"/>
      <c r="L541" s="111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2"/>
      <c r="D542" s="42"/>
      <c r="E542" s="43"/>
      <c r="F542" s="42"/>
      <c r="G542" s="42"/>
      <c r="H542" s="59"/>
      <c r="I542" s="42"/>
      <c r="J542" s="6"/>
      <c r="K542" s="116"/>
      <c r="L542" s="111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2"/>
      <c r="D543" s="42"/>
      <c r="E543" s="43"/>
      <c r="F543" s="42"/>
      <c r="G543" s="42"/>
      <c r="H543" s="59"/>
      <c r="I543" s="42"/>
      <c r="J543" s="6"/>
      <c r="K543" s="116"/>
      <c r="L543" s="111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2"/>
      <c r="D544" s="42"/>
      <c r="E544" s="43"/>
      <c r="F544" s="42"/>
      <c r="G544" s="42"/>
      <c r="H544" s="59"/>
      <c r="I544" s="42"/>
      <c r="J544" s="6"/>
      <c r="K544" s="116"/>
      <c r="L544" s="111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2"/>
      <c r="D545" s="42"/>
      <c r="E545" s="43"/>
      <c r="F545" s="42"/>
      <c r="G545" s="42"/>
      <c r="H545" s="59"/>
      <c r="I545" s="42"/>
      <c r="J545" s="6"/>
      <c r="K545" s="116"/>
      <c r="L545" s="111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2"/>
      <c r="D546" s="42"/>
      <c r="E546" s="43"/>
      <c r="F546" s="42"/>
      <c r="G546" s="42"/>
      <c r="H546" s="59"/>
      <c r="I546" s="42"/>
      <c r="J546" s="6"/>
      <c r="K546" s="116"/>
      <c r="L546" s="111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2"/>
      <c r="D547" s="42"/>
      <c r="E547" s="43"/>
      <c r="F547" s="42"/>
      <c r="G547" s="42"/>
      <c r="H547" s="59"/>
      <c r="I547" s="42"/>
      <c r="J547" s="6"/>
      <c r="K547" s="116"/>
      <c r="L547" s="111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2"/>
      <c r="D548" s="42"/>
      <c r="E548" s="43"/>
      <c r="F548" s="42"/>
      <c r="G548" s="42"/>
      <c r="H548" s="59"/>
      <c r="I548" s="42"/>
      <c r="J548" s="6"/>
      <c r="K548" s="116"/>
      <c r="L548" s="111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2"/>
      <c r="D549" s="42"/>
      <c r="E549" s="43"/>
      <c r="F549" s="42"/>
      <c r="G549" s="42"/>
      <c r="H549" s="59"/>
      <c r="I549" s="42"/>
      <c r="J549" s="6"/>
      <c r="K549" s="116"/>
      <c r="L549" s="111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2"/>
      <c r="D550" s="42"/>
      <c r="E550" s="43"/>
      <c r="F550" s="42"/>
      <c r="G550" s="42"/>
      <c r="H550" s="59"/>
      <c r="I550" s="42"/>
      <c r="J550" s="6"/>
      <c r="K550" s="116"/>
      <c r="L550" s="111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2"/>
      <c r="D551" s="42"/>
      <c r="E551" s="43"/>
      <c r="F551" s="42"/>
      <c r="G551" s="42"/>
      <c r="H551" s="59"/>
      <c r="I551" s="42"/>
      <c r="J551" s="6"/>
      <c r="K551" s="116"/>
      <c r="L551" s="111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2"/>
      <c r="D552" s="42"/>
      <c r="E552" s="43"/>
      <c r="F552" s="42"/>
      <c r="G552" s="42"/>
      <c r="H552" s="59"/>
      <c r="I552" s="42"/>
      <c r="J552" s="6"/>
      <c r="K552" s="116"/>
      <c r="L552" s="111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2"/>
      <c r="D553" s="42"/>
      <c r="E553" s="43"/>
      <c r="F553" s="42"/>
      <c r="G553" s="42"/>
      <c r="H553" s="59"/>
      <c r="I553" s="42"/>
      <c r="J553" s="6"/>
      <c r="K553" s="116"/>
      <c r="L553" s="111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2"/>
      <c r="D554" s="42"/>
      <c r="E554" s="43"/>
      <c r="F554" s="42"/>
      <c r="G554" s="42"/>
      <c r="H554" s="59"/>
      <c r="I554" s="42"/>
      <c r="J554" s="6"/>
      <c r="K554" s="116"/>
      <c r="L554" s="111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2"/>
      <c r="D555" s="42"/>
      <c r="E555" s="43"/>
      <c r="F555" s="42"/>
      <c r="G555" s="42"/>
      <c r="H555" s="59"/>
      <c r="I555" s="42"/>
      <c r="J555" s="6"/>
      <c r="K555" s="116"/>
      <c r="L555" s="111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2"/>
      <c r="D556" s="42"/>
      <c r="E556" s="43"/>
      <c r="F556" s="42"/>
      <c r="G556" s="42"/>
      <c r="H556" s="59"/>
      <c r="I556" s="42"/>
      <c r="J556" s="6"/>
      <c r="K556" s="116"/>
      <c r="L556" s="111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2"/>
      <c r="D557" s="42"/>
      <c r="E557" s="43"/>
      <c r="F557" s="42"/>
      <c r="G557" s="42"/>
      <c r="H557" s="59"/>
      <c r="I557" s="42"/>
      <c r="J557" s="6"/>
      <c r="K557" s="116"/>
      <c r="L557" s="111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2"/>
      <c r="D558" s="42"/>
      <c r="E558" s="43"/>
      <c r="F558" s="42"/>
      <c r="G558" s="42"/>
      <c r="H558" s="59"/>
      <c r="I558" s="42"/>
      <c r="J558" s="6"/>
      <c r="K558" s="116"/>
      <c r="L558" s="111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2"/>
      <c r="D559" s="42"/>
      <c r="E559" s="43"/>
      <c r="F559" s="42"/>
      <c r="G559" s="42"/>
      <c r="H559" s="59"/>
      <c r="I559" s="42"/>
      <c r="J559" s="6"/>
      <c r="K559" s="116"/>
      <c r="L559" s="111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2"/>
      <c r="D560" s="42"/>
      <c r="E560" s="43"/>
      <c r="F560" s="42"/>
      <c r="G560" s="42"/>
      <c r="H560" s="59"/>
      <c r="I560" s="42"/>
      <c r="J560" s="6"/>
      <c r="K560" s="116"/>
      <c r="L560" s="111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2"/>
      <c r="D561" s="42"/>
      <c r="E561" s="43"/>
      <c r="F561" s="42"/>
      <c r="G561" s="42"/>
      <c r="H561" s="59"/>
      <c r="I561" s="42"/>
      <c r="J561" s="6"/>
      <c r="K561" s="116"/>
      <c r="L561" s="111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2"/>
      <c r="D562" s="42"/>
      <c r="E562" s="43"/>
      <c r="F562" s="42"/>
      <c r="G562" s="42"/>
      <c r="H562" s="59"/>
      <c r="I562" s="42"/>
      <c r="J562" s="6"/>
      <c r="K562" s="116"/>
      <c r="L562" s="111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2"/>
      <c r="D563" s="42"/>
      <c r="E563" s="43"/>
      <c r="F563" s="42"/>
      <c r="G563" s="42"/>
      <c r="H563" s="59"/>
      <c r="I563" s="42"/>
      <c r="J563" s="6"/>
      <c r="K563" s="116"/>
      <c r="L563" s="111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2"/>
      <c r="D564" s="42"/>
      <c r="E564" s="43"/>
      <c r="F564" s="42"/>
      <c r="G564" s="42"/>
      <c r="H564" s="59"/>
      <c r="I564" s="42"/>
      <c r="J564" s="6"/>
      <c r="K564" s="116"/>
      <c r="L564" s="111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2"/>
      <c r="D565" s="42"/>
      <c r="E565" s="43"/>
      <c r="F565" s="42"/>
      <c r="G565" s="42"/>
      <c r="H565" s="59"/>
      <c r="I565" s="42"/>
      <c r="J565" s="6"/>
      <c r="K565" s="116"/>
      <c r="L565" s="111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2"/>
      <c r="D566" s="42"/>
      <c r="E566" s="43"/>
      <c r="F566" s="42"/>
      <c r="G566" s="42"/>
      <c r="H566" s="59"/>
      <c r="I566" s="42"/>
      <c r="J566" s="6"/>
      <c r="K566" s="116"/>
      <c r="L566" s="111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2"/>
      <c r="D567" s="42"/>
      <c r="E567" s="43"/>
      <c r="F567" s="42"/>
      <c r="G567" s="42"/>
      <c r="H567" s="59"/>
      <c r="I567" s="42"/>
      <c r="J567" s="6"/>
      <c r="K567" s="116"/>
      <c r="L567" s="111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2"/>
      <c r="D568" s="42"/>
      <c r="E568" s="43"/>
      <c r="F568" s="42"/>
      <c r="G568" s="42"/>
      <c r="H568" s="59"/>
      <c r="I568" s="42"/>
      <c r="J568" s="6"/>
      <c r="K568" s="116"/>
      <c r="L568" s="111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2"/>
      <c r="D569" s="42"/>
      <c r="E569" s="43"/>
      <c r="F569" s="42"/>
      <c r="G569" s="42"/>
      <c r="H569" s="59"/>
      <c r="I569" s="42"/>
      <c r="J569" s="6"/>
      <c r="K569" s="116"/>
      <c r="L569" s="111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2"/>
      <c r="D570" s="42"/>
      <c r="E570" s="43"/>
      <c r="F570" s="42"/>
      <c r="G570" s="42"/>
      <c r="H570" s="59"/>
      <c r="I570" s="42"/>
      <c r="J570" s="6"/>
      <c r="K570" s="116"/>
      <c r="L570" s="111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2"/>
      <c r="D571" s="42"/>
      <c r="E571" s="43"/>
      <c r="F571" s="42"/>
      <c r="G571" s="42"/>
      <c r="H571" s="59"/>
      <c r="I571" s="42"/>
      <c r="J571" s="6"/>
      <c r="K571" s="116"/>
      <c r="L571" s="111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2"/>
      <c r="D572" s="42"/>
      <c r="E572" s="43"/>
      <c r="F572" s="42"/>
      <c r="G572" s="42"/>
      <c r="H572" s="59"/>
      <c r="I572" s="42"/>
      <c r="J572" s="6"/>
      <c r="K572" s="116"/>
      <c r="L572" s="111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2"/>
      <c r="D573" s="42"/>
      <c r="E573" s="43"/>
      <c r="F573" s="42"/>
      <c r="G573" s="42"/>
      <c r="H573" s="59"/>
      <c r="I573" s="42"/>
      <c r="J573" s="6"/>
      <c r="K573" s="116"/>
      <c r="L573" s="111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2"/>
      <c r="D574" s="42"/>
      <c r="E574" s="43"/>
      <c r="F574" s="42"/>
      <c r="G574" s="42"/>
      <c r="H574" s="59"/>
      <c r="I574" s="42"/>
      <c r="J574" s="6"/>
      <c r="K574" s="116"/>
      <c r="L574" s="111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2"/>
      <c r="D575" s="42"/>
      <c r="E575" s="43"/>
      <c r="F575" s="42"/>
      <c r="G575" s="42"/>
      <c r="H575" s="59"/>
      <c r="I575" s="42"/>
      <c r="J575" s="6"/>
      <c r="K575" s="116"/>
      <c r="L575" s="111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2"/>
      <c r="D576" s="42"/>
      <c r="E576" s="43"/>
      <c r="F576" s="42"/>
      <c r="G576" s="42"/>
      <c r="H576" s="59"/>
      <c r="I576" s="42"/>
      <c r="J576" s="6"/>
      <c r="K576" s="116"/>
      <c r="L576" s="111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2"/>
      <c r="D577" s="42"/>
      <c r="E577" s="43"/>
      <c r="F577" s="42"/>
      <c r="G577" s="42"/>
      <c r="H577" s="59"/>
      <c r="I577" s="42"/>
      <c r="J577" s="6"/>
      <c r="K577" s="116"/>
      <c r="L577" s="111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2"/>
      <c r="D578" s="42"/>
      <c r="E578" s="43"/>
      <c r="F578" s="42"/>
      <c r="G578" s="42"/>
      <c r="H578" s="59"/>
      <c r="I578" s="42"/>
      <c r="J578" s="6"/>
      <c r="K578" s="116"/>
      <c r="L578" s="111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2"/>
      <c r="D579" s="42"/>
      <c r="E579" s="43"/>
      <c r="F579" s="42"/>
      <c r="G579" s="42"/>
      <c r="H579" s="59"/>
      <c r="I579" s="42"/>
      <c r="J579" s="6"/>
      <c r="K579" s="116"/>
      <c r="L579" s="111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2"/>
      <c r="D580" s="42"/>
      <c r="E580" s="43"/>
      <c r="F580" s="42"/>
      <c r="G580" s="42"/>
      <c r="H580" s="59"/>
      <c r="I580" s="42"/>
      <c r="J580" s="6"/>
      <c r="K580" s="116"/>
      <c r="L580" s="111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2"/>
      <c r="D581" s="42"/>
      <c r="E581" s="43"/>
      <c r="F581" s="42"/>
      <c r="G581" s="42"/>
      <c r="H581" s="59"/>
      <c r="I581" s="42"/>
      <c r="J581" s="6"/>
      <c r="K581" s="116"/>
      <c r="L581" s="111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2"/>
      <c r="D582" s="42"/>
      <c r="E582" s="43"/>
      <c r="F582" s="42"/>
      <c r="G582" s="42"/>
      <c r="H582" s="59"/>
      <c r="I582" s="42"/>
      <c r="J582" s="6"/>
      <c r="K582" s="116"/>
      <c r="L582" s="111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2"/>
      <c r="D583" s="42"/>
      <c r="E583" s="43"/>
      <c r="F583" s="42"/>
      <c r="G583" s="42"/>
      <c r="H583" s="59"/>
      <c r="I583" s="42"/>
      <c r="J583" s="6"/>
      <c r="K583" s="116"/>
      <c r="L583" s="111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2"/>
      <c r="D584" s="42"/>
      <c r="E584" s="43"/>
      <c r="F584" s="42"/>
      <c r="G584" s="42"/>
      <c r="H584" s="59"/>
      <c r="I584" s="42"/>
      <c r="J584" s="6"/>
      <c r="K584" s="116"/>
      <c r="L584" s="111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2"/>
      <c r="D585" s="42"/>
      <c r="E585" s="43"/>
      <c r="F585" s="42"/>
      <c r="G585" s="42"/>
      <c r="H585" s="59"/>
      <c r="I585" s="42"/>
      <c r="J585" s="6"/>
      <c r="K585" s="116"/>
      <c r="L585" s="111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2"/>
      <c r="D586" s="42"/>
      <c r="E586" s="43"/>
      <c r="F586" s="42"/>
      <c r="G586" s="42"/>
      <c r="H586" s="59"/>
      <c r="I586" s="42"/>
      <c r="J586" s="6"/>
      <c r="K586" s="116"/>
      <c r="L586" s="111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2"/>
      <c r="D587" s="42"/>
      <c r="E587" s="43"/>
      <c r="F587" s="42"/>
      <c r="G587" s="42"/>
      <c r="H587" s="59"/>
      <c r="I587" s="42"/>
      <c r="J587" s="6"/>
      <c r="K587" s="116"/>
      <c r="L587" s="111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2"/>
      <c r="D588" s="42"/>
      <c r="E588" s="43"/>
      <c r="F588" s="42"/>
      <c r="G588" s="42"/>
      <c r="H588" s="59"/>
      <c r="I588" s="42"/>
      <c r="J588" s="6"/>
      <c r="K588" s="116"/>
      <c r="L588" s="111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2"/>
      <c r="D589" s="42"/>
      <c r="E589" s="43"/>
      <c r="F589" s="42"/>
      <c r="G589" s="42"/>
      <c r="H589" s="59"/>
      <c r="I589" s="42"/>
      <c r="J589" s="6"/>
      <c r="K589" s="116"/>
      <c r="L589" s="111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2"/>
      <c r="D590" s="42"/>
      <c r="E590" s="43"/>
      <c r="F590" s="42"/>
      <c r="G590" s="42"/>
      <c r="H590" s="59"/>
      <c r="I590" s="42"/>
      <c r="J590" s="6"/>
      <c r="K590" s="116"/>
      <c r="L590" s="111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2"/>
      <c r="D591" s="42"/>
      <c r="E591" s="43"/>
      <c r="F591" s="42"/>
      <c r="G591" s="42"/>
      <c r="H591" s="59"/>
      <c r="I591" s="42"/>
      <c r="J591" s="6"/>
      <c r="K591" s="116"/>
      <c r="L591" s="111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2"/>
      <c r="D592" s="42"/>
      <c r="E592" s="43"/>
      <c r="F592" s="42"/>
      <c r="G592" s="42"/>
      <c r="H592" s="59"/>
      <c r="I592" s="42"/>
      <c r="J592" s="6"/>
      <c r="K592" s="116"/>
      <c r="L592" s="111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2"/>
      <c r="D593" s="42"/>
      <c r="E593" s="43"/>
      <c r="F593" s="42"/>
      <c r="G593" s="42"/>
      <c r="H593" s="59"/>
      <c r="I593" s="42"/>
      <c r="J593" s="6"/>
      <c r="K593" s="116"/>
      <c r="L593" s="111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2"/>
      <c r="D594" s="42"/>
      <c r="E594" s="43"/>
      <c r="F594" s="42"/>
      <c r="G594" s="42"/>
      <c r="H594" s="59"/>
      <c r="I594" s="42"/>
      <c r="J594" s="6"/>
      <c r="K594" s="116"/>
      <c r="L594" s="111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2"/>
      <c r="D595" s="42"/>
      <c r="E595" s="43"/>
      <c r="F595" s="42"/>
      <c r="G595" s="42"/>
      <c r="H595" s="59"/>
      <c r="I595" s="42"/>
      <c r="J595" s="6"/>
      <c r="K595" s="116"/>
      <c r="L595" s="111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2"/>
      <c r="D596" s="42"/>
      <c r="E596" s="43"/>
      <c r="F596" s="42"/>
      <c r="G596" s="42"/>
      <c r="H596" s="59"/>
      <c r="I596" s="42"/>
      <c r="J596" s="6"/>
      <c r="K596" s="116"/>
      <c r="L596" s="111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2"/>
      <c r="D597" s="42"/>
      <c r="E597" s="43"/>
      <c r="F597" s="42"/>
      <c r="G597" s="42"/>
      <c r="H597" s="59"/>
      <c r="I597" s="42"/>
      <c r="J597" s="6"/>
      <c r="K597" s="116"/>
      <c r="L597" s="111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2"/>
      <c r="D598" s="42"/>
      <c r="E598" s="43"/>
      <c r="F598" s="42"/>
      <c r="G598" s="42"/>
      <c r="H598" s="59"/>
      <c r="I598" s="42"/>
      <c r="J598" s="6"/>
      <c r="K598" s="116"/>
      <c r="L598" s="111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2"/>
      <c r="D599" s="42"/>
      <c r="E599" s="43"/>
      <c r="F599" s="42"/>
      <c r="G599" s="42"/>
      <c r="H599" s="59"/>
      <c r="I599" s="42"/>
      <c r="J599" s="6"/>
      <c r="K599" s="116"/>
      <c r="L599" s="111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2"/>
      <c r="D600" s="42"/>
      <c r="E600" s="43"/>
      <c r="F600" s="42"/>
      <c r="G600" s="42"/>
      <c r="H600" s="59"/>
      <c r="I600" s="42"/>
      <c r="J600" s="6"/>
      <c r="K600" s="116"/>
      <c r="L600" s="111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2"/>
      <c r="D601" s="42"/>
      <c r="E601" s="43"/>
      <c r="F601" s="42"/>
      <c r="G601" s="42"/>
      <c r="H601" s="59"/>
      <c r="I601" s="42"/>
      <c r="J601" s="6"/>
      <c r="K601" s="116"/>
      <c r="L601" s="111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2"/>
      <c r="D602" s="42"/>
      <c r="E602" s="43"/>
      <c r="F602" s="42"/>
      <c r="G602" s="42"/>
      <c r="H602" s="59"/>
      <c r="I602" s="42"/>
      <c r="J602" s="6"/>
      <c r="K602" s="116"/>
      <c r="L602" s="111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2"/>
      <c r="D603" s="42"/>
      <c r="E603" s="43"/>
      <c r="F603" s="42"/>
      <c r="G603" s="42"/>
      <c r="H603" s="59"/>
      <c r="I603" s="42"/>
      <c r="J603" s="6"/>
      <c r="K603" s="116"/>
      <c r="L603" s="111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2"/>
      <c r="D604" s="42"/>
      <c r="E604" s="43"/>
      <c r="F604" s="42"/>
      <c r="G604" s="42"/>
      <c r="H604" s="59"/>
      <c r="I604" s="42"/>
      <c r="J604" s="6"/>
      <c r="K604" s="116"/>
      <c r="L604" s="111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2"/>
      <c r="D605" s="42"/>
      <c r="E605" s="43"/>
      <c r="F605" s="42"/>
      <c r="G605" s="42"/>
      <c r="H605" s="59"/>
      <c r="I605" s="42"/>
      <c r="J605" s="6"/>
      <c r="K605" s="116"/>
      <c r="L605" s="111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2"/>
      <c r="D606" s="42"/>
      <c r="E606" s="43"/>
      <c r="F606" s="42"/>
      <c r="G606" s="42"/>
      <c r="H606" s="59"/>
      <c r="I606" s="42"/>
      <c r="J606" s="6"/>
      <c r="K606" s="116"/>
      <c r="L606" s="111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2"/>
      <c r="D607" s="42"/>
      <c r="E607" s="43"/>
      <c r="F607" s="42"/>
      <c r="G607" s="42"/>
      <c r="H607" s="59"/>
      <c r="I607" s="42"/>
      <c r="J607" s="6"/>
      <c r="K607" s="116"/>
      <c r="L607" s="111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2"/>
      <c r="D608" s="42"/>
      <c r="E608" s="43"/>
      <c r="F608" s="42"/>
      <c r="G608" s="42"/>
      <c r="H608" s="59"/>
      <c r="I608" s="42"/>
      <c r="J608" s="6"/>
      <c r="K608" s="116"/>
      <c r="L608" s="111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2"/>
      <c r="D609" s="42"/>
      <c r="E609" s="43"/>
      <c r="F609" s="42"/>
      <c r="G609" s="42"/>
      <c r="H609" s="59"/>
      <c r="I609" s="42"/>
      <c r="J609" s="6"/>
      <c r="K609" s="116"/>
      <c r="L609" s="111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2"/>
      <c r="D610" s="42"/>
      <c r="E610" s="43"/>
      <c r="F610" s="42"/>
      <c r="G610" s="42"/>
      <c r="H610" s="59"/>
      <c r="I610" s="42"/>
      <c r="J610" s="6"/>
      <c r="K610" s="116"/>
      <c r="L610" s="111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2"/>
      <c r="D611" s="42"/>
      <c r="E611" s="43"/>
      <c r="F611" s="42"/>
      <c r="G611" s="42"/>
      <c r="H611" s="59"/>
      <c r="I611" s="42"/>
      <c r="J611" s="6"/>
      <c r="K611" s="116"/>
      <c r="L611" s="111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2"/>
      <c r="D612" s="42"/>
      <c r="E612" s="43"/>
      <c r="F612" s="42"/>
      <c r="G612" s="42"/>
      <c r="H612" s="59"/>
      <c r="I612" s="42"/>
      <c r="J612" s="6"/>
      <c r="K612" s="116"/>
      <c r="L612" s="111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2"/>
      <c r="D613" s="42"/>
      <c r="E613" s="43"/>
      <c r="F613" s="42"/>
      <c r="G613" s="42"/>
      <c r="H613" s="59"/>
      <c r="I613" s="42"/>
      <c r="J613" s="6"/>
      <c r="K613" s="116"/>
      <c r="L613" s="111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2"/>
      <c r="D614" s="42"/>
      <c r="E614" s="43"/>
      <c r="F614" s="42"/>
      <c r="G614" s="42"/>
      <c r="H614" s="59"/>
      <c r="I614" s="42"/>
      <c r="J614" s="6"/>
      <c r="K614" s="116"/>
      <c r="L614" s="111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2"/>
      <c r="D615" s="42"/>
      <c r="E615" s="43"/>
      <c r="F615" s="42"/>
      <c r="G615" s="42"/>
      <c r="H615" s="59"/>
      <c r="I615" s="42"/>
      <c r="J615" s="6"/>
      <c r="K615" s="116"/>
      <c r="L615" s="111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2"/>
      <c r="D616" s="42"/>
      <c r="E616" s="43"/>
      <c r="F616" s="42"/>
      <c r="G616" s="42"/>
      <c r="H616" s="59"/>
      <c r="I616" s="42"/>
      <c r="J616" s="6"/>
      <c r="K616" s="116"/>
      <c r="L616" s="111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2"/>
      <c r="D617" s="42"/>
      <c r="E617" s="43"/>
      <c r="F617" s="42"/>
      <c r="G617" s="42"/>
      <c r="H617" s="59"/>
      <c r="I617" s="42"/>
      <c r="J617" s="6"/>
      <c r="K617" s="116"/>
      <c r="L617" s="111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2"/>
      <c r="D618" s="42"/>
      <c r="E618" s="43"/>
      <c r="F618" s="42"/>
      <c r="G618" s="42"/>
      <c r="H618" s="59"/>
      <c r="I618" s="42"/>
      <c r="J618" s="6"/>
      <c r="K618" s="116"/>
      <c r="L618" s="111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2"/>
      <c r="D619" s="42"/>
      <c r="E619" s="43"/>
      <c r="F619" s="42"/>
      <c r="G619" s="42"/>
      <c r="H619" s="59"/>
      <c r="I619" s="42"/>
      <c r="J619" s="6"/>
      <c r="K619" s="116"/>
      <c r="L619" s="111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2"/>
      <c r="D620" s="42"/>
      <c r="E620" s="43"/>
      <c r="F620" s="42"/>
      <c r="G620" s="42"/>
      <c r="H620" s="59"/>
      <c r="I620" s="42"/>
      <c r="J620" s="6"/>
      <c r="K620" s="116"/>
      <c r="L620" s="111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2"/>
      <c r="D621" s="42"/>
      <c r="E621" s="43"/>
      <c r="F621" s="42"/>
      <c r="G621" s="42"/>
      <c r="H621" s="59"/>
      <c r="I621" s="42"/>
      <c r="J621" s="6"/>
      <c r="K621" s="116"/>
      <c r="L621" s="111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2"/>
      <c r="D622" s="42"/>
      <c r="E622" s="43"/>
      <c r="F622" s="42"/>
      <c r="G622" s="42"/>
      <c r="H622" s="59"/>
      <c r="I622" s="42"/>
      <c r="J622" s="6"/>
      <c r="K622" s="116"/>
      <c r="L622" s="111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2"/>
      <c r="D623" s="42"/>
      <c r="E623" s="43"/>
      <c r="F623" s="42"/>
      <c r="G623" s="42"/>
      <c r="H623" s="59"/>
      <c r="I623" s="42"/>
      <c r="J623" s="6"/>
      <c r="K623" s="116"/>
      <c r="L623" s="111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2"/>
      <c r="D624" s="42"/>
      <c r="E624" s="43"/>
      <c r="F624" s="42"/>
      <c r="G624" s="42"/>
      <c r="H624" s="59"/>
      <c r="I624" s="42"/>
      <c r="J624" s="6"/>
      <c r="K624" s="116"/>
      <c r="L624" s="111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2"/>
      <c r="D625" s="42"/>
      <c r="E625" s="43"/>
      <c r="F625" s="42"/>
      <c r="G625" s="42"/>
      <c r="H625" s="59"/>
      <c r="I625" s="42"/>
      <c r="J625" s="6"/>
      <c r="K625" s="116"/>
      <c r="L625" s="111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2"/>
      <c r="D626" s="42"/>
      <c r="E626" s="43"/>
      <c r="F626" s="42"/>
      <c r="G626" s="42"/>
      <c r="H626" s="59"/>
      <c r="I626" s="42"/>
      <c r="J626" s="6"/>
      <c r="K626" s="116"/>
      <c r="L626" s="111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2"/>
      <c r="D627" s="42"/>
      <c r="E627" s="43"/>
      <c r="F627" s="42"/>
      <c r="G627" s="42"/>
      <c r="H627" s="59"/>
      <c r="I627" s="42"/>
      <c r="J627" s="6"/>
      <c r="K627" s="116"/>
      <c r="L627" s="111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2"/>
      <c r="D628" s="42"/>
      <c r="E628" s="43"/>
      <c r="F628" s="42"/>
      <c r="G628" s="42"/>
      <c r="H628" s="59"/>
      <c r="I628" s="42"/>
      <c r="J628" s="6"/>
      <c r="K628" s="116"/>
      <c r="L628" s="111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2"/>
      <c r="D629" s="42"/>
      <c r="E629" s="43"/>
      <c r="F629" s="42"/>
      <c r="G629" s="42"/>
      <c r="H629" s="59"/>
      <c r="I629" s="42"/>
      <c r="J629" s="6"/>
      <c r="K629" s="116"/>
      <c r="L629" s="111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2"/>
      <c r="D630" s="42"/>
      <c r="E630" s="43"/>
      <c r="F630" s="42"/>
      <c r="G630" s="42"/>
      <c r="H630" s="59"/>
      <c r="I630" s="42"/>
      <c r="J630" s="6"/>
      <c r="K630" s="116"/>
      <c r="L630" s="111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2"/>
      <c r="D631" s="42"/>
      <c r="E631" s="43"/>
      <c r="F631" s="42"/>
      <c r="G631" s="42"/>
      <c r="H631" s="59"/>
      <c r="I631" s="42"/>
      <c r="J631" s="6"/>
      <c r="K631" s="116"/>
      <c r="L631" s="111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2"/>
      <c r="D632" s="42"/>
      <c r="E632" s="43"/>
      <c r="F632" s="42"/>
      <c r="G632" s="42"/>
      <c r="H632" s="59"/>
      <c r="I632" s="42"/>
      <c r="J632" s="6"/>
      <c r="K632" s="116"/>
      <c r="L632" s="111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2"/>
      <c r="D633" s="42"/>
      <c r="E633" s="43"/>
      <c r="F633" s="42"/>
      <c r="G633" s="42"/>
      <c r="H633" s="59"/>
      <c r="I633" s="42"/>
      <c r="J633" s="6"/>
      <c r="K633" s="116"/>
      <c r="L633" s="111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2"/>
      <c r="D634" s="42"/>
      <c r="E634" s="43"/>
      <c r="F634" s="42"/>
      <c r="G634" s="42"/>
      <c r="H634" s="59"/>
      <c r="I634" s="42"/>
      <c r="J634" s="6"/>
      <c r="K634" s="116"/>
      <c r="L634" s="111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2"/>
      <c r="D635" s="42"/>
      <c r="E635" s="43"/>
      <c r="F635" s="42"/>
      <c r="G635" s="42"/>
      <c r="H635" s="59"/>
      <c r="I635" s="42"/>
      <c r="J635" s="6"/>
      <c r="K635" s="116"/>
      <c r="L635" s="111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2"/>
      <c r="D636" s="42"/>
      <c r="E636" s="43"/>
      <c r="F636" s="42"/>
      <c r="G636" s="42"/>
      <c r="H636" s="59"/>
      <c r="I636" s="42"/>
      <c r="J636" s="6"/>
      <c r="K636" s="116"/>
      <c r="L636" s="111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2"/>
      <c r="D637" s="42"/>
      <c r="E637" s="43"/>
      <c r="F637" s="42"/>
      <c r="G637" s="42"/>
      <c r="H637" s="59"/>
      <c r="I637" s="42"/>
      <c r="J637" s="6"/>
      <c r="K637" s="116"/>
      <c r="L637" s="111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2"/>
      <c r="D638" s="42"/>
      <c r="E638" s="43"/>
      <c r="F638" s="42"/>
      <c r="G638" s="42"/>
      <c r="H638" s="59"/>
      <c r="I638" s="42"/>
      <c r="J638" s="6"/>
      <c r="K638" s="116"/>
      <c r="L638" s="111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2"/>
      <c r="D639" s="42"/>
      <c r="E639" s="43"/>
      <c r="F639" s="42"/>
      <c r="G639" s="42"/>
      <c r="H639" s="59"/>
      <c r="I639" s="42"/>
      <c r="J639" s="6"/>
      <c r="K639" s="116"/>
      <c r="L639" s="111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2"/>
      <c r="D640" s="42"/>
      <c r="E640" s="43"/>
      <c r="F640" s="42"/>
      <c r="G640" s="42"/>
      <c r="H640" s="59"/>
      <c r="I640" s="42"/>
      <c r="J640" s="6"/>
      <c r="K640" s="116"/>
      <c r="L640" s="111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2"/>
      <c r="D641" s="42"/>
      <c r="E641" s="43"/>
      <c r="F641" s="42"/>
      <c r="G641" s="42"/>
      <c r="H641" s="59"/>
      <c r="I641" s="42"/>
      <c r="J641" s="6"/>
      <c r="K641" s="116"/>
      <c r="L641" s="111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2"/>
      <c r="D642" s="42"/>
      <c r="E642" s="43"/>
      <c r="F642" s="42"/>
      <c r="G642" s="42"/>
      <c r="H642" s="59"/>
      <c r="I642" s="42"/>
      <c r="J642" s="6"/>
      <c r="K642" s="116"/>
      <c r="L642" s="111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2"/>
      <c r="D643" s="42"/>
      <c r="E643" s="43"/>
      <c r="F643" s="42"/>
      <c r="G643" s="42"/>
      <c r="H643" s="59"/>
      <c r="I643" s="42"/>
      <c r="J643" s="6"/>
      <c r="K643" s="116"/>
      <c r="L643" s="111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2"/>
      <c r="D644" s="42"/>
      <c r="E644" s="43"/>
      <c r="F644" s="42"/>
      <c r="G644" s="42"/>
      <c r="H644" s="59"/>
      <c r="I644" s="42"/>
      <c r="J644" s="6"/>
      <c r="K644" s="116"/>
      <c r="L644" s="111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2"/>
      <c r="D645" s="42"/>
      <c r="E645" s="43"/>
      <c r="F645" s="42"/>
      <c r="G645" s="42"/>
      <c r="H645" s="59"/>
      <c r="I645" s="42"/>
      <c r="J645" s="6"/>
      <c r="K645" s="116"/>
      <c r="L645" s="111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2"/>
      <c r="D646" s="42"/>
      <c r="E646" s="43"/>
      <c r="F646" s="42"/>
      <c r="G646" s="42"/>
      <c r="H646" s="59"/>
      <c r="I646" s="42"/>
      <c r="J646" s="6"/>
      <c r="K646" s="116"/>
      <c r="L646" s="111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2"/>
      <c r="D647" s="42"/>
      <c r="E647" s="43"/>
      <c r="F647" s="42"/>
      <c r="G647" s="42"/>
      <c r="H647" s="59"/>
      <c r="I647" s="42"/>
      <c r="J647" s="6"/>
      <c r="K647" s="116"/>
      <c r="L647" s="111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2"/>
      <c r="D648" s="42"/>
      <c r="E648" s="43"/>
      <c r="F648" s="42"/>
      <c r="G648" s="42"/>
      <c r="H648" s="59"/>
      <c r="I648" s="42"/>
      <c r="J648" s="6"/>
      <c r="K648" s="116"/>
      <c r="L648" s="111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2"/>
      <c r="D649" s="42"/>
      <c r="E649" s="43"/>
      <c r="F649" s="42"/>
      <c r="G649" s="42"/>
      <c r="H649" s="59"/>
      <c r="I649" s="42"/>
      <c r="J649" s="6"/>
      <c r="K649" s="116"/>
      <c r="L649" s="111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2"/>
      <c r="D650" s="42"/>
      <c r="E650" s="43"/>
      <c r="F650" s="42"/>
      <c r="G650" s="42"/>
      <c r="H650" s="59"/>
      <c r="I650" s="42"/>
      <c r="J650" s="6"/>
      <c r="K650" s="116"/>
      <c r="L650" s="111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2"/>
      <c r="D651" s="42"/>
      <c r="E651" s="43"/>
      <c r="F651" s="42"/>
      <c r="G651" s="42"/>
      <c r="H651" s="59"/>
      <c r="I651" s="42"/>
      <c r="J651" s="6"/>
      <c r="K651" s="116"/>
      <c r="L651" s="111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2"/>
      <c r="D652" s="42"/>
      <c r="E652" s="43"/>
      <c r="F652" s="42"/>
      <c r="G652" s="42"/>
      <c r="H652" s="59"/>
      <c r="I652" s="42"/>
      <c r="J652" s="6"/>
      <c r="K652" s="116"/>
      <c r="L652" s="111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2"/>
      <c r="D653" s="42"/>
      <c r="E653" s="43"/>
      <c r="F653" s="42"/>
      <c r="G653" s="42"/>
      <c r="H653" s="59"/>
      <c r="I653" s="42"/>
      <c r="J653" s="6"/>
      <c r="K653" s="116"/>
      <c r="L653" s="111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2"/>
      <c r="D654" s="42"/>
      <c r="E654" s="43"/>
      <c r="F654" s="42"/>
      <c r="G654" s="42"/>
      <c r="H654" s="59"/>
      <c r="I654" s="42"/>
      <c r="J654" s="6"/>
      <c r="K654" s="116"/>
      <c r="L654" s="111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2"/>
      <c r="D655" s="42"/>
      <c r="E655" s="43"/>
      <c r="F655" s="42"/>
      <c r="G655" s="42"/>
      <c r="H655" s="59"/>
      <c r="I655" s="42"/>
      <c r="J655" s="6"/>
      <c r="K655" s="116"/>
      <c r="L655" s="111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2"/>
      <c r="D656" s="42"/>
      <c r="E656" s="43"/>
      <c r="F656" s="42"/>
      <c r="G656" s="42"/>
      <c r="H656" s="59"/>
      <c r="I656" s="42"/>
      <c r="J656" s="6"/>
      <c r="K656" s="116"/>
      <c r="L656" s="111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2"/>
      <c r="D657" s="42"/>
      <c r="E657" s="43"/>
      <c r="F657" s="42"/>
      <c r="G657" s="42"/>
      <c r="H657" s="59"/>
      <c r="I657" s="42"/>
      <c r="J657" s="6"/>
      <c r="K657" s="116"/>
      <c r="L657" s="111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2"/>
      <c r="D658" s="42"/>
      <c r="E658" s="43"/>
      <c r="F658" s="42"/>
      <c r="G658" s="42"/>
      <c r="H658" s="59"/>
      <c r="I658" s="42"/>
      <c r="J658" s="6"/>
      <c r="K658" s="116"/>
      <c r="L658" s="111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2"/>
      <c r="D659" s="42"/>
      <c r="E659" s="43"/>
      <c r="F659" s="42"/>
      <c r="G659" s="42"/>
      <c r="H659" s="59"/>
      <c r="I659" s="42"/>
      <c r="J659" s="6"/>
      <c r="K659" s="116"/>
      <c r="L659" s="111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2"/>
      <c r="D660" s="42"/>
      <c r="E660" s="43"/>
      <c r="F660" s="42"/>
      <c r="G660" s="42"/>
      <c r="H660" s="59"/>
      <c r="I660" s="42"/>
      <c r="J660" s="6"/>
      <c r="K660" s="116"/>
      <c r="L660" s="111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2"/>
      <c r="D661" s="42"/>
      <c r="E661" s="43"/>
      <c r="F661" s="42"/>
      <c r="G661" s="42"/>
      <c r="H661" s="59"/>
      <c r="I661" s="42"/>
      <c r="J661" s="6"/>
      <c r="K661" s="116"/>
      <c r="L661" s="111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2"/>
      <c r="D662" s="42"/>
      <c r="E662" s="43"/>
      <c r="F662" s="42"/>
      <c r="G662" s="42"/>
      <c r="H662" s="59"/>
      <c r="I662" s="42"/>
      <c r="J662" s="6"/>
      <c r="K662" s="116"/>
      <c r="L662" s="111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2"/>
      <c r="D663" s="42"/>
      <c r="E663" s="43"/>
      <c r="F663" s="42"/>
      <c r="G663" s="42"/>
      <c r="H663" s="59"/>
      <c r="I663" s="42"/>
      <c r="J663" s="6"/>
      <c r="K663" s="116"/>
      <c r="L663" s="111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2"/>
      <c r="D664" s="42"/>
      <c r="E664" s="43"/>
      <c r="F664" s="42"/>
      <c r="G664" s="42"/>
      <c r="H664" s="59"/>
      <c r="I664" s="42"/>
      <c r="J664" s="6"/>
      <c r="K664" s="116"/>
      <c r="L664" s="111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2"/>
      <c r="D665" s="42"/>
      <c r="E665" s="43"/>
      <c r="F665" s="42"/>
      <c r="G665" s="42"/>
      <c r="H665" s="59"/>
      <c r="I665" s="42"/>
      <c r="J665" s="6"/>
      <c r="K665" s="116"/>
      <c r="L665" s="111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2"/>
      <c r="D666" s="42"/>
      <c r="E666" s="43"/>
      <c r="F666" s="42"/>
      <c r="G666" s="42"/>
      <c r="H666" s="59"/>
      <c r="I666" s="42"/>
      <c r="J666" s="6"/>
      <c r="K666" s="116"/>
      <c r="L666" s="111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2"/>
      <c r="D667" s="42"/>
      <c r="E667" s="43"/>
      <c r="F667" s="42"/>
      <c r="G667" s="42"/>
      <c r="H667" s="59"/>
      <c r="I667" s="42"/>
      <c r="J667" s="6"/>
      <c r="K667" s="116"/>
      <c r="L667" s="111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2"/>
      <c r="D668" s="42"/>
      <c r="E668" s="43"/>
      <c r="F668" s="42"/>
      <c r="G668" s="42"/>
      <c r="H668" s="59"/>
      <c r="I668" s="42"/>
      <c r="J668" s="6"/>
      <c r="K668" s="116"/>
      <c r="L668" s="111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2"/>
      <c r="D669" s="42"/>
      <c r="E669" s="43"/>
      <c r="F669" s="42"/>
      <c r="G669" s="42"/>
      <c r="H669" s="59"/>
      <c r="I669" s="42"/>
      <c r="J669" s="6"/>
      <c r="K669" s="116"/>
      <c r="L669" s="111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2"/>
      <c r="D670" s="42"/>
      <c r="E670" s="43"/>
      <c r="F670" s="42"/>
      <c r="G670" s="42"/>
      <c r="H670" s="59"/>
      <c r="I670" s="42"/>
      <c r="J670" s="6"/>
      <c r="K670" s="116"/>
      <c r="L670" s="111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2"/>
      <c r="D671" s="42"/>
      <c r="E671" s="43"/>
      <c r="F671" s="42"/>
      <c r="G671" s="42"/>
      <c r="H671" s="59"/>
      <c r="I671" s="42"/>
      <c r="J671" s="6"/>
      <c r="K671" s="116"/>
      <c r="L671" s="111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2"/>
      <c r="D672" s="42"/>
      <c r="E672" s="43"/>
      <c r="F672" s="42"/>
      <c r="G672" s="42"/>
      <c r="H672" s="59"/>
      <c r="I672" s="42"/>
      <c r="J672" s="6"/>
      <c r="K672" s="116"/>
      <c r="L672" s="111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2"/>
      <c r="D673" s="42"/>
      <c r="E673" s="43"/>
      <c r="F673" s="42"/>
      <c r="G673" s="42"/>
      <c r="H673" s="59"/>
      <c r="I673" s="42"/>
      <c r="J673" s="6"/>
      <c r="K673" s="116"/>
      <c r="L673" s="111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2"/>
      <c r="D674" s="42"/>
      <c r="E674" s="43"/>
      <c r="F674" s="42"/>
      <c r="G674" s="42"/>
      <c r="H674" s="59"/>
      <c r="I674" s="42"/>
      <c r="J674" s="6"/>
      <c r="K674" s="116"/>
      <c r="L674" s="111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2"/>
      <c r="D675" s="42"/>
      <c r="E675" s="43"/>
      <c r="F675" s="42"/>
      <c r="G675" s="42"/>
      <c r="H675" s="59"/>
      <c r="I675" s="42"/>
      <c r="J675" s="6"/>
      <c r="K675" s="116"/>
      <c r="L675" s="111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2"/>
      <c r="D676" s="42"/>
      <c r="E676" s="43"/>
      <c r="F676" s="42"/>
      <c r="G676" s="42"/>
      <c r="H676" s="59"/>
      <c r="I676" s="42"/>
      <c r="J676" s="6"/>
      <c r="K676" s="116"/>
      <c r="L676" s="111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2"/>
      <c r="D677" s="42"/>
      <c r="E677" s="43"/>
      <c r="F677" s="42"/>
      <c r="G677" s="42"/>
      <c r="H677" s="59"/>
      <c r="I677" s="42"/>
      <c r="J677" s="6"/>
      <c r="K677" s="116"/>
      <c r="L677" s="111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2"/>
      <c r="D678" s="42"/>
      <c r="E678" s="43"/>
      <c r="F678" s="42"/>
      <c r="G678" s="42"/>
      <c r="H678" s="59"/>
      <c r="I678" s="42"/>
      <c r="J678" s="6"/>
      <c r="K678" s="116"/>
      <c r="L678" s="111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2"/>
      <c r="D679" s="42"/>
      <c r="E679" s="43"/>
      <c r="F679" s="42"/>
      <c r="G679" s="42"/>
      <c r="H679" s="59"/>
      <c r="I679" s="42"/>
      <c r="J679" s="6"/>
      <c r="K679" s="116"/>
      <c r="L679" s="111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2"/>
      <c r="D680" s="42"/>
      <c r="E680" s="43"/>
      <c r="F680" s="42"/>
      <c r="G680" s="42"/>
      <c r="H680" s="59"/>
      <c r="I680" s="42"/>
      <c r="J680" s="6"/>
      <c r="K680" s="116"/>
      <c r="L680" s="111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2"/>
      <c r="D681" s="42"/>
      <c r="E681" s="43"/>
      <c r="F681" s="42"/>
      <c r="G681" s="42"/>
      <c r="H681" s="59"/>
      <c r="I681" s="42"/>
      <c r="J681" s="6"/>
      <c r="K681" s="116"/>
      <c r="L681" s="111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2"/>
      <c r="D682" s="42"/>
      <c r="E682" s="43"/>
      <c r="F682" s="42"/>
      <c r="G682" s="42"/>
      <c r="H682" s="59"/>
      <c r="I682" s="42"/>
      <c r="J682" s="6"/>
      <c r="K682" s="116"/>
      <c r="L682" s="111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2"/>
      <c r="D683" s="42"/>
      <c r="E683" s="43"/>
      <c r="F683" s="42"/>
      <c r="G683" s="42"/>
      <c r="H683" s="59"/>
      <c r="I683" s="42"/>
      <c r="J683" s="6"/>
      <c r="K683" s="116"/>
      <c r="L683" s="111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2"/>
      <c r="D684" s="42"/>
      <c r="E684" s="43"/>
      <c r="F684" s="42"/>
      <c r="G684" s="42"/>
      <c r="H684" s="59"/>
      <c r="I684" s="42"/>
      <c r="J684" s="6"/>
      <c r="K684" s="116"/>
      <c r="L684" s="111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2"/>
      <c r="D685" s="42"/>
      <c r="E685" s="43"/>
      <c r="F685" s="42"/>
      <c r="G685" s="42"/>
      <c r="H685" s="59"/>
      <c r="I685" s="42"/>
      <c r="J685" s="6"/>
      <c r="K685" s="116"/>
      <c r="L685" s="111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2"/>
      <c r="D686" s="42"/>
      <c r="E686" s="43"/>
      <c r="F686" s="42"/>
      <c r="G686" s="42"/>
      <c r="H686" s="59"/>
      <c r="I686" s="42"/>
      <c r="J686" s="6"/>
      <c r="K686" s="116"/>
      <c r="L686" s="111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2"/>
      <c r="D687" s="42"/>
      <c r="E687" s="43"/>
      <c r="F687" s="42"/>
      <c r="G687" s="42"/>
      <c r="H687" s="59"/>
      <c r="I687" s="42"/>
      <c r="J687" s="6"/>
      <c r="K687" s="116"/>
      <c r="L687" s="111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2"/>
      <c r="D688" s="42"/>
      <c r="E688" s="43"/>
      <c r="F688" s="42"/>
      <c r="G688" s="42"/>
      <c r="H688" s="59"/>
      <c r="I688" s="42"/>
      <c r="J688" s="6"/>
      <c r="K688" s="116"/>
      <c r="L688" s="111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2"/>
      <c r="D689" s="42"/>
      <c r="E689" s="43"/>
      <c r="F689" s="42"/>
      <c r="G689" s="42"/>
      <c r="H689" s="59"/>
      <c r="I689" s="42"/>
      <c r="J689" s="6"/>
      <c r="K689" s="116"/>
      <c r="L689" s="111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2"/>
      <c r="D690" s="42"/>
      <c r="E690" s="43"/>
      <c r="F690" s="42"/>
      <c r="G690" s="42"/>
      <c r="H690" s="59"/>
      <c r="I690" s="42"/>
      <c r="J690" s="6"/>
      <c r="K690" s="116"/>
      <c r="L690" s="111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2"/>
      <c r="D691" s="42"/>
      <c r="E691" s="43"/>
      <c r="F691" s="42"/>
      <c r="G691" s="42"/>
      <c r="H691" s="59"/>
      <c r="I691" s="42"/>
      <c r="J691" s="6"/>
      <c r="K691" s="116"/>
      <c r="L691" s="111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2"/>
      <c r="D692" s="42"/>
      <c r="E692" s="43"/>
      <c r="F692" s="42"/>
      <c r="G692" s="42"/>
      <c r="H692" s="59"/>
      <c r="I692" s="42"/>
      <c r="J692" s="6"/>
      <c r="K692" s="116"/>
      <c r="L692" s="111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2"/>
      <c r="D693" s="42"/>
      <c r="E693" s="43"/>
      <c r="F693" s="42"/>
      <c r="G693" s="42"/>
      <c r="H693" s="59"/>
      <c r="I693" s="42"/>
      <c r="J693" s="6"/>
      <c r="K693" s="116"/>
      <c r="L693" s="111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2"/>
      <c r="D694" s="42"/>
      <c r="E694" s="43"/>
      <c r="F694" s="42"/>
      <c r="G694" s="42"/>
      <c r="H694" s="59"/>
      <c r="I694" s="42"/>
      <c r="J694" s="6"/>
      <c r="K694" s="116"/>
      <c r="L694" s="111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2"/>
      <c r="D695" s="42"/>
      <c r="E695" s="43"/>
      <c r="F695" s="42"/>
      <c r="G695" s="42"/>
      <c r="H695" s="59"/>
      <c r="I695" s="42"/>
      <c r="J695" s="6"/>
      <c r="K695" s="116"/>
      <c r="L695" s="111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2"/>
      <c r="D696" s="42"/>
      <c r="E696" s="43"/>
      <c r="F696" s="42"/>
      <c r="G696" s="42"/>
      <c r="H696" s="59"/>
      <c r="I696" s="42"/>
      <c r="J696" s="6"/>
      <c r="K696" s="116"/>
      <c r="L696" s="111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2"/>
      <c r="D697" s="42"/>
      <c r="E697" s="43"/>
      <c r="F697" s="42"/>
      <c r="G697" s="42"/>
      <c r="H697" s="59"/>
      <c r="I697" s="42"/>
      <c r="J697" s="6"/>
      <c r="K697" s="116"/>
      <c r="L697" s="111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2"/>
      <c r="D698" s="42"/>
      <c r="E698" s="43"/>
      <c r="F698" s="42"/>
      <c r="G698" s="42"/>
      <c r="H698" s="59"/>
      <c r="I698" s="42"/>
      <c r="J698" s="6"/>
      <c r="K698" s="116"/>
      <c r="L698" s="111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2"/>
      <c r="D699" s="42"/>
      <c r="E699" s="43"/>
      <c r="F699" s="42"/>
      <c r="G699" s="42"/>
      <c r="H699" s="59"/>
      <c r="I699" s="42"/>
      <c r="J699" s="6"/>
      <c r="K699" s="116"/>
      <c r="L699" s="111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2"/>
      <c r="D700" s="42"/>
      <c r="E700" s="43"/>
      <c r="F700" s="42"/>
      <c r="G700" s="42"/>
      <c r="H700" s="59"/>
      <c r="I700" s="42"/>
      <c r="J700" s="6"/>
      <c r="K700" s="116"/>
      <c r="L700" s="111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2"/>
      <c r="D701" s="42"/>
      <c r="E701" s="43"/>
      <c r="F701" s="42"/>
      <c r="G701" s="42"/>
      <c r="H701" s="59"/>
      <c r="I701" s="42"/>
      <c r="J701" s="6"/>
      <c r="K701" s="116"/>
      <c r="L701" s="111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2"/>
      <c r="D702" s="42"/>
      <c r="E702" s="43"/>
      <c r="F702" s="42"/>
      <c r="G702" s="42"/>
      <c r="H702" s="59"/>
      <c r="I702" s="42"/>
      <c r="J702" s="6"/>
      <c r="K702" s="116"/>
      <c r="L702" s="111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2"/>
      <c r="D703" s="42"/>
      <c r="E703" s="43"/>
      <c r="F703" s="42"/>
      <c r="G703" s="42"/>
      <c r="H703" s="59"/>
      <c r="I703" s="42"/>
      <c r="J703" s="6"/>
      <c r="K703" s="116"/>
      <c r="L703" s="111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2"/>
      <c r="D704" s="42"/>
      <c r="E704" s="43"/>
      <c r="F704" s="42"/>
      <c r="G704" s="42"/>
      <c r="H704" s="59"/>
      <c r="I704" s="42"/>
      <c r="J704" s="6"/>
      <c r="K704" s="116"/>
      <c r="L704" s="111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2"/>
      <c r="D705" s="42"/>
      <c r="E705" s="43"/>
      <c r="F705" s="42"/>
      <c r="G705" s="42"/>
      <c r="H705" s="59"/>
      <c r="I705" s="42"/>
      <c r="J705" s="6"/>
      <c r="K705" s="116"/>
      <c r="L705" s="111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2"/>
      <c r="D706" s="42"/>
      <c r="E706" s="43"/>
      <c r="F706" s="42"/>
      <c r="G706" s="42"/>
      <c r="H706" s="59"/>
      <c r="I706" s="42"/>
      <c r="J706" s="6"/>
      <c r="K706" s="116"/>
      <c r="L706" s="111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2"/>
      <c r="D707" s="42"/>
      <c r="E707" s="43"/>
      <c r="F707" s="42"/>
      <c r="G707" s="42"/>
      <c r="H707" s="59"/>
      <c r="I707" s="42"/>
      <c r="J707" s="6"/>
      <c r="K707" s="116"/>
      <c r="L707" s="111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2"/>
      <c r="D708" s="42"/>
      <c r="E708" s="43"/>
      <c r="F708" s="42"/>
      <c r="G708" s="42"/>
      <c r="H708" s="59"/>
      <c r="I708" s="42"/>
      <c r="J708" s="6"/>
      <c r="K708" s="116"/>
      <c r="L708" s="111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2"/>
      <c r="D709" s="42"/>
      <c r="E709" s="43"/>
      <c r="F709" s="42"/>
      <c r="G709" s="42"/>
      <c r="H709" s="59"/>
      <c r="I709" s="42"/>
      <c r="J709" s="6"/>
      <c r="K709" s="116"/>
      <c r="L709" s="111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2"/>
      <c r="D710" s="42"/>
      <c r="E710" s="43"/>
      <c r="F710" s="42"/>
      <c r="G710" s="42"/>
      <c r="H710" s="59"/>
      <c r="I710" s="42"/>
      <c r="J710" s="6"/>
      <c r="K710" s="116"/>
      <c r="L710" s="111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2"/>
      <c r="D711" s="42"/>
      <c r="E711" s="43"/>
      <c r="F711" s="42"/>
      <c r="G711" s="42"/>
      <c r="H711" s="59"/>
      <c r="I711" s="42"/>
      <c r="J711" s="6"/>
      <c r="K711" s="116"/>
      <c r="L711" s="111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2"/>
      <c r="D712" s="42"/>
      <c r="E712" s="43"/>
      <c r="F712" s="42"/>
      <c r="G712" s="42"/>
      <c r="H712" s="59"/>
      <c r="I712" s="42"/>
      <c r="J712" s="6"/>
      <c r="K712" s="116"/>
      <c r="L712" s="111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2"/>
      <c r="D713" s="42"/>
      <c r="E713" s="43"/>
      <c r="F713" s="42"/>
      <c r="G713" s="42"/>
      <c r="H713" s="59"/>
      <c r="I713" s="42"/>
      <c r="J713" s="6"/>
      <c r="K713" s="116"/>
      <c r="L713" s="111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2"/>
      <c r="D714" s="42"/>
      <c r="E714" s="43"/>
      <c r="F714" s="42"/>
      <c r="G714" s="42"/>
      <c r="H714" s="59"/>
      <c r="I714" s="42"/>
      <c r="J714" s="6"/>
      <c r="K714" s="116"/>
      <c r="L714" s="111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2"/>
      <c r="D715" s="42"/>
      <c r="E715" s="43"/>
      <c r="F715" s="42"/>
      <c r="G715" s="42"/>
      <c r="H715" s="59"/>
      <c r="I715" s="42"/>
      <c r="J715" s="6"/>
      <c r="K715" s="116"/>
      <c r="L715" s="111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2"/>
      <c r="D716" s="42"/>
      <c r="E716" s="43"/>
      <c r="F716" s="42"/>
      <c r="G716" s="42"/>
      <c r="H716" s="59"/>
      <c r="I716" s="42"/>
      <c r="J716" s="6"/>
      <c r="K716" s="116"/>
      <c r="L716" s="111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2"/>
      <c r="D717" s="42"/>
      <c r="E717" s="43"/>
      <c r="F717" s="42"/>
      <c r="G717" s="42"/>
      <c r="H717" s="59"/>
      <c r="I717" s="42"/>
      <c r="J717" s="6"/>
      <c r="K717" s="116"/>
      <c r="L717" s="111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2"/>
      <c r="D718" s="42"/>
      <c r="E718" s="43"/>
      <c r="F718" s="42"/>
      <c r="G718" s="42"/>
      <c r="H718" s="59"/>
      <c r="I718" s="42"/>
      <c r="J718" s="6"/>
      <c r="K718" s="116"/>
      <c r="L718" s="111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2"/>
      <c r="D719" s="42"/>
      <c r="E719" s="43"/>
      <c r="F719" s="42"/>
      <c r="G719" s="42"/>
      <c r="H719" s="59"/>
      <c r="I719" s="42"/>
      <c r="J719" s="6"/>
      <c r="K719" s="116"/>
      <c r="L719" s="111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2"/>
      <c r="D720" s="42"/>
      <c r="E720" s="43"/>
      <c r="F720" s="42"/>
      <c r="G720" s="42"/>
      <c r="H720" s="59"/>
      <c r="I720" s="42"/>
      <c r="J720" s="6"/>
      <c r="K720" s="116"/>
      <c r="L720" s="111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2"/>
      <c r="D721" s="42"/>
      <c r="E721" s="43"/>
      <c r="F721" s="42"/>
      <c r="G721" s="42"/>
      <c r="H721" s="59"/>
      <c r="I721" s="42"/>
      <c r="J721" s="6"/>
      <c r="K721" s="116"/>
      <c r="L721" s="111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2"/>
      <c r="D722" s="42"/>
      <c r="E722" s="43"/>
      <c r="F722" s="42"/>
      <c r="G722" s="42"/>
      <c r="H722" s="59"/>
      <c r="I722" s="42"/>
      <c r="J722" s="6"/>
      <c r="K722" s="116"/>
      <c r="L722" s="111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2"/>
      <c r="D723" s="42"/>
      <c r="E723" s="43"/>
      <c r="F723" s="42"/>
      <c r="G723" s="42"/>
      <c r="H723" s="59"/>
      <c r="I723" s="42"/>
      <c r="J723" s="6"/>
      <c r="K723" s="116"/>
      <c r="L723" s="111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2"/>
      <c r="D724" s="42"/>
      <c r="E724" s="43"/>
      <c r="F724" s="42"/>
      <c r="G724" s="42"/>
      <c r="H724" s="59"/>
      <c r="I724" s="42"/>
      <c r="J724" s="6"/>
      <c r="K724" s="116"/>
      <c r="L724" s="111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2"/>
      <c r="D725" s="42"/>
      <c r="E725" s="43"/>
      <c r="F725" s="42"/>
      <c r="G725" s="42"/>
      <c r="H725" s="59"/>
      <c r="I725" s="42"/>
      <c r="J725" s="6"/>
      <c r="K725" s="116"/>
      <c r="L725" s="111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2"/>
      <c r="D726" s="42"/>
      <c r="E726" s="43"/>
      <c r="F726" s="42"/>
      <c r="G726" s="42"/>
      <c r="H726" s="59"/>
      <c r="I726" s="42"/>
      <c r="J726" s="6"/>
      <c r="K726" s="116"/>
      <c r="L726" s="111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2"/>
      <c r="D727" s="42"/>
      <c r="E727" s="43"/>
      <c r="F727" s="42"/>
      <c r="G727" s="42"/>
      <c r="H727" s="59"/>
      <c r="I727" s="42"/>
      <c r="J727" s="6"/>
      <c r="K727" s="116"/>
      <c r="L727" s="111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2"/>
      <c r="D728" s="42"/>
      <c r="E728" s="43"/>
      <c r="F728" s="42"/>
      <c r="G728" s="42"/>
      <c r="H728" s="59"/>
      <c r="I728" s="42"/>
      <c r="J728" s="6"/>
      <c r="K728" s="116"/>
      <c r="L728" s="111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2"/>
      <c r="D729" s="42"/>
      <c r="E729" s="43"/>
      <c r="F729" s="42"/>
      <c r="G729" s="42"/>
      <c r="H729" s="59"/>
      <c r="I729" s="42"/>
      <c r="J729" s="6"/>
      <c r="K729" s="116"/>
      <c r="L729" s="111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2"/>
      <c r="D730" s="42"/>
      <c r="E730" s="43"/>
      <c r="F730" s="42"/>
      <c r="G730" s="42"/>
      <c r="H730" s="59"/>
      <c r="I730" s="42"/>
      <c r="J730" s="6"/>
      <c r="K730" s="116"/>
      <c r="L730" s="111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2"/>
      <c r="D731" s="42"/>
      <c r="E731" s="43"/>
      <c r="F731" s="42"/>
      <c r="G731" s="42"/>
      <c r="H731" s="59"/>
      <c r="I731" s="42"/>
      <c r="J731" s="6"/>
      <c r="K731" s="116"/>
      <c r="L731" s="111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2"/>
      <c r="D732" s="42"/>
      <c r="E732" s="43"/>
      <c r="F732" s="42"/>
      <c r="G732" s="42"/>
      <c r="H732" s="59"/>
      <c r="I732" s="42"/>
      <c r="J732" s="6"/>
      <c r="K732" s="116"/>
      <c r="L732" s="111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2"/>
      <c r="D733" s="42"/>
      <c r="E733" s="43"/>
      <c r="F733" s="42"/>
      <c r="G733" s="42"/>
      <c r="H733" s="59"/>
      <c r="I733" s="42"/>
      <c r="J733" s="6"/>
      <c r="K733" s="116"/>
      <c r="L733" s="111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2"/>
      <c r="D734" s="42"/>
      <c r="E734" s="43"/>
      <c r="F734" s="42"/>
      <c r="G734" s="42"/>
      <c r="H734" s="59"/>
      <c r="I734" s="42"/>
      <c r="J734" s="6"/>
      <c r="K734" s="116"/>
      <c r="L734" s="111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2"/>
      <c r="D735" s="42"/>
      <c r="E735" s="43"/>
      <c r="F735" s="42"/>
      <c r="G735" s="42"/>
      <c r="H735" s="59"/>
      <c r="I735" s="42"/>
      <c r="J735" s="6"/>
      <c r="K735" s="116"/>
      <c r="L735" s="111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2"/>
      <c r="D736" s="42"/>
      <c r="E736" s="43"/>
      <c r="F736" s="42"/>
      <c r="G736" s="42"/>
      <c r="H736" s="59"/>
      <c r="I736" s="42"/>
      <c r="J736" s="6"/>
      <c r="K736" s="116"/>
      <c r="L736" s="111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2"/>
      <c r="D737" s="42"/>
      <c r="E737" s="43"/>
      <c r="F737" s="42"/>
      <c r="G737" s="42"/>
      <c r="H737" s="59"/>
      <c r="I737" s="42"/>
      <c r="J737" s="6"/>
      <c r="K737" s="116"/>
      <c r="L737" s="111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2"/>
      <c r="D738" s="42"/>
      <c r="E738" s="43"/>
      <c r="F738" s="42"/>
      <c r="G738" s="42"/>
      <c r="H738" s="59"/>
      <c r="I738" s="42"/>
      <c r="J738" s="6"/>
      <c r="K738" s="116"/>
      <c r="L738" s="111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2"/>
      <c r="D739" s="42"/>
      <c r="E739" s="43"/>
      <c r="F739" s="42"/>
      <c r="G739" s="42"/>
      <c r="H739" s="59"/>
      <c r="I739" s="42"/>
      <c r="J739" s="6"/>
      <c r="K739" s="116"/>
      <c r="L739" s="111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2"/>
      <c r="D740" s="42"/>
      <c r="E740" s="43"/>
      <c r="F740" s="42"/>
      <c r="G740" s="42"/>
      <c r="H740" s="59"/>
      <c r="I740" s="42"/>
      <c r="J740" s="6"/>
      <c r="K740" s="116"/>
      <c r="L740" s="111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2"/>
      <c r="D741" s="42"/>
      <c r="E741" s="43"/>
      <c r="F741" s="42"/>
      <c r="G741" s="42"/>
      <c r="H741" s="59"/>
      <c r="I741" s="42"/>
      <c r="J741" s="6"/>
      <c r="K741" s="116"/>
      <c r="L741" s="111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2"/>
      <c r="D742" s="42"/>
      <c r="E742" s="43"/>
      <c r="F742" s="42"/>
      <c r="G742" s="42"/>
      <c r="H742" s="59"/>
      <c r="I742" s="42"/>
      <c r="J742" s="6"/>
      <c r="K742" s="116"/>
      <c r="L742" s="111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2"/>
      <c r="D743" s="42"/>
      <c r="E743" s="43"/>
      <c r="F743" s="42"/>
      <c r="G743" s="42"/>
      <c r="H743" s="59"/>
      <c r="I743" s="42"/>
      <c r="J743" s="6"/>
      <c r="K743" s="116"/>
      <c r="L743" s="111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2"/>
      <c r="D744" s="42"/>
      <c r="E744" s="43"/>
      <c r="F744" s="42"/>
      <c r="G744" s="42"/>
      <c r="H744" s="59"/>
      <c r="I744" s="42"/>
      <c r="J744" s="6"/>
      <c r="K744" s="116"/>
      <c r="L744" s="111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2"/>
      <c r="D745" s="42"/>
      <c r="E745" s="43"/>
      <c r="F745" s="42"/>
      <c r="G745" s="42"/>
      <c r="H745" s="59"/>
      <c r="I745" s="42"/>
      <c r="J745" s="6"/>
      <c r="K745" s="116"/>
      <c r="L745" s="111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2"/>
      <c r="D746" s="42"/>
      <c r="E746" s="43"/>
      <c r="F746" s="42"/>
      <c r="G746" s="42"/>
      <c r="H746" s="59"/>
      <c r="I746" s="42"/>
      <c r="J746" s="6"/>
      <c r="K746" s="116"/>
      <c r="L746" s="111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2"/>
      <c r="D747" s="42"/>
      <c r="E747" s="43"/>
      <c r="F747" s="42"/>
      <c r="G747" s="42"/>
      <c r="H747" s="59"/>
      <c r="I747" s="42"/>
      <c r="J747" s="6"/>
      <c r="K747" s="116"/>
      <c r="L747" s="111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2"/>
      <c r="D748" s="42"/>
      <c r="E748" s="43"/>
      <c r="F748" s="42"/>
      <c r="G748" s="42"/>
      <c r="H748" s="59"/>
      <c r="I748" s="42"/>
      <c r="J748" s="6"/>
      <c r="K748" s="116"/>
      <c r="L748" s="111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2"/>
      <c r="D749" s="42"/>
      <c r="E749" s="43"/>
      <c r="F749" s="42"/>
      <c r="G749" s="42"/>
      <c r="H749" s="59"/>
      <c r="I749" s="42"/>
      <c r="J749" s="6"/>
      <c r="K749" s="116"/>
      <c r="L749" s="111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2"/>
      <c r="D750" s="42"/>
      <c r="E750" s="43"/>
      <c r="F750" s="42"/>
      <c r="G750" s="42"/>
      <c r="H750" s="59"/>
      <c r="I750" s="42"/>
      <c r="J750" s="6"/>
      <c r="K750" s="116"/>
      <c r="L750" s="111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2"/>
      <c r="D751" s="42"/>
      <c r="E751" s="43"/>
      <c r="F751" s="42"/>
      <c r="G751" s="42"/>
      <c r="H751" s="59"/>
      <c r="I751" s="42"/>
      <c r="J751" s="6"/>
      <c r="K751" s="116"/>
      <c r="L751" s="111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2"/>
      <c r="D752" s="42"/>
      <c r="E752" s="43"/>
      <c r="F752" s="42"/>
      <c r="G752" s="42"/>
      <c r="H752" s="59"/>
      <c r="I752" s="42"/>
      <c r="J752" s="6"/>
      <c r="K752" s="116"/>
      <c r="L752" s="111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2"/>
      <c r="D753" s="42"/>
      <c r="E753" s="43"/>
      <c r="F753" s="42"/>
      <c r="G753" s="42"/>
      <c r="H753" s="59"/>
      <c r="I753" s="42"/>
      <c r="J753" s="6"/>
      <c r="K753" s="116"/>
      <c r="L753" s="111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2"/>
      <c r="D754" s="42"/>
      <c r="E754" s="43"/>
      <c r="F754" s="42"/>
      <c r="G754" s="42"/>
      <c r="H754" s="59"/>
      <c r="I754" s="42"/>
      <c r="J754" s="6"/>
      <c r="K754" s="116"/>
      <c r="L754" s="111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2"/>
      <c r="D755" s="42"/>
      <c r="E755" s="43"/>
      <c r="F755" s="42"/>
      <c r="G755" s="42"/>
      <c r="H755" s="59"/>
      <c r="I755" s="42"/>
      <c r="J755" s="6"/>
      <c r="K755" s="116"/>
      <c r="L755" s="111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2"/>
      <c r="D756" s="42"/>
      <c r="E756" s="43"/>
      <c r="F756" s="42"/>
      <c r="G756" s="42"/>
      <c r="H756" s="59"/>
      <c r="I756" s="42"/>
      <c r="J756" s="6"/>
      <c r="K756" s="116"/>
      <c r="L756" s="111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2"/>
      <c r="D757" s="42"/>
      <c r="E757" s="43"/>
      <c r="F757" s="42"/>
      <c r="G757" s="42"/>
      <c r="H757" s="59"/>
      <c r="I757" s="42"/>
      <c r="J757" s="6"/>
      <c r="K757" s="116"/>
      <c r="L757" s="111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2"/>
      <c r="D758" s="42"/>
      <c r="E758" s="43"/>
      <c r="F758" s="42"/>
      <c r="G758" s="42"/>
      <c r="H758" s="59"/>
      <c r="I758" s="42"/>
      <c r="J758" s="6"/>
      <c r="K758" s="116"/>
      <c r="L758" s="111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2"/>
      <c r="D759" s="42"/>
      <c r="E759" s="43"/>
      <c r="F759" s="42"/>
      <c r="G759" s="42"/>
      <c r="H759" s="59"/>
      <c r="I759" s="42"/>
      <c r="J759" s="6"/>
      <c r="K759" s="116"/>
      <c r="L759" s="111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2"/>
      <c r="D760" s="42"/>
      <c r="E760" s="43"/>
      <c r="F760" s="42"/>
      <c r="G760" s="42"/>
      <c r="H760" s="59"/>
      <c r="I760" s="42"/>
      <c r="J760" s="6"/>
      <c r="K760" s="116"/>
      <c r="L760" s="111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2"/>
      <c r="D761" s="42"/>
      <c r="E761" s="43"/>
      <c r="F761" s="42"/>
      <c r="G761" s="42"/>
      <c r="H761" s="59"/>
      <c r="I761" s="42"/>
      <c r="J761" s="6"/>
      <c r="K761" s="116"/>
      <c r="L761" s="111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2"/>
      <c r="D762" s="42"/>
      <c r="E762" s="43"/>
      <c r="F762" s="42"/>
      <c r="G762" s="42"/>
      <c r="H762" s="59"/>
      <c r="I762" s="42"/>
      <c r="J762" s="6"/>
      <c r="K762" s="116"/>
      <c r="L762" s="111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2"/>
      <c r="D763" s="42"/>
      <c r="E763" s="43"/>
      <c r="F763" s="42"/>
      <c r="G763" s="42"/>
      <c r="H763" s="59"/>
      <c r="I763" s="42"/>
      <c r="J763" s="6"/>
      <c r="K763" s="116"/>
      <c r="L763" s="111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2"/>
      <c r="D764" s="42"/>
      <c r="E764" s="43"/>
      <c r="F764" s="42"/>
      <c r="G764" s="42"/>
      <c r="H764" s="59"/>
      <c r="I764" s="42"/>
      <c r="J764" s="6"/>
      <c r="K764" s="116"/>
      <c r="L764" s="111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2"/>
      <c r="D765" s="42"/>
      <c r="E765" s="43"/>
      <c r="F765" s="42"/>
      <c r="G765" s="42"/>
      <c r="H765" s="59"/>
      <c r="I765" s="42"/>
      <c r="J765" s="6"/>
      <c r="K765" s="116"/>
      <c r="L765" s="111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2"/>
      <c r="D766" s="42"/>
      <c r="E766" s="43"/>
      <c r="F766" s="42"/>
      <c r="G766" s="42"/>
      <c r="H766" s="59"/>
      <c r="I766" s="42"/>
      <c r="J766" s="6"/>
      <c r="K766" s="116"/>
      <c r="L766" s="111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2"/>
      <c r="D767" s="42"/>
      <c r="E767" s="43"/>
      <c r="F767" s="42"/>
      <c r="G767" s="42"/>
      <c r="H767" s="59"/>
      <c r="I767" s="42"/>
      <c r="J767" s="6"/>
      <c r="K767" s="116"/>
      <c r="L767" s="111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2"/>
      <c r="D768" s="42"/>
      <c r="E768" s="43"/>
      <c r="F768" s="42"/>
      <c r="G768" s="42"/>
      <c r="H768" s="59"/>
      <c r="I768" s="42"/>
      <c r="J768" s="6"/>
      <c r="K768" s="116"/>
      <c r="L768" s="111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2"/>
      <c r="D769" s="42"/>
      <c r="E769" s="43"/>
      <c r="F769" s="42"/>
      <c r="G769" s="42"/>
      <c r="H769" s="59"/>
      <c r="I769" s="42"/>
      <c r="J769" s="6"/>
      <c r="K769" s="116"/>
      <c r="L769" s="111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2"/>
      <c r="D770" s="42"/>
      <c r="E770" s="43"/>
      <c r="F770" s="42"/>
      <c r="G770" s="42"/>
      <c r="H770" s="59"/>
      <c r="I770" s="42"/>
      <c r="J770" s="6"/>
      <c r="K770" s="116"/>
      <c r="L770" s="111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2"/>
      <c r="D771" s="42"/>
      <c r="E771" s="43"/>
      <c r="F771" s="42"/>
      <c r="G771" s="42"/>
      <c r="H771" s="59"/>
      <c r="I771" s="42"/>
      <c r="J771" s="6"/>
      <c r="K771" s="116"/>
      <c r="L771" s="111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2"/>
      <c r="D772" s="42"/>
      <c r="E772" s="43"/>
      <c r="F772" s="42"/>
      <c r="G772" s="42"/>
      <c r="H772" s="59"/>
      <c r="I772" s="42"/>
      <c r="J772" s="6"/>
      <c r="K772" s="116"/>
      <c r="L772" s="111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2"/>
      <c r="D773" s="42"/>
      <c r="E773" s="43"/>
      <c r="F773" s="42"/>
      <c r="G773" s="42"/>
      <c r="H773" s="59"/>
      <c r="I773" s="42"/>
      <c r="J773" s="6"/>
      <c r="K773" s="116"/>
      <c r="L773" s="111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2"/>
      <c r="D774" s="42"/>
      <c r="E774" s="43"/>
      <c r="F774" s="42"/>
      <c r="G774" s="42"/>
      <c r="H774" s="59"/>
      <c r="I774" s="42"/>
      <c r="J774" s="6"/>
      <c r="K774" s="116"/>
      <c r="L774" s="111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2"/>
      <c r="D775" s="42"/>
      <c r="E775" s="43"/>
      <c r="F775" s="42"/>
      <c r="G775" s="42"/>
      <c r="H775" s="59"/>
      <c r="I775" s="42"/>
      <c r="J775" s="6"/>
      <c r="K775" s="116"/>
      <c r="L775" s="111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2"/>
      <c r="D776" s="42"/>
      <c r="E776" s="43"/>
      <c r="F776" s="42"/>
      <c r="G776" s="42"/>
      <c r="H776" s="59"/>
      <c r="I776" s="42"/>
      <c r="J776" s="6"/>
      <c r="K776" s="116"/>
      <c r="L776" s="111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2"/>
      <c r="D777" s="42"/>
      <c r="E777" s="43"/>
      <c r="F777" s="42"/>
      <c r="G777" s="42"/>
      <c r="H777" s="59"/>
      <c r="I777" s="42"/>
      <c r="J777" s="6"/>
      <c r="K777" s="116"/>
      <c r="L777" s="111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2"/>
      <c r="D778" s="42"/>
      <c r="E778" s="43"/>
      <c r="F778" s="42"/>
      <c r="G778" s="42"/>
      <c r="H778" s="59"/>
      <c r="I778" s="42"/>
      <c r="J778" s="6"/>
      <c r="K778" s="116"/>
      <c r="L778" s="111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2"/>
      <c r="D779" s="42"/>
      <c r="E779" s="43"/>
      <c r="F779" s="42"/>
      <c r="G779" s="42"/>
      <c r="H779" s="59"/>
      <c r="I779" s="42"/>
      <c r="J779" s="6"/>
      <c r="K779" s="116"/>
      <c r="L779" s="111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2"/>
      <c r="D780" s="42"/>
      <c r="E780" s="43"/>
      <c r="F780" s="42"/>
      <c r="G780" s="42"/>
      <c r="H780" s="59"/>
      <c r="I780" s="42"/>
      <c r="J780" s="6"/>
      <c r="K780" s="116"/>
      <c r="L780" s="111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2"/>
      <c r="D781" s="42"/>
      <c r="E781" s="43"/>
      <c r="F781" s="42"/>
      <c r="G781" s="42"/>
      <c r="H781" s="59"/>
      <c r="I781" s="42"/>
      <c r="J781" s="6"/>
      <c r="K781" s="116"/>
      <c r="L781" s="111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2"/>
      <c r="D782" s="42"/>
      <c r="E782" s="43"/>
      <c r="F782" s="42"/>
      <c r="G782" s="42"/>
      <c r="H782" s="59"/>
      <c r="I782" s="42"/>
      <c r="J782" s="6"/>
      <c r="K782" s="116"/>
      <c r="L782" s="111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2"/>
      <c r="D783" s="42"/>
      <c r="E783" s="43"/>
      <c r="F783" s="42"/>
      <c r="G783" s="42"/>
      <c r="H783" s="59"/>
      <c r="I783" s="42"/>
      <c r="J783" s="6"/>
      <c r="K783" s="116"/>
      <c r="L783" s="111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2"/>
      <c r="D784" s="42"/>
      <c r="E784" s="43"/>
      <c r="F784" s="42"/>
      <c r="G784" s="42"/>
      <c r="H784" s="59"/>
      <c r="I784" s="42"/>
      <c r="J784" s="6"/>
      <c r="K784" s="116"/>
      <c r="L784" s="111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2"/>
      <c r="D785" s="42"/>
      <c r="E785" s="43"/>
      <c r="F785" s="42"/>
      <c r="G785" s="42"/>
      <c r="H785" s="59"/>
      <c r="I785" s="42"/>
      <c r="J785" s="6"/>
      <c r="K785" s="116"/>
      <c r="L785" s="111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2"/>
      <c r="D786" s="42"/>
      <c r="E786" s="43"/>
      <c r="F786" s="42"/>
      <c r="G786" s="42"/>
      <c r="H786" s="59"/>
      <c r="I786" s="42"/>
      <c r="J786" s="6"/>
      <c r="K786" s="116"/>
      <c r="L786" s="111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2"/>
      <c r="D787" s="42"/>
      <c r="E787" s="43"/>
      <c r="F787" s="42"/>
      <c r="G787" s="42"/>
      <c r="H787" s="59"/>
      <c r="I787" s="42"/>
      <c r="J787" s="6"/>
      <c r="K787" s="116"/>
      <c r="L787" s="111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2"/>
      <c r="D788" s="42"/>
      <c r="E788" s="43"/>
      <c r="F788" s="42"/>
      <c r="G788" s="42"/>
      <c r="H788" s="59"/>
      <c r="I788" s="42"/>
      <c r="J788" s="6"/>
      <c r="K788" s="116"/>
      <c r="L788" s="111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2"/>
      <c r="D789" s="42"/>
      <c r="E789" s="43"/>
      <c r="F789" s="42"/>
      <c r="G789" s="42"/>
      <c r="H789" s="59"/>
      <c r="I789" s="42"/>
      <c r="J789" s="6"/>
      <c r="K789" s="116"/>
      <c r="L789" s="111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2"/>
      <c r="D790" s="42"/>
      <c r="E790" s="43"/>
      <c r="F790" s="42"/>
      <c r="G790" s="42"/>
      <c r="H790" s="59"/>
      <c r="I790" s="42"/>
      <c r="J790" s="6"/>
      <c r="K790" s="116"/>
      <c r="L790" s="111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2"/>
      <c r="D791" s="42"/>
      <c r="E791" s="43"/>
      <c r="F791" s="42"/>
      <c r="G791" s="42"/>
      <c r="H791" s="59"/>
      <c r="I791" s="42"/>
      <c r="J791" s="6"/>
      <c r="K791" s="116"/>
      <c r="L791" s="111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2"/>
      <c r="D792" s="42"/>
      <c r="E792" s="43"/>
      <c r="F792" s="42"/>
      <c r="G792" s="42"/>
      <c r="H792" s="59"/>
      <c r="I792" s="42"/>
      <c r="J792" s="6"/>
      <c r="K792" s="116"/>
      <c r="L792" s="111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2"/>
      <c r="D793" s="42"/>
      <c r="E793" s="43"/>
      <c r="F793" s="42"/>
      <c r="G793" s="42"/>
      <c r="H793" s="59"/>
      <c r="I793" s="42"/>
      <c r="J793" s="6"/>
      <c r="K793" s="116"/>
      <c r="L793" s="111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2"/>
      <c r="D794" s="42"/>
      <c r="E794" s="43"/>
      <c r="F794" s="42"/>
      <c r="G794" s="42"/>
      <c r="H794" s="59"/>
      <c r="I794" s="42"/>
      <c r="J794" s="6"/>
      <c r="K794" s="116"/>
      <c r="L794" s="111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2"/>
      <c r="D795" s="42"/>
      <c r="E795" s="43"/>
      <c r="F795" s="42"/>
      <c r="G795" s="42"/>
      <c r="H795" s="59"/>
      <c r="I795" s="42"/>
      <c r="J795" s="6"/>
      <c r="K795" s="116"/>
      <c r="L795" s="111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2"/>
      <c r="D796" s="42"/>
      <c r="E796" s="43"/>
      <c r="F796" s="42"/>
      <c r="G796" s="42"/>
      <c r="H796" s="59"/>
      <c r="I796" s="42"/>
      <c r="J796" s="6"/>
      <c r="K796" s="116"/>
      <c r="L796" s="111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2"/>
      <c r="D797" s="42"/>
      <c r="E797" s="43"/>
      <c r="F797" s="42"/>
      <c r="G797" s="42"/>
      <c r="H797" s="59"/>
      <c r="I797" s="42"/>
      <c r="J797" s="6"/>
      <c r="K797" s="116"/>
      <c r="L797" s="111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2"/>
      <c r="D798" s="42"/>
      <c r="E798" s="43"/>
      <c r="F798" s="42"/>
      <c r="G798" s="42"/>
      <c r="H798" s="59"/>
      <c r="I798" s="42"/>
      <c r="J798" s="6"/>
      <c r="K798" s="116"/>
      <c r="L798" s="111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2"/>
      <c r="D799" s="42"/>
      <c r="E799" s="43"/>
      <c r="F799" s="42"/>
      <c r="G799" s="42"/>
      <c r="H799" s="59"/>
      <c r="I799" s="42"/>
      <c r="J799" s="6"/>
      <c r="K799" s="116"/>
      <c r="L799" s="111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2"/>
      <c r="D800" s="42"/>
      <c r="E800" s="43"/>
      <c r="F800" s="42"/>
      <c r="G800" s="42"/>
      <c r="H800" s="59"/>
      <c r="I800" s="42"/>
      <c r="J800" s="6"/>
      <c r="K800" s="116"/>
      <c r="L800" s="111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2"/>
      <c r="D801" s="42"/>
      <c r="E801" s="43"/>
      <c r="F801" s="42"/>
      <c r="G801" s="42"/>
      <c r="H801" s="59"/>
      <c r="I801" s="42"/>
      <c r="J801" s="6"/>
      <c r="K801" s="116"/>
      <c r="L801" s="111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2"/>
      <c r="D802" s="42"/>
      <c r="E802" s="43"/>
      <c r="F802" s="42"/>
      <c r="G802" s="42"/>
      <c r="H802" s="59"/>
      <c r="I802" s="42"/>
      <c r="J802" s="6"/>
      <c r="K802" s="116"/>
      <c r="L802" s="111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2"/>
      <c r="D803" s="42"/>
      <c r="E803" s="43"/>
      <c r="F803" s="42"/>
      <c r="G803" s="42"/>
      <c r="H803" s="59"/>
      <c r="I803" s="42"/>
      <c r="J803" s="6"/>
      <c r="K803" s="116"/>
      <c r="L803" s="111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2"/>
      <c r="D804" s="42"/>
      <c r="E804" s="43"/>
      <c r="F804" s="42"/>
      <c r="G804" s="42"/>
      <c r="H804" s="59"/>
      <c r="I804" s="42"/>
      <c r="J804" s="6"/>
      <c r="K804" s="116"/>
      <c r="L804" s="111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2"/>
      <c r="D805" s="42"/>
      <c r="E805" s="43"/>
      <c r="F805" s="42"/>
      <c r="G805" s="42"/>
      <c r="H805" s="59"/>
      <c r="I805" s="42"/>
      <c r="J805" s="6"/>
      <c r="K805" s="116"/>
      <c r="L805" s="111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2"/>
      <c r="D806" s="42"/>
      <c r="E806" s="43"/>
      <c r="F806" s="42"/>
      <c r="G806" s="42"/>
      <c r="H806" s="59"/>
      <c r="I806" s="42"/>
      <c r="J806" s="6"/>
      <c r="K806" s="116"/>
      <c r="L806" s="111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2"/>
      <c r="D807" s="42"/>
      <c r="E807" s="43"/>
      <c r="F807" s="42"/>
      <c r="G807" s="42"/>
      <c r="H807" s="59"/>
      <c r="I807" s="42"/>
      <c r="J807" s="6"/>
      <c r="K807" s="116"/>
      <c r="L807" s="111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2"/>
      <c r="D808" s="42"/>
      <c r="E808" s="43"/>
      <c r="F808" s="42"/>
      <c r="G808" s="42"/>
      <c r="H808" s="59"/>
      <c r="I808" s="42"/>
      <c r="J808" s="6"/>
      <c r="K808" s="116"/>
      <c r="L808" s="111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2"/>
      <c r="D809" s="42"/>
      <c r="E809" s="43"/>
      <c r="F809" s="42"/>
      <c r="G809" s="42"/>
      <c r="H809" s="59"/>
      <c r="I809" s="42"/>
      <c r="J809" s="6"/>
      <c r="K809" s="116"/>
      <c r="L809" s="111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2"/>
      <c r="D810" s="42"/>
      <c r="E810" s="43"/>
      <c r="F810" s="42"/>
      <c r="G810" s="42"/>
      <c r="H810" s="59"/>
      <c r="I810" s="42"/>
      <c r="J810" s="6"/>
      <c r="K810" s="116"/>
      <c r="L810" s="111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2"/>
      <c r="D811" s="42"/>
      <c r="E811" s="43"/>
      <c r="F811" s="42"/>
      <c r="G811" s="42"/>
      <c r="H811" s="59"/>
      <c r="I811" s="42"/>
      <c r="J811" s="6"/>
      <c r="K811" s="116"/>
      <c r="L811" s="111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2"/>
      <c r="D812" s="42"/>
      <c r="E812" s="43"/>
      <c r="F812" s="42"/>
      <c r="G812" s="42"/>
      <c r="H812" s="59"/>
      <c r="I812" s="42"/>
      <c r="J812" s="6"/>
      <c r="K812" s="116"/>
      <c r="L812" s="111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2"/>
      <c r="D813" s="42"/>
      <c r="E813" s="43"/>
      <c r="F813" s="42"/>
      <c r="G813" s="42"/>
      <c r="H813" s="59"/>
      <c r="I813" s="42"/>
      <c r="J813" s="6"/>
      <c r="K813" s="116"/>
      <c r="L813" s="111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2"/>
      <c r="D814" s="42"/>
      <c r="E814" s="43"/>
      <c r="F814" s="42"/>
      <c r="G814" s="42"/>
      <c r="H814" s="59"/>
      <c r="I814" s="42"/>
      <c r="J814" s="6"/>
      <c r="K814" s="116"/>
      <c r="L814" s="111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2"/>
      <c r="D815" s="42"/>
      <c r="E815" s="43"/>
      <c r="F815" s="42"/>
      <c r="G815" s="42"/>
      <c r="H815" s="59"/>
      <c r="I815" s="42"/>
      <c r="J815" s="6"/>
      <c r="K815" s="116"/>
      <c r="L815" s="111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2"/>
      <c r="D816" s="42"/>
      <c r="E816" s="43"/>
      <c r="F816" s="42"/>
      <c r="G816" s="42"/>
      <c r="H816" s="59"/>
      <c r="I816" s="42"/>
      <c r="J816" s="6"/>
      <c r="K816" s="116"/>
      <c r="L816" s="111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2"/>
      <c r="D817" s="42"/>
      <c r="E817" s="43"/>
      <c r="F817" s="42"/>
      <c r="G817" s="42"/>
      <c r="H817" s="59"/>
      <c r="I817" s="42"/>
      <c r="J817" s="6"/>
      <c r="K817" s="116"/>
      <c r="L817" s="111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2"/>
      <c r="D818" s="42"/>
      <c r="E818" s="43"/>
      <c r="F818" s="42"/>
      <c r="G818" s="42"/>
      <c r="H818" s="59"/>
      <c r="I818" s="42"/>
      <c r="J818" s="6"/>
      <c r="K818" s="116"/>
      <c r="L818" s="111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2"/>
      <c r="D819" s="42"/>
      <c r="E819" s="43"/>
      <c r="F819" s="42"/>
      <c r="G819" s="42"/>
      <c r="H819" s="59"/>
      <c r="I819" s="42"/>
      <c r="J819" s="6"/>
      <c r="K819" s="116"/>
      <c r="L819" s="111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2"/>
      <c r="D820" s="42"/>
      <c r="E820" s="43"/>
      <c r="F820" s="42"/>
      <c r="G820" s="42"/>
      <c r="H820" s="59"/>
      <c r="I820" s="42"/>
      <c r="J820" s="6"/>
      <c r="K820" s="116"/>
      <c r="L820" s="111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2"/>
      <c r="D821" s="42"/>
      <c r="E821" s="43"/>
      <c r="F821" s="42"/>
      <c r="G821" s="42"/>
      <c r="H821" s="59"/>
      <c r="I821" s="42"/>
      <c r="J821" s="6"/>
      <c r="K821" s="116"/>
      <c r="L821" s="111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2"/>
      <c r="D822" s="42"/>
      <c r="E822" s="43"/>
      <c r="F822" s="42"/>
      <c r="G822" s="42"/>
      <c r="H822" s="59"/>
      <c r="I822" s="42"/>
      <c r="J822" s="6"/>
      <c r="K822" s="116"/>
      <c r="L822" s="111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2"/>
      <c r="D823" s="42"/>
      <c r="E823" s="43"/>
      <c r="F823" s="42"/>
      <c r="G823" s="42"/>
      <c r="H823" s="59"/>
      <c r="I823" s="42"/>
      <c r="J823" s="6"/>
      <c r="K823" s="116"/>
      <c r="L823" s="111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2"/>
      <c r="D824" s="42"/>
      <c r="E824" s="43"/>
      <c r="F824" s="42"/>
      <c r="G824" s="42"/>
      <c r="H824" s="59"/>
      <c r="I824" s="42"/>
      <c r="J824" s="6"/>
      <c r="K824" s="116"/>
      <c r="L824" s="111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2"/>
      <c r="D825" s="42"/>
      <c r="E825" s="43"/>
      <c r="F825" s="42"/>
      <c r="G825" s="42"/>
      <c r="H825" s="59"/>
      <c r="I825" s="42"/>
      <c r="J825" s="6"/>
      <c r="K825" s="116"/>
      <c r="L825" s="111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2"/>
      <c r="D826" s="42"/>
      <c r="E826" s="43"/>
      <c r="F826" s="42"/>
      <c r="G826" s="42"/>
      <c r="H826" s="59"/>
      <c r="I826" s="42"/>
      <c r="J826" s="6"/>
      <c r="K826" s="116"/>
      <c r="L826" s="111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2"/>
      <c r="D827" s="42"/>
      <c r="E827" s="43"/>
      <c r="F827" s="42"/>
      <c r="G827" s="42"/>
      <c r="H827" s="59"/>
      <c r="I827" s="42"/>
      <c r="J827" s="6"/>
      <c r="K827" s="116"/>
      <c r="L827" s="111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2"/>
      <c r="D828" s="42"/>
      <c r="E828" s="43"/>
      <c r="F828" s="42"/>
      <c r="G828" s="42"/>
      <c r="H828" s="59"/>
      <c r="I828" s="42"/>
      <c r="J828" s="6"/>
      <c r="K828" s="116"/>
      <c r="L828" s="111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2"/>
      <c r="D829" s="42"/>
      <c r="E829" s="43"/>
      <c r="F829" s="42"/>
      <c r="G829" s="42"/>
      <c r="H829" s="59"/>
      <c r="I829" s="42"/>
      <c r="J829" s="6"/>
      <c r="K829" s="116"/>
      <c r="L829" s="111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2"/>
      <c r="D830" s="42"/>
      <c r="E830" s="43"/>
      <c r="F830" s="42"/>
      <c r="G830" s="42"/>
      <c r="H830" s="59"/>
      <c r="I830" s="42"/>
      <c r="J830" s="6"/>
      <c r="K830" s="116"/>
      <c r="L830" s="111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2"/>
      <c r="D831" s="42"/>
      <c r="E831" s="43"/>
      <c r="F831" s="42"/>
      <c r="G831" s="42"/>
      <c r="H831" s="59"/>
      <c r="I831" s="42"/>
      <c r="J831" s="6"/>
      <c r="K831" s="116"/>
      <c r="L831" s="111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2"/>
      <c r="D832" s="42"/>
      <c r="E832" s="43"/>
      <c r="F832" s="42"/>
      <c r="G832" s="42"/>
      <c r="H832" s="59"/>
      <c r="I832" s="42"/>
      <c r="J832" s="6"/>
      <c r="K832" s="116"/>
      <c r="L832" s="111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2"/>
      <c r="D833" s="42"/>
      <c r="E833" s="43"/>
      <c r="F833" s="42"/>
      <c r="G833" s="42"/>
      <c r="H833" s="59"/>
      <c r="I833" s="42"/>
      <c r="J833" s="6"/>
      <c r="K833" s="116"/>
      <c r="L833" s="111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2"/>
      <c r="D834" s="42"/>
      <c r="E834" s="43"/>
      <c r="F834" s="42"/>
      <c r="G834" s="42"/>
      <c r="H834" s="59"/>
      <c r="I834" s="42"/>
      <c r="J834" s="6"/>
      <c r="K834" s="116"/>
      <c r="L834" s="111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2"/>
      <c r="D835" s="42"/>
      <c r="E835" s="43"/>
      <c r="F835" s="42"/>
      <c r="G835" s="42"/>
      <c r="H835" s="59"/>
      <c r="I835" s="42"/>
      <c r="J835" s="6"/>
      <c r="K835" s="116"/>
      <c r="L835" s="111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2"/>
      <c r="D836" s="42"/>
      <c r="E836" s="43"/>
      <c r="F836" s="42"/>
      <c r="G836" s="42"/>
      <c r="H836" s="59"/>
      <c r="I836" s="42"/>
      <c r="J836" s="6"/>
      <c r="K836" s="116"/>
      <c r="L836" s="111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2"/>
      <c r="D837" s="42"/>
      <c r="E837" s="43"/>
      <c r="F837" s="42"/>
      <c r="G837" s="42"/>
      <c r="H837" s="59"/>
      <c r="I837" s="42"/>
      <c r="J837" s="6"/>
      <c r="K837" s="116"/>
      <c r="L837" s="111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2"/>
      <c r="D838" s="42"/>
      <c r="E838" s="43"/>
      <c r="F838" s="42"/>
      <c r="G838" s="42"/>
      <c r="H838" s="59"/>
      <c r="I838" s="42"/>
      <c r="J838" s="6"/>
      <c r="K838" s="116"/>
      <c r="L838" s="111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2"/>
      <c r="D839" s="42"/>
      <c r="E839" s="43"/>
      <c r="F839" s="42"/>
      <c r="G839" s="42"/>
      <c r="H839" s="59"/>
      <c r="I839" s="42"/>
      <c r="J839" s="6"/>
      <c r="K839" s="116"/>
      <c r="L839" s="111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2"/>
      <c r="D840" s="42"/>
      <c r="E840" s="43"/>
      <c r="F840" s="42"/>
      <c r="G840" s="42"/>
      <c r="H840" s="59"/>
      <c r="I840" s="42"/>
      <c r="J840" s="6"/>
      <c r="K840" s="116"/>
      <c r="L840" s="111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2"/>
      <c r="D841" s="42"/>
      <c r="E841" s="43"/>
      <c r="F841" s="42"/>
      <c r="G841" s="42"/>
      <c r="H841" s="59"/>
      <c r="I841" s="42"/>
      <c r="J841" s="6"/>
      <c r="K841" s="116"/>
      <c r="L841" s="111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2"/>
      <c r="D842" s="42"/>
      <c r="E842" s="43"/>
      <c r="F842" s="42"/>
      <c r="G842" s="42"/>
      <c r="H842" s="59"/>
      <c r="I842" s="42"/>
      <c r="J842" s="6"/>
      <c r="K842" s="116"/>
      <c r="L842" s="111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2"/>
      <c r="D843" s="42"/>
      <c r="E843" s="43"/>
      <c r="F843" s="42"/>
      <c r="G843" s="42"/>
      <c r="H843" s="59"/>
      <c r="I843" s="42"/>
      <c r="J843" s="6"/>
      <c r="K843" s="116"/>
      <c r="L843" s="111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2"/>
      <c r="D844" s="42"/>
      <c r="E844" s="43"/>
      <c r="F844" s="42"/>
      <c r="G844" s="42"/>
      <c r="H844" s="59"/>
      <c r="I844" s="42"/>
      <c r="J844" s="6"/>
      <c r="K844" s="116"/>
      <c r="L844" s="111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2"/>
      <c r="D845" s="42"/>
      <c r="E845" s="43"/>
      <c r="F845" s="42"/>
      <c r="G845" s="42"/>
      <c r="H845" s="59"/>
      <c r="I845" s="42"/>
      <c r="J845" s="6"/>
      <c r="K845" s="116"/>
      <c r="L845" s="111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2"/>
      <c r="D846" s="42"/>
      <c r="E846" s="43"/>
      <c r="F846" s="42"/>
      <c r="G846" s="42"/>
      <c r="H846" s="59"/>
      <c r="I846" s="42"/>
      <c r="J846" s="6"/>
      <c r="K846" s="116"/>
      <c r="L846" s="111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2"/>
      <c r="D847" s="42"/>
      <c r="E847" s="43"/>
      <c r="F847" s="42"/>
      <c r="G847" s="42"/>
      <c r="H847" s="59"/>
      <c r="I847" s="42"/>
      <c r="J847" s="6"/>
      <c r="K847" s="116"/>
      <c r="L847" s="111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2"/>
      <c r="D848" s="42"/>
      <c r="E848" s="43"/>
      <c r="F848" s="42"/>
      <c r="G848" s="42"/>
      <c r="H848" s="59"/>
      <c r="I848" s="42"/>
      <c r="J848" s="6"/>
      <c r="K848" s="116"/>
      <c r="L848" s="111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2"/>
      <c r="D849" s="42"/>
      <c r="E849" s="43"/>
      <c r="F849" s="42"/>
      <c r="G849" s="42"/>
      <c r="H849" s="59"/>
      <c r="I849" s="42"/>
      <c r="J849" s="6"/>
      <c r="K849" s="116"/>
      <c r="L849" s="111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2"/>
      <c r="D850" s="42"/>
      <c r="E850" s="43"/>
      <c r="F850" s="42"/>
      <c r="G850" s="42"/>
      <c r="H850" s="59"/>
      <c r="I850" s="42"/>
      <c r="J850" s="6"/>
      <c r="K850" s="116"/>
      <c r="L850" s="111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2"/>
      <c r="D851" s="42"/>
      <c r="E851" s="43"/>
      <c r="F851" s="42"/>
      <c r="G851" s="42"/>
      <c r="H851" s="59"/>
      <c r="I851" s="42"/>
      <c r="J851" s="6"/>
      <c r="K851" s="116"/>
      <c r="L851" s="111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2"/>
      <c r="D852" s="42"/>
      <c r="E852" s="43"/>
      <c r="F852" s="42"/>
      <c r="G852" s="42"/>
      <c r="H852" s="59"/>
      <c r="I852" s="42"/>
      <c r="J852" s="6"/>
      <c r="K852" s="116"/>
      <c r="L852" s="111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2"/>
      <c r="D853" s="42"/>
      <c r="E853" s="43"/>
      <c r="F853" s="42"/>
      <c r="G853" s="42"/>
      <c r="H853" s="59"/>
      <c r="I853" s="42"/>
      <c r="J853" s="6"/>
      <c r="K853" s="116"/>
      <c r="L853" s="111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2"/>
      <c r="D854" s="42"/>
      <c r="E854" s="43"/>
      <c r="F854" s="42"/>
      <c r="G854" s="42"/>
      <c r="H854" s="59"/>
      <c r="I854" s="42"/>
      <c r="J854" s="6"/>
      <c r="K854" s="116"/>
      <c r="L854" s="111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2"/>
      <c r="D855" s="42"/>
      <c r="E855" s="43"/>
      <c r="F855" s="42"/>
      <c r="G855" s="42"/>
      <c r="H855" s="59"/>
      <c r="I855" s="42"/>
      <c r="J855" s="6"/>
      <c r="K855" s="116"/>
      <c r="L855" s="111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2"/>
      <c r="D856" s="42"/>
      <c r="E856" s="43"/>
      <c r="F856" s="42"/>
      <c r="G856" s="42"/>
      <c r="H856" s="59"/>
      <c r="I856" s="42"/>
      <c r="J856" s="6"/>
      <c r="K856" s="116"/>
      <c r="L856" s="111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2"/>
      <c r="D857" s="42"/>
      <c r="E857" s="43"/>
      <c r="F857" s="42"/>
      <c r="G857" s="42"/>
      <c r="H857" s="59"/>
      <c r="I857" s="42"/>
      <c r="J857" s="6"/>
      <c r="K857" s="116"/>
      <c r="L857" s="111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2"/>
      <c r="D858" s="42"/>
      <c r="E858" s="43"/>
      <c r="F858" s="42"/>
      <c r="G858" s="42"/>
      <c r="H858" s="59"/>
      <c r="I858" s="42"/>
      <c r="J858" s="6"/>
      <c r="K858" s="116"/>
      <c r="L858" s="111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2"/>
      <c r="D859" s="42"/>
      <c r="E859" s="43"/>
      <c r="F859" s="42"/>
      <c r="G859" s="42"/>
      <c r="H859" s="59"/>
      <c r="I859" s="42"/>
      <c r="J859" s="6"/>
      <c r="K859" s="116"/>
      <c r="L859" s="111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2"/>
      <c r="D860" s="42"/>
      <c r="E860" s="43"/>
      <c r="F860" s="42"/>
      <c r="G860" s="42"/>
      <c r="H860" s="59"/>
      <c r="I860" s="42"/>
      <c r="J860" s="6"/>
      <c r="K860" s="116"/>
      <c r="L860" s="111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2"/>
      <c r="D861" s="42"/>
      <c r="E861" s="43"/>
      <c r="F861" s="42"/>
      <c r="G861" s="42"/>
      <c r="H861" s="59"/>
      <c r="I861" s="42"/>
      <c r="J861" s="6"/>
      <c r="K861" s="116"/>
      <c r="L861" s="111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2"/>
      <c r="D862" s="42"/>
      <c r="E862" s="43"/>
      <c r="F862" s="42"/>
      <c r="G862" s="42"/>
      <c r="H862" s="59"/>
      <c r="I862" s="42"/>
      <c r="J862" s="6"/>
      <c r="K862" s="116"/>
      <c r="L862" s="111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2"/>
      <c r="D863" s="42"/>
      <c r="E863" s="43"/>
      <c r="F863" s="42"/>
      <c r="G863" s="42"/>
      <c r="H863" s="59"/>
      <c r="I863" s="42"/>
      <c r="J863" s="6"/>
      <c r="K863" s="116"/>
      <c r="L863" s="111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2"/>
      <c r="D864" s="42"/>
      <c r="E864" s="43"/>
      <c r="F864" s="42"/>
      <c r="G864" s="42"/>
      <c r="H864" s="59"/>
      <c r="I864" s="42"/>
      <c r="J864" s="6"/>
      <c r="K864" s="116"/>
      <c r="L864" s="111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2"/>
      <c r="D865" s="42"/>
      <c r="E865" s="43"/>
      <c r="F865" s="42"/>
      <c r="G865" s="42"/>
      <c r="H865" s="59"/>
      <c r="I865" s="42"/>
      <c r="J865" s="6"/>
      <c r="K865" s="116"/>
      <c r="L865" s="111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2"/>
      <c r="D866" s="42"/>
      <c r="E866" s="43"/>
      <c r="F866" s="42"/>
      <c r="G866" s="42"/>
      <c r="H866" s="59"/>
      <c r="I866" s="42"/>
      <c r="J866" s="6"/>
      <c r="K866" s="116"/>
      <c r="L866" s="111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2"/>
      <c r="D867" s="42"/>
      <c r="E867" s="43"/>
      <c r="F867" s="42"/>
      <c r="G867" s="42"/>
      <c r="H867" s="59"/>
      <c r="I867" s="42"/>
      <c r="J867" s="6"/>
      <c r="K867" s="116"/>
      <c r="L867" s="111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2"/>
      <c r="D868" s="42"/>
      <c r="E868" s="43"/>
      <c r="F868" s="42"/>
      <c r="G868" s="42"/>
      <c r="H868" s="59"/>
      <c r="I868" s="42"/>
      <c r="J868" s="6"/>
      <c r="K868" s="116"/>
      <c r="L868" s="111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2"/>
      <c r="D869" s="42"/>
      <c r="E869" s="43"/>
      <c r="F869" s="42"/>
      <c r="G869" s="42"/>
      <c r="H869" s="59"/>
      <c r="I869" s="42"/>
      <c r="J869" s="6"/>
      <c r="K869" s="116"/>
      <c r="L869" s="111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2"/>
      <c r="D870" s="42"/>
      <c r="E870" s="43"/>
      <c r="F870" s="42"/>
      <c r="G870" s="42"/>
      <c r="H870" s="59"/>
      <c r="I870" s="42"/>
      <c r="J870" s="6"/>
      <c r="K870" s="116"/>
      <c r="L870" s="111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2"/>
      <c r="D871" s="42"/>
      <c r="E871" s="43"/>
      <c r="F871" s="42"/>
      <c r="G871" s="42"/>
      <c r="H871" s="59"/>
      <c r="I871" s="42"/>
      <c r="J871" s="6"/>
      <c r="K871" s="116"/>
      <c r="L871" s="111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2"/>
      <c r="D872" s="42"/>
      <c r="E872" s="43"/>
      <c r="F872" s="42"/>
      <c r="G872" s="42"/>
      <c r="H872" s="59"/>
      <c r="I872" s="42"/>
      <c r="J872" s="6"/>
      <c r="K872" s="116"/>
      <c r="L872" s="111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2"/>
      <c r="D873" s="42"/>
      <c r="E873" s="43"/>
      <c r="F873" s="42"/>
      <c r="G873" s="42"/>
      <c r="H873" s="59"/>
      <c r="I873" s="42"/>
      <c r="J873" s="6"/>
      <c r="K873" s="116"/>
      <c r="L873" s="111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2"/>
      <c r="D874" s="42"/>
      <c r="E874" s="43"/>
      <c r="F874" s="42"/>
      <c r="G874" s="42"/>
      <c r="H874" s="59"/>
      <c r="I874" s="42"/>
      <c r="J874" s="6"/>
      <c r="K874" s="116"/>
      <c r="L874" s="111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2"/>
      <c r="D875" s="42"/>
      <c r="E875" s="43"/>
      <c r="F875" s="42"/>
      <c r="G875" s="42"/>
      <c r="H875" s="59"/>
      <c r="I875" s="42"/>
      <c r="J875" s="6"/>
      <c r="K875" s="116"/>
      <c r="L875" s="111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2"/>
      <c r="D876" s="42"/>
      <c r="E876" s="43"/>
      <c r="F876" s="42"/>
      <c r="G876" s="42"/>
      <c r="H876" s="59"/>
      <c r="I876" s="42"/>
      <c r="J876" s="6"/>
      <c r="K876" s="116"/>
      <c r="L876" s="111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2"/>
      <c r="D877" s="42"/>
      <c r="E877" s="43"/>
      <c r="F877" s="42"/>
      <c r="G877" s="42"/>
      <c r="H877" s="59"/>
      <c r="I877" s="42"/>
      <c r="J877" s="6"/>
      <c r="K877" s="116"/>
      <c r="L877" s="111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2"/>
      <c r="D878" s="42"/>
      <c r="E878" s="43"/>
      <c r="F878" s="42"/>
      <c r="G878" s="42"/>
      <c r="H878" s="59"/>
      <c r="I878" s="42"/>
      <c r="J878" s="6"/>
      <c r="K878" s="116"/>
      <c r="L878" s="111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2"/>
      <c r="D879" s="42"/>
      <c r="E879" s="43"/>
      <c r="F879" s="42"/>
      <c r="G879" s="42"/>
      <c r="H879" s="59"/>
      <c r="I879" s="42"/>
      <c r="J879" s="6"/>
      <c r="K879" s="116"/>
      <c r="L879" s="111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2"/>
      <c r="D880" s="42"/>
      <c r="E880" s="43"/>
      <c r="F880" s="42"/>
      <c r="G880" s="42"/>
      <c r="H880" s="59"/>
      <c r="I880" s="42"/>
      <c r="J880" s="6"/>
      <c r="K880" s="116"/>
      <c r="L880" s="111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2"/>
      <c r="D881" s="42"/>
      <c r="E881" s="43"/>
      <c r="F881" s="42"/>
      <c r="G881" s="42"/>
      <c r="H881" s="59"/>
      <c r="I881" s="42"/>
      <c r="J881" s="6"/>
      <c r="K881" s="116"/>
      <c r="L881" s="111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2"/>
      <c r="D882" s="42"/>
      <c r="E882" s="43"/>
      <c r="F882" s="42"/>
      <c r="G882" s="42"/>
      <c r="H882" s="59"/>
      <c r="I882" s="42"/>
      <c r="J882" s="6"/>
      <c r="K882" s="116"/>
      <c r="L882" s="111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2"/>
      <c r="D883" s="42"/>
      <c r="E883" s="43"/>
      <c r="F883" s="42"/>
      <c r="G883" s="42"/>
      <c r="H883" s="59"/>
      <c r="I883" s="42"/>
      <c r="J883" s="6"/>
      <c r="K883" s="116"/>
      <c r="L883" s="111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2"/>
      <c r="D884" s="42"/>
      <c r="E884" s="43"/>
      <c r="F884" s="42"/>
      <c r="G884" s="42"/>
      <c r="H884" s="59"/>
      <c r="I884" s="42"/>
      <c r="J884" s="6"/>
      <c r="K884" s="116"/>
      <c r="L884" s="111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2"/>
      <c r="D885" s="42"/>
      <c r="E885" s="43"/>
      <c r="F885" s="42"/>
      <c r="G885" s="42"/>
      <c r="H885" s="59"/>
      <c r="I885" s="42"/>
      <c r="J885" s="6"/>
      <c r="K885" s="116"/>
      <c r="L885" s="111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2"/>
      <c r="D886" s="42"/>
      <c r="E886" s="43"/>
      <c r="F886" s="42"/>
      <c r="G886" s="42"/>
      <c r="H886" s="59"/>
      <c r="I886" s="42"/>
      <c r="J886" s="6"/>
      <c r="K886" s="116"/>
      <c r="L886" s="111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2"/>
      <c r="D887" s="42"/>
      <c r="E887" s="43"/>
      <c r="F887" s="42"/>
      <c r="G887" s="42"/>
      <c r="H887" s="59"/>
      <c r="I887" s="42"/>
      <c r="J887" s="6"/>
      <c r="K887" s="116"/>
      <c r="L887" s="111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2"/>
      <c r="D888" s="42"/>
      <c r="E888" s="43"/>
      <c r="F888" s="42"/>
      <c r="G888" s="42"/>
      <c r="H888" s="59"/>
      <c r="I888" s="42"/>
      <c r="J888" s="6"/>
      <c r="K888" s="116"/>
      <c r="L888" s="111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2"/>
      <c r="D889" s="42"/>
      <c r="E889" s="43"/>
      <c r="F889" s="42"/>
      <c r="G889" s="42"/>
      <c r="H889" s="59"/>
      <c r="I889" s="42"/>
      <c r="J889" s="6"/>
      <c r="K889" s="116"/>
      <c r="L889" s="111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2"/>
      <c r="D890" s="42"/>
      <c r="E890" s="43"/>
      <c r="F890" s="42"/>
      <c r="G890" s="42"/>
      <c r="H890" s="59"/>
      <c r="I890" s="42"/>
      <c r="J890" s="6"/>
      <c r="K890" s="116"/>
      <c r="L890" s="111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2"/>
      <c r="D891" s="42"/>
      <c r="E891" s="43"/>
      <c r="F891" s="42"/>
      <c r="G891" s="42"/>
      <c r="H891" s="59"/>
      <c r="I891" s="42"/>
      <c r="J891" s="6"/>
      <c r="K891" s="116"/>
      <c r="L891" s="111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2"/>
      <c r="D892" s="42"/>
      <c r="E892" s="43"/>
      <c r="F892" s="42"/>
      <c r="G892" s="42"/>
      <c r="H892" s="59"/>
      <c r="I892" s="42"/>
      <c r="J892" s="6"/>
      <c r="K892" s="116"/>
      <c r="L892" s="111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2"/>
      <c r="D893" s="42"/>
      <c r="E893" s="43"/>
      <c r="F893" s="42"/>
      <c r="G893" s="42"/>
      <c r="H893" s="59"/>
      <c r="I893" s="42"/>
      <c r="J893" s="6"/>
      <c r="K893" s="116"/>
      <c r="L893" s="111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2"/>
      <c r="D894" s="42"/>
      <c r="E894" s="43"/>
      <c r="F894" s="42"/>
      <c r="G894" s="42"/>
      <c r="H894" s="59"/>
      <c r="I894" s="42"/>
      <c r="J894" s="6"/>
      <c r="K894" s="116"/>
      <c r="L894" s="111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2"/>
      <c r="D895" s="42"/>
      <c r="E895" s="43"/>
      <c r="F895" s="42"/>
      <c r="G895" s="42"/>
      <c r="H895" s="59"/>
      <c r="I895" s="42"/>
      <c r="J895" s="6"/>
      <c r="K895" s="116"/>
      <c r="L895" s="111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2"/>
      <c r="D896" s="42"/>
      <c r="E896" s="43"/>
      <c r="F896" s="42"/>
      <c r="G896" s="42"/>
      <c r="H896" s="59"/>
      <c r="I896" s="42"/>
      <c r="J896" s="6"/>
      <c r="K896" s="116"/>
      <c r="L896" s="111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2"/>
      <c r="D897" s="42"/>
      <c r="E897" s="43"/>
      <c r="F897" s="42"/>
      <c r="G897" s="42"/>
      <c r="H897" s="59"/>
      <c r="I897" s="42"/>
      <c r="J897" s="6"/>
      <c r="K897" s="116"/>
      <c r="L897" s="111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2"/>
      <c r="D898" s="42"/>
      <c r="E898" s="43"/>
      <c r="F898" s="42"/>
      <c r="G898" s="42"/>
      <c r="H898" s="59"/>
      <c r="I898" s="42"/>
      <c r="J898" s="6"/>
      <c r="K898" s="116"/>
      <c r="L898" s="111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2"/>
      <c r="D899" s="42"/>
      <c r="E899" s="43"/>
      <c r="F899" s="42"/>
      <c r="G899" s="42"/>
      <c r="H899" s="59"/>
      <c r="I899" s="42"/>
      <c r="J899" s="6"/>
      <c r="K899" s="116"/>
      <c r="L899" s="111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2"/>
      <c r="D900" s="42"/>
      <c r="E900" s="43"/>
      <c r="F900" s="42"/>
      <c r="G900" s="42"/>
      <c r="H900" s="59"/>
      <c r="I900" s="42"/>
      <c r="J900" s="6"/>
      <c r="K900" s="116"/>
      <c r="L900" s="111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2"/>
      <c r="D901" s="42"/>
      <c r="E901" s="43"/>
      <c r="F901" s="42"/>
      <c r="G901" s="42"/>
      <c r="H901" s="59"/>
      <c r="I901" s="42"/>
      <c r="J901" s="6"/>
      <c r="K901" s="116"/>
      <c r="L901" s="111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2"/>
      <c r="D902" s="42"/>
      <c r="E902" s="43"/>
      <c r="F902" s="42"/>
      <c r="G902" s="42"/>
      <c r="H902" s="59"/>
      <c r="I902" s="42"/>
      <c r="J902" s="6"/>
      <c r="K902" s="116"/>
      <c r="L902" s="111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2"/>
      <c r="D903" s="42"/>
      <c r="E903" s="43"/>
      <c r="F903" s="42"/>
      <c r="G903" s="42"/>
      <c r="H903" s="59"/>
      <c r="I903" s="42"/>
      <c r="J903" s="6"/>
      <c r="K903" s="116"/>
      <c r="L903" s="111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2"/>
      <c r="D904" s="42"/>
      <c r="E904" s="43"/>
      <c r="F904" s="42"/>
      <c r="G904" s="42"/>
      <c r="H904" s="59"/>
      <c r="I904" s="42"/>
      <c r="J904" s="6"/>
      <c r="K904" s="116"/>
      <c r="L904" s="111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2"/>
      <c r="D905" s="42"/>
      <c r="E905" s="43"/>
      <c r="F905" s="42"/>
      <c r="G905" s="42"/>
      <c r="H905" s="59"/>
      <c r="I905" s="42"/>
      <c r="J905" s="6"/>
      <c r="K905" s="116"/>
      <c r="L905" s="111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2"/>
      <c r="D906" s="42"/>
      <c r="E906" s="43"/>
      <c r="F906" s="42"/>
      <c r="G906" s="42"/>
      <c r="H906" s="59"/>
      <c r="I906" s="42"/>
      <c r="J906" s="6"/>
      <c r="K906" s="116"/>
      <c r="L906" s="111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2"/>
      <c r="D907" s="42"/>
      <c r="E907" s="43"/>
      <c r="F907" s="42"/>
      <c r="G907" s="42"/>
      <c r="H907" s="59"/>
      <c r="I907" s="42"/>
      <c r="J907" s="6"/>
      <c r="K907" s="116"/>
      <c r="L907" s="111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2"/>
      <c r="D908" s="42"/>
      <c r="E908" s="43"/>
      <c r="F908" s="42"/>
      <c r="G908" s="42"/>
      <c r="H908" s="59"/>
      <c r="I908" s="42"/>
      <c r="J908" s="6"/>
      <c r="K908" s="116"/>
      <c r="L908" s="111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2"/>
      <c r="D909" s="42"/>
      <c r="E909" s="43"/>
      <c r="F909" s="42"/>
      <c r="G909" s="42"/>
      <c r="H909" s="59"/>
      <c r="I909" s="42"/>
      <c r="J909" s="6"/>
      <c r="K909" s="116"/>
      <c r="L909" s="111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2"/>
      <c r="D910" s="42"/>
      <c r="E910" s="43"/>
      <c r="F910" s="42"/>
      <c r="G910" s="42"/>
      <c r="H910" s="59"/>
      <c r="I910" s="42"/>
      <c r="J910" s="6"/>
      <c r="K910" s="116"/>
      <c r="L910" s="111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2"/>
      <c r="D911" s="42"/>
      <c r="E911" s="43"/>
      <c r="F911" s="42"/>
      <c r="G911" s="42"/>
      <c r="H911" s="59"/>
      <c r="I911" s="42"/>
      <c r="J911" s="6"/>
      <c r="K911" s="116"/>
      <c r="L911" s="111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2"/>
      <c r="D912" s="42"/>
      <c r="E912" s="43"/>
      <c r="F912" s="42"/>
      <c r="G912" s="42"/>
      <c r="H912" s="59"/>
      <c r="I912" s="42"/>
      <c r="J912" s="6"/>
      <c r="K912" s="116"/>
      <c r="L912" s="111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2"/>
      <c r="D913" s="42"/>
      <c r="E913" s="43"/>
      <c r="F913" s="42"/>
      <c r="G913" s="42"/>
      <c r="H913" s="59"/>
      <c r="I913" s="42"/>
      <c r="J913" s="6"/>
      <c r="K913" s="116"/>
      <c r="L913" s="111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2"/>
      <c r="D914" s="42"/>
      <c r="E914" s="43"/>
      <c r="F914" s="42"/>
      <c r="G914" s="42"/>
      <c r="H914" s="59"/>
      <c r="I914" s="42"/>
      <c r="J914" s="6"/>
      <c r="K914" s="116"/>
      <c r="L914" s="111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2"/>
      <c r="D915" s="42"/>
      <c r="E915" s="43"/>
      <c r="F915" s="42"/>
      <c r="G915" s="42"/>
      <c r="H915" s="59"/>
      <c r="I915" s="42"/>
      <c r="J915" s="6"/>
      <c r="K915" s="116"/>
      <c r="L915" s="111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2"/>
      <c r="D916" s="42"/>
      <c r="E916" s="43"/>
      <c r="F916" s="42"/>
      <c r="G916" s="42"/>
      <c r="H916" s="59"/>
      <c r="I916" s="42"/>
      <c r="J916" s="6"/>
      <c r="K916" s="116"/>
      <c r="L916" s="111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2"/>
      <c r="D917" s="42"/>
      <c r="E917" s="43"/>
      <c r="F917" s="42"/>
      <c r="G917" s="42"/>
      <c r="H917" s="59"/>
      <c r="I917" s="42"/>
      <c r="J917" s="6"/>
      <c r="K917" s="116"/>
      <c r="L917" s="111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2"/>
      <c r="D918" s="42"/>
      <c r="E918" s="43"/>
      <c r="F918" s="42"/>
      <c r="G918" s="42"/>
      <c r="H918" s="59"/>
      <c r="I918" s="42"/>
      <c r="J918" s="6"/>
      <c r="K918" s="116"/>
      <c r="L918" s="111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2"/>
      <c r="D919" s="42"/>
      <c r="E919" s="43"/>
      <c r="F919" s="42"/>
      <c r="G919" s="42"/>
      <c r="H919" s="59"/>
      <c r="I919" s="42"/>
      <c r="J919" s="6"/>
      <c r="K919" s="116"/>
      <c r="L919" s="111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2"/>
      <c r="D920" s="42"/>
      <c r="E920" s="43"/>
      <c r="F920" s="42"/>
      <c r="G920" s="42"/>
      <c r="H920" s="59"/>
      <c r="I920" s="42"/>
      <c r="J920" s="6"/>
      <c r="K920" s="116"/>
      <c r="L920" s="111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2"/>
      <c r="D921" s="42"/>
      <c r="E921" s="43"/>
      <c r="F921" s="42"/>
      <c r="G921" s="42"/>
      <c r="H921" s="59"/>
      <c r="I921" s="42"/>
      <c r="J921" s="6"/>
      <c r="K921" s="116"/>
      <c r="L921" s="111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2"/>
      <c r="D922" s="42"/>
      <c r="E922" s="43"/>
      <c r="F922" s="42"/>
      <c r="G922" s="42"/>
      <c r="H922" s="59"/>
      <c r="I922" s="42"/>
      <c r="J922" s="6"/>
      <c r="K922" s="116"/>
      <c r="L922" s="111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2"/>
      <c r="D923" s="42"/>
      <c r="E923" s="43"/>
      <c r="F923" s="42"/>
      <c r="G923" s="42"/>
      <c r="H923" s="59"/>
      <c r="I923" s="42"/>
      <c r="J923" s="6"/>
      <c r="K923" s="116"/>
      <c r="L923" s="111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2"/>
      <c r="D924" s="42"/>
      <c r="E924" s="43"/>
      <c r="F924" s="42"/>
      <c r="G924" s="42"/>
      <c r="H924" s="59"/>
      <c r="I924" s="42"/>
      <c r="J924" s="6"/>
      <c r="K924" s="116"/>
      <c r="L924" s="111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2"/>
      <c r="D925" s="42"/>
      <c r="E925" s="43"/>
      <c r="F925" s="42"/>
      <c r="G925" s="42"/>
      <c r="H925" s="59"/>
      <c r="I925" s="42"/>
      <c r="J925" s="6"/>
      <c r="K925" s="116"/>
      <c r="L925" s="111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2"/>
      <c r="D926" s="42"/>
      <c r="E926" s="43"/>
      <c r="F926" s="42"/>
      <c r="G926" s="42"/>
      <c r="H926" s="59"/>
      <c r="I926" s="42"/>
      <c r="J926" s="6"/>
      <c r="K926" s="116"/>
      <c r="L926" s="111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2"/>
      <c r="D927" s="42"/>
      <c r="E927" s="43"/>
      <c r="F927" s="42"/>
      <c r="G927" s="42"/>
      <c r="H927" s="59"/>
      <c r="I927" s="42"/>
      <c r="J927" s="6"/>
      <c r="K927" s="116"/>
      <c r="L927" s="111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2"/>
      <c r="D928" s="42"/>
      <c r="E928" s="43"/>
      <c r="F928" s="42"/>
      <c r="G928" s="42"/>
      <c r="H928" s="59"/>
      <c r="I928" s="42"/>
      <c r="J928" s="6"/>
      <c r="K928" s="116"/>
      <c r="L928" s="111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2"/>
      <c r="D929" s="42"/>
      <c r="E929" s="43"/>
      <c r="F929" s="42"/>
      <c r="G929" s="42"/>
      <c r="H929" s="59"/>
      <c r="I929" s="42"/>
      <c r="J929" s="6"/>
      <c r="K929" s="116"/>
      <c r="L929" s="111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2"/>
      <c r="D930" s="42"/>
      <c r="E930" s="43"/>
      <c r="F930" s="42"/>
      <c r="G930" s="42"/>
      <c r="H930" s="59"/>
      <c r="I930" s="42"/>
      <c r="J930" s="6"/>
      <c r="K930" s="116"/>
      <c r="L930" s="111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2"/>
      <c r="D931" s="42"/>
      <c r="E931" s="43"/>
      <c r="F931" s="42"/>
      <c r="G931" s="42"/>
      <c r="H931" s="59"/>
      <c r="I931" s="42"/>
      <c r="J931" s="6"/>
      <c r="K931" s="116"/>
      <c r="L931" s="111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2"/>
      <c r="D932" s="42"/>
      <c r="E932" s="43"/>
      <c r="F932" s="42"/>
      <c r="G932" s="42"/>
      <c r="H932" s="59"/>
      <c r="I932" s="42"/>
      <c r="J932" s="6"/>
      <c r="K932" s="116"/>
      <c r="L932" s="111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2"/>
      <c r="D933" s="42"/>
      <c r="E933" s="43"/>
      <c r="F933" s="42"/>
      <c r="G933" s="42"/>
      <c r="H933" s="59"/>
      <c r="I933" s="42"/>
      <c r="J933" s="6"/>
      <c r="K933" s="116"/>
      <c r="L933" s="111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2"/>
      <c r="D934" s="42"/>
      <c r="E934" s="43"/>
      <c r="F934" s="42"/>
      <c r="G934" s="42"/>
      <c r="H934" s="59"/>
      <c r="I934" s="42"/>
      <c r="J934" s="6"/>
      <c r="K934" s="116"/>
      <c r="L934" s="111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2"/>
      <c r="D935" s="42"/>
      <c r="E935" s="43"/>
      <c r="F935" s="42"/>
      <c r="G935" s="42"/>
      <c r="H935" s="59"/>
      <c r="I935" s="42"/>
      <c r="J935" s="6"/>
      <c r="K935" s="116"/>
      <c r="L935" s="111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2"/>
      <c r="D936" s="42"/>
      <c r="E936" s="43"/>
      <c r="F936" s="42"/>
      <c r="G936" s="42"/>
      <c r="H936" s="59"/>
      <c r="I936" s="42"/>
      <c r="J936" s="6"/>
      <c r="K936" s="116"/>
      <c r="L936" s="111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2"/>
      <c r="D937" s="42"/>
      <c r="E937" s="43"/>
      <c r="F937" s="42"/>
      <c r="G937" s="42"/>
      <c r="H937" s="59"/>
      <c r="I937" s="42"/>
      <c r="J937" s="6"/>
      <c r="K937" s="116"/>
      <c r="L937" s="111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2"/>
      <c r="D938" s="42"/>
      <c r="E938" s="43"/>
      <c r="F938" s="42"/>
      <c r="G938" s="42"/>
      <c r="H938" s="59"/>
      <c r="I938" s="42"/>
      <c r="J938" s="6"/>
      <c r="K938" s="116"/>
      <c r="L938" s="111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2"/>
      <c r="D939" s="42"/>
      <c r="E939" s="43"/>
      <c r="F939" s="42"/>
      <c r="G939" s="42"/>
      <c r="H939" s="59"/>
      <c r="I939" s="42"/>
      <c r="J939" s="6"/>
      <c r="K939" s="116"/>
      <c r="L939" s="111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2"/>
      <c r="D940" s="42"/>
      <c r="E940" s="43"/>
      <c r="F940" s="42"/>
      <c r="G940" s="42"/>
      <c r="H940" s="59"/>
      <c r="I940" s="42"/>
      <c r="J940" s="6"/>
      <c r="K940" s="116"/>
      <c r="L940" s="111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2"/>
      <c r="D941" s="42"/>
      <c r="E941" s="43"/>
      <c r="F941" s="42"/>
      <c r="G941" s="42"/>
      <c r="H941" s="59"/>
      <c r="I941" s="42"/>
      <c r="J941" s="6"/>
      <c r="K941" s="116"/>
      <c r="L941" s="111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2"/>
      <c r="D942" s="42"/>
      <c r="E942" s="43"/>
      <c r="F942" s="42"/>
      <c r="G942" s="42"/>
      <c r="H942" s="59"/>
      <c r="I942" s="42"/>
      <c r="J942" s="6"/>
      <c r="K942" s="116"/>
      <c r="L942" s="111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2"/>
      <c r="D943" s="42"/>
      <c r="E943" s="43"/>
      <c r="F943" s="42"/>
      <c r="G943" s="42"/>
      <c r="H943" s="59"/>
      <c r="I943" s="42"/>
      <c r="J943" s="6"/>
      <c r="K943" s="116"/>
      <c r="L943" s="111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2"/>
      <c r="D944" s="42"/>
      <c r="E944" s="43"/>
      <c r="F944" s="42"/>
      <c r="G944" s="42"/>
      <c r="H944" s="59"/>
      <c r="I944" s="42"/>
      <c r="J944" s="6"/>
      <c r="K944" s="116"/>
      <c r="L944" s="111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2"/>
      <c r="D945" s="42"/>
      <c r="E945" s="43"/>
      <c r="F945" s="42"/>
      <c r="G945" s="42"/>
      <c r="H945" s="59"/>
      <c r="I945" s="42"/>
      <c r="J945" s="6"/>
      <c r="K945" s="116"/>
      <c r="L945" s="111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2"/>
      <c r="D946" s="42"/>
      <c r="E946" s="43"/>
      <c r="F946" s="42"/>
      <c r="G946" s="42"/>
      <c r="H946" s="59"/>
      <c r="I946" s="42"/>
      <c r="J946" s="6"/>
      <c r="K946" s="116"/>
      <c r="L946" s="111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2"/>
      <c r="D947" s="42"/>
      <c r="E947" s="43"/>
      <c r="F947" s="42"/>
      <c r="G947" s="42"/>
      <c r="H947" s="59"/>
      <c r="I947" s="42"/>
      <c r="J947" s="6"/>
      <c r="K947" s="116"/>
      <c r="L947" s="111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2"/>
      <c r="D948" s="42"/>
      <c r="E948" s="43"/>
      <c r="F948" s="42"/>
      <c r="G948" s="42"/>
      <c r="H948" s="59"/>
      <c r="I948" s="42"/>
      <c r="J948" s="6"/>
      <c r="K948" s="116"/>
      <c r="L948" s="111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2"/>
      <c r="D949" s="42"/>
      <c r="E949" s="43"/>
      <c r="F949" s="42"/>
      <c r="G949" s="42"/>
      <c r="H949" s="59"/>
      <c r="I949" s="42"/>
      <c r="J949" s="6"/>
      <c r="K949" s="116"/>
      <c r="L949" s="111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2"/>
      <c r="D950" s="42"/>
      <c r="E950" s="43"/>
      <c r="F950" s="42"/>
      <c r="G950" s="42"/>
      <c r="H950" s="59"/>
      <c r="I950" s="42"/>
      <c r="J950" s="6"/>
      <c r="K950" s="116"/>
      <c r="L950" s="111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2"/>
      <c r="D951" s="42"/>
      <c r="E951" s="43"/>
      <c r="F951" s="42"/>
      <c r="G951" s="42"/>
      <c r="H951" s="59"/>
      <c r="I951" s="42"/>
      <c r="J951" s="6"/>
      <c r="K951" s="116"/>
      <c r="L951" s="111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2"/>
      <c r="D952" s="42"/>
      <c r="E952" s="43"/>
      <c r="F952" s="42"/>
      <c r="G952" s="42"/>
      <c r="H952" s="59"/>
      <c r="I952" s="42"/>
      <c r="J952" s="6"/>
      <c r="K952" s="116"/>
      <c r="L952" s="111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2"/>
      <c r="D953" s="42"/>
      <c r="E953" s="43"/>
      <c r="F953" s="42"/>
      <c r="G953" s="42"/>
      <c r="H953" s="59"/>
      <c r="I953" s="42"/>
      <c r="J953" s="6"/>
      <c r="K953" s="116"/>
      <c r="L953" s="111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2"/>
      <c r="D954" s="42"/>
      <c r="E954" s="43"/>
      <c r="F954" s="42"/>
      <c r="G954" s="42"/>
      <c r="H954" s="59"/>
      <c r="I954" s="42"/>
      <c r="J954" s="6"/>
      <c r="K954" s="116"/>
      <c r="L954" s="111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2"/>
      <c r="D955" s="42"/>
      <c r="E955" s="43"/>
      <c r="F955" s="42"/>
      <c r="G955" s="42"/>
      <c r="H955" s="59"/>
      <c r="I955" s="42"/>
      <c r="J955" s="6"/>
      <c r="K955" s="116"/>
      <c r="L955" s="111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2"/>
      <c r="D956" s="42"/>
      <c r="E956" s="43"/>
      <c r="F956" s="42"/>
      <c r="G956" s="42"/>
      <c r="H956" s="59"/>
      <c r="I956" s="42"/>
      <c r="J956" s="6"/>
      <c r="K956" s="116"/>
      <c r="L956" s="111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2"/>
      <c r="D957" s="42"/>
      <c r="E957" s="43"/>
      <c r="F957" s="42"/>
      <c r="G957" s="42"/>
      <c r="H957" s="59"/>
      <c r="I957" s="42"/>
      <c r="J957" s="6"/>
      <c r="K957" s="116"/>
      <c r="L957" s="111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2"/>
      <c r="D958" s="42"/>
      <c r="E958" s="43"/>
      <c r="F958" s="42"/>
      <c r="G958" s="42"/>
      <c r="H958" s="59"/>
      <c r="I958" s="42"/>
      <c r="J958" s="6"/>
      <c r="K958" s="116"/>
      <c r="L958" s="111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2"/>
      <c r="D959" s="42"/>
      <c r="E959" s="43"/>
      <c r="F959" s="42"/>
      <c r="G959" s="42"/>
      <c r="H959" s="59"/>
      <c r="I959" s="42"/>
      <c r="J959" s="6"/>
      <c r="K959" s="116"/>
      <c r="L959" s="111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2"/>
      <c r="D960" s="42"/>
      <c r="E960" s="43"/>
      <c r="F960" s="42"/>
      <c r="G960" s="42"/>
      <c r="H960" s="59"/>
      <c r="I960" s="42"/>
      <c r="J960" s="6"/>
      <c r="K960" s="116"/>
      <c r="L960" s="111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2"/>
      <c r="D961" s="42"/>
      <c r="E961" s="43"/>
      <c r="F961" s="42"/>
      <c r="G961" s="42"/>
      <c r="H961" s="59"/>
      <c r="I961" s="42"/>
      <c r="J961" s="6"/>
      <c r="K961" s="116"/>
      <c r="L961" s="111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2"/>
      <c r="D962" s="42"/>
      <c r="E962" s="43"/>
      <c r="F962" s="42"/>
      <c r="G962" s="42"/>
      <c r="H962" s="59"/>
      <c r="I962" s="42"/>
      <c r="J962" s="6"/>
      <c r="K962" s="116"/>
      <c r="L962" s="111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2"/>
      <c r="D963" s="42"/>
      <c r="E963" s="43"/>
      <c r="F963" s="42"/>
      <c r="G963" s="42"/>
      <c r="H963" s="59"/>
      <c r="I963" s="42"/>
      <c r="J963" s="6"/>
      <c r="K963" s="116"/>
      <c r="L963" s="111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2"/>
      <c r="D964" s="42"/>
      <c r="E964" s="43"/>
      <c r="F964" s="42"/>
      <c r="G964" s="42"/>
      <c r="H964" s="59"/>
      <c r="I964" s="42"/>
      <c r="J964" s="6"/>
      <c r="K964" s="116"/>
      <c r="L964" s="111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2"/>
      <c r="D965" s="42"/>
      <c r="E965" s="43"/>
      <c r="F965" s="42"/>
      <c r="G965" s="42"/>
      <c r="H965" s="59"/>
      <c r="I965" s="42"/>
      <c r="J965" s="6"/>
      <c r="K965" s="116"/>
      <c r="L965" s="111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2"/>
      <c r="D966" s="42"/>
      <c r="E966" s="43"/>
      <c r="F966" s="42"/>
      <c r="G966" s="42"/>
      <c r="H966" s="59"/>
      <c r="I966" s="42"/>
      <c r="J966" s="6"/>
      <c r="K966" s="116"/>
      <c r="L966" s="111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2"/>
      <c r="D967" s="42"/>
      <c r="E967" s="43"/>
      <c r="F967" s="42"/>
      <c r="G967" s="42"/>
      <c r="H967" s="59"/>
      <c r="I967" s="42"/>
      <c r="J967" s="6"/>
      <c r="K967" s="116"/>
      <c r="L967" s="111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2"/>
      <c r="D968" s="42"/>
      <c r="E968" s="43"/>
      <c r="F968" s="42"/>
      <c r="G968" s="42"/>
      <c r="H968" s="59"/>
      <c r="I968" s="42"/>
      <c r="J968" s="6"/>
      <c r="K968" s="116"/>
      <c r="L968" s="111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2"/>
      <c r="D969" s="42"/>
      <c r="E969" s="43"/>
      <c r="F969" s="42"/>
      <c r="G969" s="42"/>
      <c r="H969" s="59"/>
      <c r="I969" s="42"/>
      <c r="J969" s="6"/>
      <c r="K969" s="116"/>
      <c r="L969" s="111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2"/>
      <c r="D970" s="42"/>
      <c r="E970" s="43"/>
      <c r="F970" s="42"/>
      <c r="G970" s="42"/>
      <c r="H970" s="59"/>
      <c r="I970" s="42"/>
      <c r="J970" s="6"/>
      <c r="K970" s="116"/>
      <c r="L970" s="111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2"/>
      <c r="D971" s="42"/>
      <c r="E971" s="43"/>
      <c r="F971" s="42"/>
      <c r="G971" s="42"/>
      <c r="H971" s="59"/>
      <c r="I971" s="42"/>
      <c r="J971" s="6"/>
      <c r="K971" s="116"/>
      <c r="L971" s="111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2"/>
      <c r="D972" s="42"/>
      <c r="E972" s="43"/>
      <c r="F972" s="42"/>
      <c r="G972" s="42"/>
      <c r="H972" s="59"/>
      <c r="I972" s="42"/>
      <c r="J972" s="6"/>
      <c r="K972" s="116"/>
      <c r="L972" s="111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2"/>
      <c r="D973" s="42"/>
      <c r="E973" s="43"/>
      <c r="F973" s="42"/>
      <c r="G973" s="42"/>
      <c r="H973" s="59"/>
      <c r="I973" s="42"/>
      <c r="J973" s="6"/>
      <c r="K973" s="116"/>
      <c r="L973" s="111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2"/>
      <c r="D974" s="42"/>
      <c r="E974" s="43"/>
      <c r="F974" s="42"/>
      <c r="G974" s="42"/>
      <c r="H974" s="59"/>
      <c r="I974" s="42"/>
      <c r="J974" s="6"/>
      <c r="K974" s="116"/>
      <c r="L974" s="111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2"/>
      <c r="D975" s="42"/>
      <c r="E975" s="43"/>
      <c r="F975" s="42"/>
      <c r="G975" s="42"/>
      <c r="H975" s="59"/>
      <c r="I975" s="42"/>
      <c r="J975" s="6"/>
      <c r="K975" s="116"/>
      <c r="L975" s="111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2"/>
      <c r="D976" s="42"/>
      <c r="E976" s="43"/>
      <c r="F976" s="42"/>
      <c r="G976" s="42"/>
      <c r="H976" s="59"/>
      <c r="I976" s="42"/>
      <c r="J976" s="6"/>
      <c r="K976" s="116"/>
      <c r="L976" s="111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2"/>
      <c r="D977" s="42"/>
      <c r="E977" s="43"/>
      <c r="F977" s="42"/>
      <c r="G977" s="42"/>
      <c r="H977" s="59"/>
      <c r="I977" s="42"/>
      <c r="J977" s="6"/>
      <c r="K977" s="116"/>
      <c r="L977" s="111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2"/>
      <c r="D978" s="42"/>
      <c r="E978" s="43"/>
      <c r="F978" s="42"/>
      <c r="G978" s="42"/>
      <c r="H978" s="59"/>
      <c r="I978" s="42"/>
      <c r="J978" s="6"/>
      <c r="K978" s="116"/>
      <c r="L978" s="111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2"/>
      <c r="D979" s="42"/>
      <c r="E979" s="43"/>
      <c r="F979" s="42"/>
      <c r="G979" s="42"/>
      <c r="H979" s="59"/>
      <c r="I979" s="42"/>
      <c r="J979" s="6"/>
      <c r="K979" s="116"/>
      <c r="L979" s="111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2"/>
      <c r="D980" s="42"/>
      <c r="E980" s="43"/>
      <c r="F980" s="42"/>
      <c r="G980" s="42"/>
      <c r="H980" s="59"/>
      <c r="I980" s="42"/>
      <c r="J980" s="6"/>
      <c r="K980" s="116"/>
      <c r="L980" s="111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2"/>
      <c r="D981" s="42"/>
      <c r="E981" s="43"/>
      <c r="F981" s="42"/>
      <c r="G981" s="42"/>
      <c r="H981" s="59"/>
      <c r="I981" s="42"/>
      <c r="J981" s="6"/>
      <c r="K981" s="116"/>
      <c r="L981" s="111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2"/>
      <c r="D982" s="42"/>
      <c r="E982" s="43"/>
      <c r="F982" s="42"/>
      <c r="G982" s="42"/>
      <c r="H982" s="59"/>
      <c r="I982" s="42"/>
      <c r="J982" s="6"/>
      <c r="K982" s="116"/>
      <c r="L982" s="111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2"/>
      <c r="D983" s="42"/>
      <c r="E983" s="43"/>
      <c r="F983" s="42"/>
      <c r="G983" s="42"/>
      <c r="H983" s="59"/>
      <c r="I983" s="42"/>
      <c r="J983" s="6"/>
      <c r="K983" s="116"/>
      <c r="L983" s="111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2"/>
      <c r="D984" s="42"/>
      <c r="E984" s="43"/>
      <c r="F984" s="42"/>
      <c r="G984" s="42"/>
      <c r="H984" s="59"/>
      <c r="I984" s="42"/>
      <c r="J984" s="6"/>
      <c r="K984" s="116"/>
      <c r="L984" s="111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2"/>
      <c r="D985" s="42"/>
      <c r="E985" s="43"/>
      <c r="F985" s="42"/>
      <c r="G985" s="42"/>
      <c r="H985" s="59"/>
      <c r="I985" s="42"/>
      <c r="J985" s="6"/>
      <c r="K985" s="116"/>
      <c r="L985" s="111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2"/>
      <c r="D986" s="42"/>
      <c r="E986" s="43"/>
      <c r="F986" s="42"/>
      <c r="G986" s="42"/>
      <c r="H986" s="59"/>
      <c r="I986" s="42"/>
      <c r="J986" s="6"/>
      <c r="K986" s="116"/>
      <c r="L986" s="111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2"/>
      <c r="D987" s="42"/>
      <c r="E987" s="43"/>
      <c r="F987" s="42"/>
      <c r="G987" s="42"/>
      <c r="H987" s="59"/>
      <c r="I987" s="42"/>
      <c r="J987" s="6"/>
      <c r="K987" s="116"/>
      <c r="L987" s="111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2"/>
      <c r="D988" s="42"/>
      <c r="E988" s="43"/>
      <c r="F988" s="42"/>
      <c r="G988" s="42"/>
      <c r="H988" s="59"/>
      <c r="I988" s="42"/>
      <c r="J988" s="6"/>
      <c r="K988" s="116"/>
      <c r="L988" s="111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2"/>
      <c r="D989" s="42"/>
      <c r="E989" s="43"/>
      <c r="F989" s="42"/>
      <c r="G989" s="42"/>
      <c r="H989" s="59"/>
      <c r="I989" s="42"/>
      <c r="J989" s="6"/>
      <c r="K989" s="116"/>
      <c r="L989" s="111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2"/>
      <c r="D990" s="42"/>
      <c r="E990" s="43"/>
      <c r="F990" s="42"/>
      <c r="G990" s="42"/>
      <c r="H990" s="59"/>
      <c r="I990" s="42"/>
      <c r="J990" s="6"/>
      <c r="K990" s="116"/>
      <c r="L990" s="111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2"/>
      <c r="D991" s="42"/>
      <c r="E991" s="43"/>
      <c r="F991" s="42"/>
      <c r="G991" s="42"/>
      <c r="H991" s="59"/>
      <c r="I991" s="42"/>
      <c r="J991" s="6"/>
      <c r="K991" s="116"/>
      <c r="L991" s="111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2"/>
      <c r="D992" s="42"/>
      <c r="E992" s="43"/>
      <c r="F992" s="42"/>
      <c r="G992" s="42"/>
      <c r="H992" s="59"/>
      <c r="I992" s="42"/>
      <c r="J992" s="6"/>
      <c r="K992" s="116"/>
      <c r="L992" s="111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2"/>
      <c r="D993" s="42"/>
      <c r="E993" s="43"/>
      <c r="F993" s="42"/>
      <c r="G993" s="42"/>
      <c r="H993" s="59"/>
      <c r="I993" s="42"/>
      <c r="J993" s="6"/>
      <c r="K993" s="116"/>
      <c r="L993" s="111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2"/>
      <c r="D994" s="42"/>
      <c r="E994" s="43"/>
      <c r="F994" s="42"/>
      <c r="G994" s="42"/>
      <c r="H994" s="59"/>
      <c r="I994" s="42"/>
      <c r="J994" s="6"/>
      <c r="K994" s="116"/>
      <c r="L994" s="111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2"/>
      <c r="D995" s="42"/>
      <c r="E995" s="43"/>
      <c r="F995" s="42"/>
      <c r="G995" s="42"/>
      <c r="H995" s="59"/>
      <c r="I995" s="42"/>
      <c r="J995" s="6"/>
      <c r="K995" s="116"/>
      <c r="L995" s="111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2"/>
      <c r="D996" s="42"/>
      <c r="E996" s="43"/>
      <c r="F996" s="42"/>
      <c r="G996" s="42"/>
      <c r="H996" s="59"/>
      <c r="I996" s="42"/>
      <c r="J996" s="6"/>
      <c r="K996" s="116"/>
      <c r="L996" s="111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2"/>
      <c r="D997" s="42"/>
      <c r="E997" s="43"/>
      <c r="F997" s="42"/>
      <c r="G997" s="42"/>
      <c r="H997" s="59"/>
      <c r="I997" s="42"/>
      <c r="J997" s="6"/>
      <c r="K997" s="116"/>
      <c r="L997" s="111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2"/>
      <c r="D998" s="42"/>
      <c r="E998" s="43"/>
      <c r="F998" s="42"/>
      <c r="G998" s="42"/>
      <c r="H998" s="59"/>
      <c r="I998" s="42"/>
      <c r="J998" s="6"/>
      <c r="K998" s="116"/>
      <c r="L998" s="111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2"/>
      <c r="D999" s="42"/>
      <c r="E999" s="43"/>
      <c r="F999" s="42"/>
      <c r="G999" s="42"/>
      <c r="H999" s="59"/>
      <c r="I999" s="42"/>
      <c r="J999" s="6"/>
      <c r="K999" s="116"/>
      <c r="L999" s="111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2"/>
      <c r="D1000" s="42"/>
      <c r="E1000" s="43"/>
      <c r="F1000" s="42"/>
      <c r="G1000" s="42"/>
      <c r="H1000" s="59"/>
      <c r="I1000" s="42"/>
      <c r="J1000" s="6"/>
      <c r="K1000" s="116"/>
      <c r="L1000" s="111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6">
    <mergeCell ref="A1:J1"/>
    <mergeCell ref="A2:J2"/>
    <mergeCell ref="A3:J3"/>
    <mergeCell ref="A4:J4"/>
    <mergeCell ref="U7:Y7"/>
    <mergeCell ref="A29:J29"/>
    <mergeCell ref="A30:J30"/>
    <mergeCell ref="A31:J31"/>
    <mergeCell ref="A32:J32"/>
    <mergeCell ref="A57:J57"/>
    <mergeCell ref="A58:J58"/>
    <mergeCell ref="A59:J59"/>
    <mergeCell ref="A60:J60"/>
    <mergeCell ref="E62:G62"/>
    <mergeCell ref="A87:J87"/>
    <mergeCell ref="A88:J88"/>
    <mergeCell ref="A89:J89"/>
    <mergeCell ref="A90:J90"/>
    <mergeCell ref="A115:J115"/>
    <mergeCell ref="A116:J116"/>
    <mergeCell ref="A117:J117"/>
    <mergeCell ref="A118:J118"/>
    <mergeCell ref="A147:J147"/>
    <mergeCell ref="A148:J148"/>
    <mergeCell ref="A149:J149"/>
    <mergeCell ref="A150:J150"/>
    <mergeCell ref="A176:J176"/>
    <mergeCell ref="A177:J177"/>
    <mergeCell ref="A178:J178"/>
    <mergeCell ref="A179:J179"/>
    <mergeCell ref="A205:J205"/>
    <mergeCell ref="A206:J206"/>
    <mergeCell ref="A207:J207"/>
    <mergeCell ref="A208:J208"/>
    <mergeCell ref="A234:I234"/>
    <mergeCell ref="A295:I295"/>
    <mergeCell ref="A296:I296"/>
    <mergeCell ref="A297:I297"/>
    <mergeCell ref="A298:I298"/>
    <mergeCell ref="A235:I235"/>
    <mergeCell ref="A236:I236"/>
    <mergeCell ref="A237:I237"/>
    <mergeCell ref="A263:I263"/>
    <mergeCell ref="A264:I264"/>
    <mergeCell ref="A265:I265"/>
    <mergeCell ref="A266:I266"/>
  </mergeCells>
  <printOptions/>
  <pageMargins bottom="0.5511811023622047" footer="0.0" header="0.0" left="0.3937007874015748" right="0.2362204724409449" top="0.31496062992125984"/>
  <pageSetup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3.9"/>
    <col customWidth="1" min="2" max="2" width="10.6"/>
    <col customWidth="1" min="3" max="3" width="8.6"/>
    <col customWidth="1" min="4" max="4" width="7.8"/>
    <col customWidth="1" min="5" max="5" width="6.5"/>
    <col customWidth="1" min="6" max="6" width="7.9"/>
    <col customWidth="1" min="7" max="7" width="6.8"/>
    <col customWidth="1" min="8" max="8" width="8.0"/>
    <col customWidth="1" min="9" max="9" width="13.5"/>
    <col customWidth="1" min="10" max="10" width="9.8"/>
    <col customWidth="1" min="11" max="11" width="8.5"/>
    <col customWidth="1" hidden="1" min="12" max="12" width="8.1"/>
    <col customWidth="1" hidden="1" min="13" max="13" width="9.9"/>
    <col customWidth="1" hidden="1" min="14" max="15" width="8.9"/>
    <col customWidth="1" hidden="1" min="16" max="16" width="11.0"/>
    <col customWidth="1" hidden="1" min="17" max="25" width="8.9"/>
    <col customWidth="1" min="26" max="26" width="8.9"/>
  </cols>
  <sheetData>
    <row r="1" ht="13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116"/>
      <c r="L1" s="111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3.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116"/>
      <c r="L2" s="11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3.5" customHeight="1">
      <c r="A3" s="1" t="s">
        <v>97</v>
      </c>
      <c r="B3" s="2"/>
      <c r="C3" s="2"/>
      <c r="D3" s="2"/>
      <c r="E3" s="2"/>
      <c r="F3" s="2"/>
      <c r="G3" s="2"/>
      <c r="H3" s="2"/>
      <c r="I3" s="2"/>
      <c r="J3" s="3"/>
      <c r="K3" s="116"/>
      <c r="L3" s="111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3.5" customHeight="1">
      <c r="A4" s="1" t="s">
        <v>3</v>
      </c>
      <c r="B4" s="2"/>
      <c r="C4" s="2"/>
      <c r="D4" s="2"/>
      <c r="E4" s="2"/>
      <c r="F4" s="2"/>
      <c r="G4" s="2"/>
      <c r="H4" s="2"/>
      <c r="I4" s="2"/>
      <c r="J4" s="3"/>
      <c r="K4" s="116"/>
      <c r="L4" s="11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3.5" customHeight="1">
      <c r="A5" s="5"/>
      <c r="B5" s="6"/>
      <c r="C5" s="7"/>
      <c r="D5" s="7"/>
      <c r="E5" s="8"/>
      <c r="F5" s="7"/>
      <c r="G5" s="7"/>
      <c r="H5" s="9"/>
      <c r="I5" s="7"/>
      <c r="J5" s="6"/>
      <c r="K5" s="116"/>
      <c r="L5" s="11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3.5" customHeight="1">
      <c r="A6" s="10"/>
      <c r="B6" s="11"/>
      <c r="C6" s="12" t="s">
        <v>4</v>
      </c>
      <c r="D6" s="12"/>
      <c r="E6" s="53"/>
      <c r="F6" s="15"/>
      <c r="G6" s="12" t="s">
        <v>4</v>
      </c>
      <c r="H6" s="16"/>
      <c r="I6" s="15"/>
      <c r="J6" s="11"/>
      <c r="K6" s="116"/>
      <c r="L6" s="111"/>
      <c r="M6" s="4"/>
      <c r="N6" s="4"/>
      <c r="O6" s="4"/>
      <c r="P6" s="4"/>
      <c r="Q6" s="4"/>
      <c r="R6" s="4"/>
      <c r="S6" s="4"/>
      <c r="T6" s="4"/>
      <c r="U6" s="132"/>
      <c r="V6" s="133"/>
      <c r="W6" s="133"/>
      <c r="X6" s="133"/>
      <c r="Y6" s="134"/>
      <c r="Z6" s="4"/>
    </row>
    <row r="7" ht="13.5" customHeight="1">
      <c r="A7" s="17" t="s">
        <v>6</v>
      </c>
      <c r="B7" s="18" t="s">
        <v>7</v>
      </c>
      <c r="C7" s="19" t="s">
        <v>8</v>
      </c>
      <c r="D7" s="19" t="s">
        <v>9</v>
      </c>
      <c r="E7" s="85" t="s">
        <v>65</v>
      </c>
      <c r="F7" s="19" t="s">
        <v>12</v>
      </c>
      <c r="G7" s="21" t="s">
        <v>13</v>
      </c>
      <c r="H7" s="22" t="s">
        <v>14</v>
      </c>
      <c r="I7" s="21" t="s">
        <v>15</v>
      </c>
      <c r="J7" s="18" t="s">
        <v>16</v>
      </c>
      <c r="K7" s="116"/>
      <c r="L7" s="111"/>
      <c r="M7" s="4"/>
      <c r="N7" s="4"/>
      <c r="O7" s="4"/>
      <c r="P7" s="4"/>
      <c r="Q7" s="4"/>
      <c r="R7" s="4"/>
      <c r="S7" s="4"/>
      <c r="T7" s="4"/>
      <c r="U7" s="135" t="s">
        <v>98</v>
      </c>
      <c r="V7" s="2"/>
      <c r="W7" s="2"/>
      <c r="X7" s="2"/>
      <c r="Y7" s="136"/>
      <c r="Z7" s="4"/>
    </row>
    <row r="8" ht="13.5" customHeight="1">
      <c r="A8" s="17"/>
      <c r="B8" s="18"/>
      <c r="C8" s="23" t="s">
        <v>99</v>
      </c>
      <c r="D8" s="19" t="s">
        <v>18</v>
      </c>
      <c r="E8" s="20" t="s">
        <v>18</v>
      </c>
      <c r="F8" s="19" t="s">
        <v>18</v>
      </c>
      <c r="G8" s="23" t="s">
        <v>99</v>
      </c>
      <c r="H8" s="22" t="s">
        <v>19</v>
      </c>
      <c r="I8" s="19" t="s">
        <v>20</v>
      </c>
      <c r="J8" s="18"/>
      <c r="K8" s="116"/>
      <c r="L8" s="4" t="s">
        <v>100</v>
      </c>
      <c r="M8" s="4"/>
      <c r="N8" s="4"/>
      <c r="O8" s="4"/>
      <c r="P8" s="4"/>
      <c r="Q8" s="4"/>
      <c r="R8" s="4"/>
      <c r="S8" s="4"/>
      <c r="T8" s="4"/>
      <c r="U8" s="137"/>
      <c r="V8" s="137"/>
      <c r="W8" s="137"/>
      <c r="X8" s="137"/>
      <c r="Y8" s="31"/>
      <c r="Z8" s="4"/>
    </row>
    <row r="9" ht="13.5" customHeight="1">
      <c r="A9" s="24"/>
      <c r="B9" s="25"/>
      <c r="C9" s="26" t="s">
        <v>18</v>
      </c>
      <c r="D9" s="27"/>
      <c r="E9" s="20"/>
      <c r="F9" s="86"/>
      <c r="G9" s="19" t="s">
        <v>18</v>
      </c>
      <c r="H9" s="29"/>
      <c r="I9" s="27"/>
      <c r="J9" s="25"/>
      <c r="K9" s="116"/>
      <c r="L9" s="4"/>
      <c r="M9" s="4"/>
      <c r="N9" s="4"/>
      <c r="O9" s="4"/>
      <c r="P9" s="4"/>
      <c r="Q9" s="4"/>
      <c r="R9" s="4" t="s">
        <v>101</v>
      </c>
      <c r="S9" s="4"/>
      <c r="T9" s="4"/>
      <c r="U9" s="123" t="s">
        <v>89</v>
      </c>
      <c r="V9" s="123" t="s">
        <v>90</v>
      </c>
      <c r="W9" s="123" t="s">
        <v>91</v>
      </c>
      <c r="X9" s="123" t="s">
        <v>92</v>
      </c>
      <c r="Y9" s="123" t="s">
        <v>93</v>
      </c>
      <c r="Z9" s="4"/>
    </row>
    <row r="10" ht="13.5" customHeight="1">
      <c r="A10" s="30">
        <v>1.0</v>
      </c>
      <c r="B10" s="31" t="s">
        <v>21</v>
      </c>
      <c r="C10" s="87">
        <v>961.3266105480602</v>
      </c>
      <c r="D10" s="120">
        <v>3581.7</v>
      </c>
      <c r="E10" s="87">
        <v>3582.6</v>
      </c>
      <c r="F10" s="88">
        <v>19.0</v>
      </c>
      <c r="G10" s="87">
        <f t="shared" ref="G10:G27" si="1">C10+D10-E10</f>
        <v>960.4266105</v>
      </c>
      <c r="H10" s="35">
        <v>59.19765586795993</v>
      </c>
      <c r="I10" s="36">
        <f t="shared" ref="I10:I23" si="2">E10*H10/10</f>
        <v>21208.15219</v>
      </c>
      <c r="J10" s="37" t="s">
        <v>22</v>
      </c>
      <c r="K10" s="115">
        <f t="shared" ref="K10:K27" si="3">H10*6033/58.16/100</f>
        <v>61.40637171</v>
      </c>
      <c r="L10" s="42">
        <f t="shared" ref="L10:L27" si="4">I10*63.06%</f>
        <v>13373.86077</v>
      </c>
      <c r="M10" s="4">
        <v>5.0</v>
      </c>
      <c r="N10" s="42">
        <f t="shared" ref="N10:N27" si="5">K10*46148/48624</f>
        <v>58.27947601</v>
      </c>
      <c r="O10" s="42">
        <f t="shared" ref="O10:O27" si="6">L10*44646/46506</f>
        <v>12838.97536</v>
      </c>
      <c r="P10" s="59">
        <f t="shared" ref="P10:P27" si="7">I10*242707/246539</f>
        <v>20878.51007</v>
      </c>
      <c r="Q10" s="4"/>
      <c r="R10" s="4" t="s">
        <v>94</v>
      </c>
      <c r="S10" s="4" t="s">
        <v>95</v>
      </c>
      <c r="T10" s="4" t="s">
        <v>96</v>
      </c>
      <c r="U10" s="33">
        <f t="shared" ref="U10:U27" si="8">E10*250/1000</f>
        <v>895.65</v>
      </c>
      <c r="V10" s="123"/>
      <c r="W10" s="33">
        <f t="shared" ref="W10:W27" si="9">U10*200/1000</f>
        <v>179.13</v>
      </c>
      <c r="X10" s="33">
        <f t="shared" ref="X10:X27" si="10">E10*500/1000</f>
        <v>1791.3</v>
      </c>
      <c r="Y10" s="123"/>
      <c r="Z10" s="4"/>
    </row>
    <row r="11" ht="13.5" customHeight="1">
      <c r="A11" s="30">
        <v>2.0</v>
      </c>
      <c r="B11" s="31" t="s">
        <v>23</v>
      </c>
      <c r="C11" s="87">
        <v>853.0914913801294</v>
      </c>
      <c r="D11" s="117">
        <v>3481.8</v>
      </c>
      <c r="E11" s="87">
        <v>3513.9</v>
      </c>
      <c r="F11" s="88">
        <v>23.0</v>
      </c>
      <c r="G11" s="87">
        <f t="shared" si="1"/>
        <v>820.9914914</v>
      </c>
      <c r="H11" s="35">
        <v>60.62525968079103</v>
      </c>
      <c r="I11" s="36">
        <f t="shared" si="2"/>
        <v>21303.11</v>
      </c>
      <c r="J11" s="37" t="s">
        <v>24</v>
      </c>
      <c r="K11" s="115">
        <f t="shared" si="3"/>
        <v>62.88724066</v>
      </c>
      <c r="L11" s="42">
        <f t="shared" si="4"/>
        <v>13433.74117</v>
      </c>
      <c r="M11" s="4">
        <v>7.0</v>
      </c>
      <c r="N11" s="42">
        <f t="shared" si="5"/>
        <v>59.6849371</v>
      </c>
      <c r="O11" s="42">
        <f t="shared" si="6"/>
        <v>12896.46085</v>
      </c>
      <c r="P11" s="59">
        <f t="shared" si="7"/>
        <v>20971.99193</v>
      </c>
      <c r="Q11" s="4"/>
      <c r="R11" s="4">
        <v>41143.600000000006</v>
      </c>
      <c r="S11" s="4">
        <v>59.62</v>
      </c>
      <c r="T11" s="4">
        <v>245291.7968</v>
      </c>
      <c r="U11" s="33">
        <f t="shared" si="8"/>
        <v>878.475</v>
      </c>
      <c r="V11" s="123"/>
      <c r="W11" s="33">
        <f t="shared" si="9"/>
        <v>175.695</v>
      </c>
      <c r="X11" s="33">
        <f t="shared" si="10"/>
        <v>1756.95</v>
      </c>
      <c r="Y11" s="123"/>
      <c r="Z11" s="4"/>
    </row>
    <row r="12" ht="13.5" customHeight="1">
      <c r="A12" s="30">
        <v>3.0</v>
      </c>
      <c r="B12" s="31" t="s">
        <v>25</v>
      </c>
      <c r="C12" s="87">
        <v>586.3218841764146</v>
      </c>
      <c r="D12" s="117">
        <v>2838.6</v>
      </c>
      <c r="E12" s="87">
        <v>2659.6</v>
      </c>
      <c r="F12" s="88">
        <v>18.0</v>
      </c>
      <c r="G12" s="87">
        <f t="shared" si="1"/>
        <v>765.3218842</v>
      </c>
      <c r="H12" s="35">
        <v>61.51163110775652</v>
      </c>
      <c r="I12" s="36">
        <f t="shared" si="2"/>
        <v>16359.63341</v>
      </c>
      <c r="J12" s="37" t="s">
        <v>26</v>
      </c>
      <c r="K12" s="115">
        <f t="shared" si="3"/>
        <v>63.80668337</v>
      </c>
      <c r="L12" s="42">
        <f t="shared" si="4"/>
        <v>10316.38483</v>
      </c>
      <c r="M12" s="4">
        <v>0.0</v>
      </c>
      <c r="N12" s="42">
        <f t="shared" si="5"/>
        <v>60.55756055</v>
      </c>
      <c r="O12" s="42">
        <f t="shared" si="6"/>
        <v>9903.782674</v>
      </c>
      <c r="P12" s="59">
        <f t="shared" si="7"/>
        <v>16105.35269</v>
      </c>
      <c r="Q12" s="4"/>
      <c r="R12" s="4">
        <v>449.2</v>
      </c>
      <c r="S12" s="4">
        <v>34.92</v>
      </c>
      <c r="T12" s="4">
        <v>1568.6064000000001</v>
      </c>
      <c r="U12" s="33">
        <f t="shared" si="8"/>
        <v>664.9</v>
      </c>
      <c r="V12" s="123"/>
      <c r="W12" s="33">
        <f t="shared" si="9"/>
        <v>132.98</v>
      </c>
      <c r="X12" s="33">
        <f t="shared" si="10"/>
        <v>1329.8</v>
      </c>
      <c r="Y12" s="123"/>
      <c r="Z12" s="4"/>
    </row>
    <row r="13" ht="13.5" customHeight="1">
      <c r="A13" s="30">
        <v>4.0</v>
      </c>
      <c r="B13" s="31" t="s">
        <v>27</v>
      </c>
      <c r="C13" s="87">
        <v>786.5652300784759</v>
      </c>
      <c r="D13" s="117">
        <v>3197.4</v>
      </c>
      <c r="E13" s="87">
        <v>3213.4</v>
      </c>
      <c r="F13" s="88">
        <v>15.0</v>
      </c>
      <c r="G13" s="87">
        <f t="shared" si="1"/>
        <v>770.5652301</v>
      </c>
      <c r="H13" s="35">
        <v>62.0926511760054</v>
      </c>
      <c r="I13" s="36">
        <f t="shared" si="2"/>
        <v>19952.85253</v>
      </c>
      <c r="J13" s="37"/>
      <c r="K13" s="115">
        <f t="shared" si="3"/>
        <v>64.4093818</v>
      </c>
      <c r="L13" s="42">
        <f t="shared" si="4"/>
        <v>12582.2688</v>
      </c>
      <c r="M13" s="4">
        <v>18.0</v>
      </c>
      <c r="N13" s="42">
        <f t="shared" si="5"/>
        <v>61.12956876</v>
      </c>
      <c r="O13" s="42">
        <f t="shared" si="6"/>
        <v>12079.04298</v>
      </c>
      <c r="P13" s="59">
        <f t="shared" si="7"/>
        <v>19642.72175</v>
      </c>
      <c r="Q13" s="4"/>
      <c r="R13" s="4">
        <v>41592.8</v>
      </c>
      <c r="S13" s="4">
        <v>59.35</v>
      </c>
      <c r="T13" s="4">
        <v>246860.4032</v>
      </c>
      <c r="U13" s="33">
        <f t="shared" si="8"/>
        <v>803.35</v>
      </c>
      <c r="V13" s="123"/>
      <c r="W13" s="33">
        <f t="shared" si="9"/>
        <v>160.67</v>
      </c>
      <c r="X13" s="33">
        <f t="shared" si="10"/>
        <v>1606.7</v>
      </c>
      <c r="Y13" s="123"/>
      <c r="Z13" s="4"/>
    </row>
    <row r="14" ht="13.5" customHeight="1">
      <c r="A14" s="30">
        <v>5.0</v>
      </c>
      <c r="B14" s="31" t="s">
        <v>28</v>
      </c>
      <c r="C14" s="87">
        <v>723.0911062373293</v>
      </c>
      <c r="D14" s="117">
        <v>2266.3</v>
      </c>
      <c r="E14" s="87">
        <v>2293.3</v>
      </c>
      <c r="F14" s="88">
        <v>1.0</v>
      </c>
      <c r="G14" s="87">
        <f t="shared" si="1"/>
        <v>696.0911062</v>
      </c>
      <c r="H14" s="35">
        <v>62.776081714970886</v>
      </c>
      <c r="I14" s="36">
        <f t="shared" si="2"/>
        <v>14396.43882</v>
      </c>
      <c r="J14" s="38"/>
      <c r="K14" s="115">
        <f t="shared" si="3"/>
        <v>65.11831172</v>
      </c>
      <c r="L14" s="42">
        <f t="shared" si="4"/>
        <v>9078.39432</v>
      </c>
      <c r="M14" s="4">
        <v>4.0</v>
      </c>
      <c r="N14" s="42">
        <f t="shared" si="5"/>
        <v>61.80239901</v>
      </c>
      <c r="O14" s="42">
        <f t="shared" si="6"/>
        <v>8715.305397</v>
      </c>
      <c r="P14" s="59">
        <f t="shared" si="7"/>
        <v>14172.67238</v>
      </c>
      <c r="Q14" s="4"/>
      <c r="R14" s="4">
        <v>5119.2</v>
      </c>
      <c r="S14" s="4">
        <v>73.2</v>
      </c>
      <c r="T14" s="4">
        <v>37473.7985</v>
      </c>
      <c r="U14" s="33">
        <f t="shared" si="8"/>
        <v>573.325</v>
      </c>
      <c r="V14" s="123"/>
      <c r="W14" s="33">
        <f t="shared" si="9"/>
        <v>114.665</v>
      </c>
      <c r="X14" s="33">
        <f t="shared" si="10"/>
        <v>1146.65</v>
      </c>
      <c r="Y14" s="123"/>
      <c r="Z14" s="4"/>
    </row>
    <row r="15" ht="13.5" customHeight="1">
      <c r="A15" s="30">
        <v>6.0</v>
      </c>
      <c r="B15" s="31" t="s">
        <v>29</v>
      </c>
      <c r="C15" s="87">
        <v>584.5767497758145</v>
      </c>
      <c r="D15" s="117">
        <v>1998.5</v>
      </c>
      <c r="E15" s="87">
        <v>1907.1</v>
      </c>
      <c r="F15" s="88">
        <v>0.0</v>
      </c>
      <c r="G15" s="87">
        <f t="shared" si="1"/>
        <v>675.9767498</v>
      </c>
      <c r="H15" s="35">
        <v>61.94503269701512</v>
      </c>
      <c r="I15" s="36">
        <f t="shared" si="2"/>
        <v>11813.53719</v>
      </c>
      <c r="J15" s="38"/>
      <c r="K15" s="115">
        <f t="shared" si="3"/>
        <v>64.25625555</v>
      </c>
      <c r="L15" s="42">
        <f t="shared" si="4"/>
        <v>7449.616549</v>
      </c>
      <c r="M15" s="4">
        <v>0.0</v>
      </c>
      <c r="N15" s="42">
        <f t="shared" si="5"/>
        <v>60.9842399</v>
      </c>
      <c r="O15" s="42">
        <f t="shared" si="6"/>
        <v>7151.670332</v>
      </c>
      <c r="P15" s="59">
        <f t="shared" si="7"/>
        <v>11629.91725</v>
      </c>
      <c r="Q15" s="4"/>
      <c r="R15" s="4">
        <v>14.1</v>
      </c>
      <c r="S15" s="4">
        <v>14.89</v>
      </c>
      <c r="T15" s="4">
        <v>21.0</v>
      </c>
      <c r="U15" s="33">
        <f t="shared" si="8"/>
        <v>476.775</v>
      </c>
      <c r="V15" s="123"/>
      <c r="W15" s="33">
        <f t="shared" si="9"/>
        <v>95.355</v>
      </c>
      <c r="X15" s="33">
        <f t="shared" si="10"/>
        <v>953.55</v>
      </c>
      <c r="Y15" s="123"/>
      <c r="Z15" s="4"/>
    </row>
    <row r="16" ht="13.5" customHeight="1">
      <c r="A16" s="30">
        <v>7.0</v>
      </c>
      <c r="B16" s="31" t="s">
        <v>30</v>
      </c>
      <c r="C16" s="87">
        <v>158.92962855391022</v>
      </c>
      <c r="D16" s="117">
        <v>1048.2</v>
      </c>
      <c r="E16" s="87">
        <v>970.1</v>
      </c>
      <c r="F16" s="88">
        <v>1.0</v>
      </c>
      <c r="G16" s="87">
        <f t="shared" si="1"/>
        <v>237.0296286</v>
      </c>
      <c r="H16" s="35">
        <v>59.66620409178925</v>
      </c>
      <c r="I16" s="36">
        <f t="shared" si="2"/>
        <v>5788.218459</v>
      </c>
      <c r="J16" s="38"/>
      <c r="K16" s="115">
        <f t="shared" si="3"/>
        <v>61.89240187</v>
      </c>
      <c r="L16" s="42">
        <f t="shared" si="4"/>
        <v>3650.05056</v>
      </c>
      <c r="M16" s="4">
        <v>0.0</v>
      </c>
      <c r="N16" s="42">
        <f t="shared" si="5"/>
        <v>58.74075686</v>
      </c>
      <c r="O16" s="42">
        <f t="shared" si="6"/>
        <v>3504.067374</v>
      </c>
      <c r="P16" s="59">
        <f t="shared" si="7"/>
        <v>5698.251139</v>
      </c>
      <c r="Q16" s="4"/>
      <c r="R16" s="4">
        <v>3250.1000000000004</v>
      </c>
      <c r="S16" s="4">
        <v>13.7</v>
      </c>
      <c r="T16" s="4">
        <v>4453.8763</v>
      </c>
      <c r="U16" s="33">
        <f t="shared" si="8"/>
        <v>242.525</v>
      </c>
      <c r="V16" s="123"/>
      <c r="W16" s="33">
        <f t="shared" si="9"/>
        <v>48.505</v>
      </c>
      <c r="X16" s="33">
        <f t="shared" si="10"/>
        <v>485.05</v>
      </c>
      <c r="Y16" s="123"/>
      <c r="Z16" s="4"/>
    </row>
    <row r="17" ht="13.5" customHeight="1">
      <c r="A17" s="30">
        <v>8.0</v>
      </c>
      <c r="B17" s="31" t="s">
        <v>31</v>
      </c>
      <c r="C17" s="87">
        <v>984.0669467736102</v>
      </c>
      <c r="D17" s="117">
        <v>2380.9</v>
      </c>
      <c r="E17" s="87">
        <v>2347.9</v>
      </c>
      <c r="F17" s="88">
        <v>3.0</v>
      </c>
      <c r="G17" s="87">
        <f t="shared" si="1"/>
        <v>1017.066947</v>
      </c>
      <c r="H17" s="35">
        <v>61.26640726063698</v>
      </c>
      <c r="I17" s="36">
        <f t="shared" si="2"/>
        <v>14384.73976</v>
      </c>
      <c r="J17" s="38"/>
      <c r="K17" s="115">
        <f t="shared" si="3"/>
        <v>63.55231001</v>
      </c>
      <c r="L17" s="42">
        <f t="shared" si="4"/>
        <v>9071.016893</v>
      </c>
      <c r="M17" s="4">
        <v>0.0</v>
      </c>
      <c r="N17" s="42">
        <f t="shared" si="5"/>
        <v>60.31614022</v>
      </c>
      <c r="O17" s="42">
        <f t="shared" si="6"/>
        <v>8708.22303</v>
      </c>
      <c r="P17" s="59">
        <f t="shared" si="7"/>
        <v>14161.15516</v>
      </c>
      <c r="Q17" s="4"/>
      <c r="R17" s="4">
        <v>7.5</v>
      </c>
      <c r="S17" s="4">
        <v>5.98</v>
      </c>
      <c r="T17" s="4">
        <v>4.4815</v>
      </c>
      <c r="U17" s="33">
        <f t="shared" si="8"/>
        <v>586.975</v>
      </c>
      <c r="V17" s="123"/>
      <c r="W17" s="33">
        <f t="shared" si="9"/>
        <v>117.395</v>
      </c>
      <c r="X17" s="33">
        <f t="shared" si="10"/>
        <v>1173.95</v>
      </c>
      <c r="Y17" s="123"/>
      <c r="Z17" s="4"/>
    </row>
    <row r="18" ht="13.5" customHeight="1">
      <c r="A18" s="30">
        <v>9.0</v>
      </c>
      <c r="B18" s="31" t="s">
        <v>32</v>
      </c>
      <c r="C18" s="87">
        <v>1110.366184808856</v>
      </c>
      <c r="D18" s="117">
        <v>2372.4</v>
      </c>
      <c r="E18" s="87">
        <v>2445.9</v>
      </c>
      <c r="F18" s="88">
        <v>0.0</v>
      </c>
      <c r="G18" s="87">
        <f t="shared" si="1"/>
        <v>1036.866185</v>
      </c>
      <c r="H18" s="35">
        <v>59.4477299907791</v>
      </c>
      <c r="I18" s="36">
        <f t="shared" si="2"/>
        <v>14540.32028</v>
      </c>
      <c r="J18" s="38"/>
      <c r="K18" s="115">
        <f t="shared" si="3"/>
        <v>61.66577631</v>
      </c>
      <c r="L18" s="42">
        <f t="shared" si="4"/>
        <v>9169.125968</v>
      </c>
      <c r="M18" s="4">
        <v>0.0</v>
      </c>
      <c r="N18" s="42">
        <f t="shared" si="5"/>
        <v>58.52567138</v>
      </c>
      <c r="O18" s="42">
        <f t="shared" si="6"/>
        <v>8802.408247</v>
      </c>
      <c r="P18" s="59">
        <f t="shared" si="7"/>
        <v>14314.31747</v>
      </c>
      <c r="Q18" s="4"/>
      <c r="R18" s="4">
        <v>466.59999999999997</v>
      </c>
      <c r="S18" s="4">
        <v>172.74</v>
      </c>
      <c r="T18" s="4">
        <v>8060.109</v>
      </c>
      <c r="U18" s="33">
        <f t="shared" si="8"/>
        <v>611.475</v>
      </c>
      <c r="V18" s="123"/>
      <c r="W18" s="33">
        <f t="shared" si="9"/>
        <v>122.295</v>
      </c>
      <c r="X18" s="33">
        <f t="shared" si="10"/>
        <v>1222.95</v>
      </c>
      <c r="Y18" s="123"/>
      <c r="Z18" s="4"/>
    </row>
    <row r="19" ht="13.5" customHeight="1">
      <c r="A19" s="30">
        <v>10.0</v>
      </c>
      <c r="B19" s="31" t="s">
        <v>33</v>
      </c>
      <c r="C19" s="87">
        <v>1205.9786451357063</v>
      </c>
      <c r="D19" s="117">
        <v>2837.6</v>
      </c>
      <c r="E19" s="87">
        <v>3155.0</v>
      </c>
      <c r="F19" s="88">
        <v>0.0</v>
      </c>
      <c r="G19" s="87">
        <f t="shared" si="1"/>
        <v>888.5786451</v>
      </c>
      <c r="H19" s="35">
        <v>63.34298908649405</v>
      </c>
      <c r="I19" s="36">
        <f t="shared" si="2"/>
        <v>19984.71306</v>
      </c>
      <c r="J19" s="38"/>
      <c r="K19" s="115">
        <f t="shared" si="3"/>
        <v>65.7063709</v>
      </c>
      <c r="L19" s="42">
        <f t="shared" si="4"/>
        <v>12602.36005</v>
      </c>
      <c r="M19" s="4">
        <v>0.0</v>
      </c>
      <c r="N19" s="42">
        <f t="shared" si="5"/>
        <v>62.36051342</v>
      </c>
      <c r="O19" s="42">
        <f t="shared" si="6"/>
        <v>12098.33069</v>
      </c>
      <c r="P19" s="59">
        <f t="shared" si="7"/>
        <v>19674.08707</v>
      </c>
      <c r="Q19" s="4"/>
      <c r="R19" s="4">
        <v>83.9</v>
      </c>
      <c r="S19" s="4">
        <v>193.05</v>
      </c>
      <c r="T19" s="4">
        <v>1619.71</v>
      </c>
      <c r="U19" s="33">
        <f t="shared" si="8"/>
        <v>788.75</v>
      </c>
      <c r="V19" s="123"/>
      <c r="W19" s="33">
        <f t="shared" si="9"/>
        <v>157.75</v>
      </c>
      <c r="X19" s="33">
        <f t="shared" si="10"/>
        <v>1577.5</v>
      </c>
      <c r="Y19" s="123"/>
      <c r="Z19" s="4"/>
    </row>
    <row r="20" ht="13.5" customHeight="1">
      <c r="A20" s="30">
        <v>11.0</v>
      </c>
      <c r="B20" s="31" t="s">
        <v>34</v>
      </c>
      <c r="C20" s="87">
        <v>1628.1231952853545</v>
      </c>
      <c r="D20" s="117">
        <v>3585.4</v>
      </c>
      <c r="E20" s="87">
        <v>3785.1</v>
      </c>
      <c r="F20" s="88">
        <v>0.0</v>
      </c>
      <c r="G20" s="87">
        <f t="shared" si="1"/>
        <v>1428.423195</v>
      </c>
      <c r="H20" s="35">
        <v>57.521970225011756</v>
      </c>
      <c r="I20" s="36">
        <f t="shared" si="2"/>
        <v>21772.64095</v>
      </c>
      <c r="J20" s="38"/>
      <c r="K20" s="115">
        <f t="shared" si="3"/>
        <v>59.66816478</v>
      </c>
      <c r="L20" s="42">
        <f t="shared" si="4"/>
        <v>13729.82738</v>
      </c>
      <c r="M20" s="4">
        <v>0.0</v>
      </c>
      <c r="N20" s="42">
        <f t="shared" si="5"/>
        <v>56.62978094</v>
      </c>
      <c r="O20" s="42">
        <f t="shared" si="6"/>
        <v>13180.70514</v>
      </c>
      <c r="P20" s="59">
        <f t="shared" si="7"/>
        <v>21434.22488</v>
      </c>
      <c r="Q20" s="4"/>
      <c r="R20" s="4"/>
      <c r="S20" s="4"/>
      <c r="T20" s="4"/>
      <c r="U20" s="33">
        <f t="shared" si="8"/>
        <v>946.275</v>
      </c>
      <c r="V20" s="123"/>
      <c r="W20" s="33">
        <f t="shared" si="9"/>
        <v>189.255</v>
      </c>
      <c r="X20" s="33">
        <f t="shared" si="10"/>
        <v>1892.55</v>
      </c>
      <c r="Y20" s="123"/>
      <c r="Z20" s="4"/>
    </row>
    <row r="21" ht="13.5" customHeight="1">
      <c r="A21" s="30">
        <v>12.0</v>
      </c>
      <c r="B21" s="31" t="s">
        <v>35</v>
      </c>
      <c r="C21" s="87">
        <v>948.3849359373185</v>
      </c>
      <c r="D21" s="117">
        <v>2442.1</v>
      </c>
      <c r="E21" s="87">
        <v>2600.3</v>
      </c>
      <c r="F21" s="88">
        <v>0.0</v>
      </c>
      <c r="G21" s="87">
        <f t="shared" si="1"/>
        <v>790.1849359</v>
      </c>
      <c r="H21" s="35">
        <v>62.7086952145837</v>
      </c>
      <c r="I21" s="36">
        <f t="shared" si="2"/>
        <v>16306.14202</v>
      </c>
      <c r="J21" s="38"/>
      <c r="K21" s="115">
        <f t="shared" si="3"/>
        <v>65.04841097</v>
      </c>
      <c r="L21" s="42">
        <f t="shared" si="4"/>
        <v>10282.65316</v>
      </c>
      <c r="M21" s="4">
        <v>0.0</v>
      </c>
      <c r="N21" s="42">
        <f t="shared" si="5"/>
        <v>61.7360577</v>
      </c>
      <c r="O21" s="42">
        <f t="shared" si="6"/>
        <v>9871.400094</v>
      </c>
      <c r="P21" s="59">
        <f t="shared" si="7"/>
        <v>16052.69272</v>
      </c>
      <c r="Q21" s="4"/>
      <c r="R21" s="4"/>
      <c r="S21" s="4"/>
      <c r="T21" s="4"/>
      <c r="U21" s="33">
        <f t="shared" si="8"/>
        <v>650.075</v>
      </c>
      <c r="V21" s="123"/>
      <c r="W21" s="33">
        <f t="shared" si="9"/>
        <v>130.015</v>
      </c>
      <c r="X21" s="33">
        <f t="shared" si="10"/>
        <v>1300.15</v>
      </c>
      <c r="Y21" s="123"/>
      <c r="Z21" s="4"/>
    </row>
    <row r="22" ht="13.5" customHeight="1">
      <c r="A22" s="30">
        <v>13.0</v>
      </c>
      <c r="B22" s="31" t="s">
        <v>36</v>
      </c>
      <c r="C22" s="87">
        <v>937.7863481169766</v>
      </c>
      <c r="D22" s="117">
        <v>2595.6</v>
      </c>
      <c r="E22" s="87">
        <v>2468.5</v>
      </c>
      <c r="F22" s="88">
        <v>0.0</v>
      </c>
      <c r="G22" s="87">
        <f t="shared" si="1"/>
        <v>1064.886348</v>
      </c>
      <c r="H22" s="35">
        <v>62.2862456862864</v>
      </c>
      <c r="I22" s="36">
        <f t="shared" si="2"/>
        <v>15375.35975</v>
      </c>
      <c r="J22" s="38"/>
      <c r="K22" s="115">
        <f t="shared" si="3"/>
        <v>64.61019949</v>
      </c>
      <c r="L22" s="42">
        <f t="shared" si="4"/>
        <v>9695.701857</v>
      </c>
      <c r="M22" s="4">
        <v>0.0</v>
      </c>
      <c r="N22" s="42">
        <f t="shared" si="5"/>
        <v>61.32016054</v>
      </c>
      <c r="O22" s="42">
        <f t="shared" si="6"/>
        <v>9307.923818</v>
      </c>
      <c r="P22" s="59">
        <f t="shared" si="7"/>
        <v>15136.37777</v>
      </c>
      <c r="Q22" s="4"/>
      <c r="R22" s="4"/>
      <c r="S22" s="4"/>
      <c r="T22" s="4"/>
      <c r="U22" s="33">
        <f t="shared" si="8"/>
        <v>617.125</v>
      </c>
      <c r="V22" s="123"/>
      <c r="W22" s="33">
        <f t="shared" si="9"/>
        <v>123.425</v>
      </c>
      <c r="X22" s="33">
        <f t="shared" si="10"/>
        <v>1234.25</v>
      </c>
      <c r="Y22" s="123"/>
      <c r="Z22" s="4"/>
    </row>
    <row r="23" ht="13.5" customHeight="1">
      <c r="A23" s="30">
        <v>14.0</v>
      </c>
      <c r="B23" s="31" t="s">
        <v>37</v>
      </c>
      <c r="C23" s="87">
        <v>674.0934694645432</v>
      </c>
      <c r="D23" s="117">
        <v>1909.0</v>
      </c>
      <c r="E23" s="87">
        <v>2041.8</v>
      </c>
      <c r="F23" s="88">
        <v>0.0</v>
      </c>
      <c r="G23" s="87">
        <f t="shared" si="1"/>
        <v>541.2934695</v>
      </c>
      <c r="H23" s="35">
        <v>57.43180054332291</v>
      </c>
      <c r="I23" s="36">
        <f t="shared" si="2"/>
        <v>11726.42503</v>
      </c>
      <c r="J23" s="78"/>
      <c r="K23" s="115">
        <f t="shared" si="3"/>
        <v>59.57463079</v>
      </c>
      <c r="L23" s="42">
        <f t="shared" si="4"/>
        <v>7394.683627</v>
      </c>
      <c r="M23" s="4">
        <v>0.0</v>
      </c>
      <c r="N23" s="42">
        <f t="shared" si="5"/>
        <v>56.54100982</v>
      </c>
      <c r="O23" s="42">
        <f t="shared" si="6"/>
        <v>7098.934443</v>
      </c>
      <c r="P23" s="59">
        <f t="shared" si="7"/>
        <v>11544.1591</v>
      </c>
      <c r="Q23" s="4"/>
      <c r="R23" s="4"/>
      <c r="S23" s="4"/>
      <c r="T23" s="4"/>
      <c r="U23" s="33">
        <f t="shared" si="8"/>
        <v>510.45</v>
      </c>
      <c r="V23" s="123"/>
      <c r="W23" s="33">
        <f t="shared" si="9"/>
        <v>102.09</v>
      </c>
      <c r="X23" s="33">
        <f t="shared" si="10"/>
        <v>1020.9</v>
      </c>
      <c r="Y23" s="123"/>
      <c r="Z23" s="4"/>
    </row>
    <row r="24" ht="13.5" customHeight="1">
      <c r="A24" s="30">
        <v>15.0</v>
      </c>
      <c r="B24" s="31" t="s">
        <v>38</v>
      </c>
      <c r="C24" s="87">
        <v>184.2854123377556</v>
      </c>
      <c r="D24" s="117">
        <v>564.1</v>
      </c>
      <c r="E24" s="87">
        <v>573.6</v>
      </c>
      <c r="F24" s="88">
        <v>0.0</v>
      </c>
      <c r="G24" s="87">
        <f t="shared" si="1"/>
        <v>174.7854123</v>
      </c>
      <c r="H24" s="35">
        <f>I24/E24*10</f>
        <v>57.40934449</v>
      </c>
      <c r="I24" s="36">
        <v>3293.0</v>
      </c>
      <c r="J24" s="38"/>
      <c r="K24" s="115">
        <f t="shared" si="3"/>
        <v>59.55133688</v>
      </c>
      <c r="L24" s="42">
        <f t="shared" si="4"/>
        <v>2076.5658</v>
      </c>
      <c r="M24" s="4">
        <v>0.0</v>
      </c>
      <c r="N24" s="42">
        <f t="shared" si="5"/>
        <v>56.51890207</v>
      </c>
      <c r="O24" s="42">
        <f t="shared" si="6"/>
        <v>1993.513884</v>
      </c>
      <c r="P24" s="59">
        <f t="shared" si="7"/>
        <v>3241.816309</v>
      </c>
      <c r="Q24" s="4"/>
      <c r="R24" s="4"/>
      <c r="S24" s="4"/>
      <c r="T24" s="4"/>
      <c r="U24" s="33">
        <f t="shared" si="8"/>
        <v>143.4</v>
      </c>
      <c r="V24" s="123"/>
      <c r="W24" s="33">
        <f t="shared" si="9"/>
        <v>28.68</v>
      </c>
      <c r="X24" s="33">
        <f t="shared" si="10"/>
        <v>286.8</v>
      </c>
      <c r="Y24" s="123"/>
      <c r="Z24" s="4"/>
    </row>
    <row r="25" ht="13.5" customHeight="1">
      <c r="A25" s="30">
        <v>16.0</v>
      </c>
      <c r="B25" s="31" t="s">
        <v>39</v>
      </c>
      <c r="C25" s="87">
        <v>851.6031503901304</v>
      </c>
      <c r="D25" s="117">
        <v>2224.5</v>
      </c>
      <c r="E25" s="87">
        <v>2278.2</v>
      </c>
      <c r="F25" s="88">
        <v>0.0</v>
      </c>
      <c r="G25" s="87">
        <f t="shared" si="1"/>
        <v>797.9031504</v>
      </c>
      <c r="H25" s="35">
        <v>56.79898057303947</v>
      </c>
      <c r="I25" s="36">
        <f t="shared" ref="I25:I26" si="11">E25*H25/10</f>
        <v>12939.94375</v>
      </c>
      <c r="J25" s="38"/>
      <c r="K25" s="115">
        <f t="shared" si="3"/>
        <v>58.91819976</v>
      </c>
      <c r="L25" s="42">
        <f t="shared" si="4"/>
        <v>8159.928531</v>
      </c>
      <c r="M25" s="4">
        <v>0.0</v>
      </c>
      <c r="N25" s="42">
        <f t="shared" si="5"/>
        <v>55.91800515</v>
      </c>
      <c r="O25" s="42">
        <f t="shared" si="6"/>
        <v>7833.5735</v>
      </c>
      <c r="P25" s="59">
        <f t="shared" si="7"/>
        <v>12738.81588</v>
      </c>
      <c r="Q25" s="4"/>
      <c r="R25" s="4"/>
      <c r="S25" s="4"/>
      <c r="T25" s="4"/>
      <c r="U25" s="33">
        <f t="shared" si="8"/>
        <v>569.55</v>
      </c>
      <c r="V25" s="123"/>
      <c r="W25" s="33">
        <f t="shared" si="9"/>
        <v>113.91</v>
      </c>
      <c r="X25" s="33">
        <f t="shared" si="10"/>
        <v>1139.1</v>
      </c>
      <c r="Y25" s="123"/>
      <c r="Z25" s="4"/>
    </row>
    <row r="26" ht="13.5" customHeight="1">
      <c r="A26" s="30">
        <v>17.0</v>
      </c>
      <c r="B26" s="31" t="s">
        <v>40</v>
      </c>
      <c r="C26" s="87">
        <v>640.5090109996104</v>
      </c>
      <c r="D26" s="120">
        <v>2329.1</v>
      </c>
      <c r="E26" s="87">
        <v>2337.5</v>
      </c>
      <c r="F26" s="88">
        <v>0.0</v>
      </c>
      <c r="G26" s="87">
        <f t="shared" si="1"/>
        <v>632.109011</v>
      </c>
      <c r="H26" s="35">
        <v>56.8040864610195</v>
      </c>
      <c r="I26" s="36">
        <f t="shared" si="11"/>
        <v>13277.95521</v>
      </c>
      <c r="J26" s="38"/>
      <c r="K26" s="115">
        <f t="shared" si="3"/>
        <v>58.92349615</v>
      </c>
      <c r="L26" s="42">
        <f t="shared" si="4"/>
        <v>8373.078556</v>
      </c>
      <c r="M26" s="4">
        <v>0.0</v>
      </c>
      <c r="N26" s="42">
        <f t="shared" si="5"/>
        <v>55.92303184</v>
      </c>
      <c r="O26" s="42">
        <f t="shared" si="6"/>
        <v>8038.198624</v>
      </c>
      <c r="P26" s="59">
        <f t="shared" si="7"/>
        <v>13071.57357</v>
      </c>
      <c r="Q26" s="4"/>
      <c r="R26" s="4"/>
      <c r="S26" s="4"/>
      <c r="T26" s="4"/>
      <c r="U26" s="33">
        <f t="shared" si="8"/>
        <v>584.375</v>
      </c>
      <c r="V26" s="123"/>
      <c r="W26" s="33">
        <f t="shared" si="9"/>
        <v>116.875</v>
      </c>
      <c r="X26" s="33">
        <f t="shared" si="10"/>
        <v>1168.75</v>
      </c>
      <c r="Y26" s="123"/>
      <c r="Z26" s="4"/>
    </row>
    <row r="27" ht="13.5" customHeight="1">
      <c r="A27" s="30"/>
      <c r="B27" s="25" t="s">
        <v>41</v>
      </c>
      <c r="C27" s="90">
        <v>13818.80000000001</v>
      </c>
      <c r="D27" s="73">
        <v>41653.3</v>
      </c>
      <c r="E27" s="89">
        <v>42173.8</v>
      </c>
      <c r="F27" s="34">
        <f>SUM(F10:F26)</f>
        <v>80</v>
      </c>
      <c r="G27" s="87">
        <f t="shared" si="1"/>
        <v>13298.3</v>
      </c>
      <c r="H27" s="35">
        <v>60.33221287450412</v>
      </c>
      <c r="I27" s="36">
        <f>SUM(I10:I26)</f>
        <v>254423.1824</v>
      </c>
      <c r="J27" s="40"/>
      <c r="K27" s="115">
        <f t="shared" si="3"/>
        <v>62.58326002</v>
      </c>
      <c r="L27" s="148">
        <f t="shared" si="4"/>
        <v>160439.2588</v>
      </c>
      <c r="M27" s="4">
        <v>34.0</v>
      </c>
      <c r="N27" s="42">
        <f t="shared" si="5"/>
        <v>59.39643557</v>
      </c>
      <c r="O27" s="42">
        <f t="shared" si="6"/>
        <v>154022.5164</v>
      </c>
      <c r="P27" s="59">
        <f t="shared" si="7"/>
        <v>250468.6371</v>
      </c>
      <c r="Q27" s="4"/>
      <c r="R27" s="4"/>
      <c r="S27" s="4"/>
      <c r="T27" s="4"/>
      <c r="U27" s="33">
        <f t="shared" si="8"/>
        <v>10543.45</v>
      </c>
      <c r="V27" s="123"/>
      <c r="W27" s="33">
        <f t="shared" si="9"/>
        <v>2108.69</v>
      </c>
      <c r="X27" s="33">
        <f t="shared" si="10"/>
        <v>21086.9</v>
      </c>
      <c r="Y27" s="123"/>
      <c r="Z27" s="4"/>
    </row>
    <row r="28" ht="13.5" customHeight="1">
      <c r="A28" s="41"/>
      <c r="B28" s="6"/>
      <c r="C28" s="42"/>
      <c r="D28" s="138">
        <f>D27/18025</f>
        <v>2.310862691</v>
      </c>
      <c r="E28" s="91"/>
      <c r="F28" s="81"/>
      <c r="G28" s="79"/>
      <c r="H28" s="4">
        <v>59.62</v>
      </c>
      <c r="I28" s="4">
        <v>254423.0</v>
      </c>
      <c r="J28" s="139">
        <f>I27-I28</f>
        <v>0.1824025761</v>
      </c>
      <c r="K28" s="116"/>
      <c r="L28" s="1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3.5" customHeight="1">
      <c r="A29" s="1" t="s">
        <v>0</v>
      </c>
      <c r="B29" s="2"/>
      <c r="C29" s="2"/>
      <c r="D29" s="2"/>
      <c r="E29" s="2"/>
      <c r="F29" s="2"/>
      <c r="G29" s="2"/>
      <c r="H29" s="2"/>
      <c r="I29" s="2"/>
      <c r="J29" s="3"/>
      <c r="K29" s="116"/>
      <c r="L29" s="1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3.5" customHeight="1">
      <c r="A30" s="1" t="s">
        <v>1</v>
      </c>
      <c r="B30" s="2"/>
      <c r="C30" s="2"/>
      <c r="D30" s="2"/>
      <c r="E30" s="2"/>
      <c r="F30" s="2"/>
      <c r="G30" s="2"/>
      <c r="H30" s="2"/>
      <c r="I30" s="2"/>
      <c r="J30" s="3"/>
      <c r="K30" s="116"/>
      <c r="L30" s="1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1" t="s">
        <v>97</v>
      </c>
      <c r="B31" s="2"/>
      <c r="C31" s="2"/>
      <c r="D31" s="2"/>
      <c r="E31" s="2"/>
      <c r="F31" s="2"/>
      <c r="G31" s="2"/>
      <c r="H31" s="2"/>
      <c r="I31" s="2"/>
      <c r="J31" s="3"/>
      <c r="K31" s="116"/>
      <c r="L31" s="1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1" t="s">
        <v>54</v>
      </c>
      <c r="B32" s="2"/>
      <c r="C32" s="2"/>
      <c r="D32" s="2"/>
      <c r="E32" s="2"/>
      <c r="F32" s="2"/>
      <c r="G32" s="2"/>
      <c r="H32" s="2"/>
      <c r="I32" s="2"/>
      <c r="J32" s="3"/>
      <c r="K32" s="116"/>
      <c r="L32" s="1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5"/>
      <c r="B33" s="6"/>
      <c r="C33" s="49"/>
      <c r="D33" s="49"/>
      <c r="E33" s="50"/>
      <c r="F33" s="49"/>
      <c r="G33" s="49"/>
      <c r="H33" s="51"/>
      <c r="I33" s="49"/>
      <c r="J33" s="6"/>
      <c r="K33" s="116"/>
      <c r="L33" s="1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111"/>
    </row>
    <row r="34" ht="13.5" customHeight="1">
      <c r="A34" s="10"/>
      <c r="B34" s="11"/>
      <c r="C34" s="12" t="s">
        <v>4</v>
      </c>
      <c r="D34" s="12"/>
      <c r="E34" s="53"/>
      <c r="F34" s="15"/>
      <c r="G34" s="12" t="s">
        <v>4</v>
      </c>
      <c r="H34" s="16"/>
      <c r="I34" s="15"/>
      <c r="J34" s="11"/>
      <c r="K34" s="116"/>
      <c r="L34" s="1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111"/>
    </row>
    <row r="35" ht="13.5" customHeight="1">
      <c r="A35" s="17" t="s">
        <v>6</v>
      </c>
      <c r="B35" s="18" t="s">
        <v>7</v>
      </c>
      <c r="C35" s="19" t="s">
        <v>8</v>
      </c>
      <c r="D35" s="19" t="s">
        <v>9</v>
      </c>
      <c r="E35" s="85" t="s">
        <v>65</v>
      </c>
      <c r="F35" s="19" t="s">
        <v>12</v>
      </c>
      <c r="G35" s="19" t="s">
        <v>13</v>
      </c>
      <c r="H35" s="22" t="s">
        <v>14</v>
      </c>
      <c r="I35" s="19" t="s">
        <v>15</v>
      </c>
      <c r="J35" s="18" t="s">
        <v>16</v>
      </c>
      <c r="K35" s="116"/>
      <c r="L35" s="1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111"/>
    </row>
    <row r="36" ht="13.5" customHeight="1">
      <c r="A36" s="17"/>
      <c r="B36" s="18"/>
      <c r="C36" s="84">
        <v>2021.0</v>
      </c>
      <c r="D36" s="19" t="s">
        <v>18</v>
      </c>
      <c r="E36" s="20" t="s">
        <v>18</v>
      </c>
      <c r="F36" s="19" t="s">
        <v>18</v>
      </c>
      <c r="G36" s="84">
        <v>2021.0</v>
      </c>
      <c r="H36" s="22" t="s">
        <v>19</v>
      </c>
      <c r="I36" s="19" t="s">
        <v>20</v>
      </c>
      <c r="J36" s="18"/>
      <c r="K36" s="116"/>
      <c r="L36" s="111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111"/>
    </row>
    <row r="37" ht="13.5" customHeight="1">
      <c r="A37" s="24"/>
      <c r="B37" s="25"/>
      <c r="C37" s="26" t="s">
        <v>18</v>
      </c>
      <c r="D37" s="27"/>
      <c r="E37" s="28"/>
      <c r="F37" s="27"/>
      <c r="G37" s="26" t="s">
        <v>18</v>
      </c>
      <c r="H37" s="29"/>
      <c r="I37" s="27"/>
      <c r="J37" s="25"/>
      <c r="K37" s="116"/>
      <c r="L37" s="111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111"/>
    </row>
    <row r="38" ht="13.5" customHeight="1">
      <c r="A38" s="30">
        <v>1.0</v>
      </c>
      <c r="B38" s="31" t="s">
        <v>21</v>
      </c>
      <c r="C38" s="32">
        <v>0.0</v>
      </c>
      <c r="D38" s="26">
        <v>0.0</v>
      </c>
      <c r="E38" s="28">
        <v>0.0</v>
      </c>
      <c r="F38" s="26" t="s">
        <v>49</v>
      </c>
      <c r="G38" s="87">
        <f t="shared" ref="G38:G51" si="12">C38+D38-E38</f>
        <v>0</v>
      </c>
      <c r="H38" s="55" t="s">
        <v>49</v>
      </c>
      <c r="I38" s="26" t="s">
        <v>49</v>
      </c>
      <c r="J38" s="62" t="s">
        <v>55</v>
      </c>
      <c r="K38" s="116"/>
      <c r="L38" s="111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111"/>
    </row>
    <row r="39" ht="13.5" customHeight="1">
      <c r="A39" s="30">
        <v>2.0</v>
      </c>
      <c r="B39" s="31" t="s">
        <v>23</v>
      </c>
      <c r="C39" s="32">
        <v>0.0</v>
      </c>
      <c r="D39" s="26">
        <v>0.0</v>
      </c>
      <c r="E39" s="28">
        <v>0.0</v>
      </c>
      <c r="F39" s="26" t="s">
        <v>49</v>
      </c>
      <c r="G39" s="87">
        <f t="shared" si="12"/>
        <v>0</v>
      </c>
      <c r="H39" s="55" t="s">
        <v>49</v>
      </c>
      <c r="I39" s="26" t="s">
        <v>49</v>
      </c>
      <c r="J39" s="37" t="s">
        <v>26</v>
      </c>
      <c r="K39" s="116"/>
      <c r="L39" s="111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111"/>
    </row>
    <row r="40" ht="13.5" customHeight="1">
      <c r="A40" s="30">
        <v>3.0</v>
      </c>
      <c r="B40" s="31" t="s">
        <v>25</v>
      </c>
      <c r="C40" s="32">
        <v>0.0</v>
      </c>
      <c r="D40" s="26">
        <v>0.0</v>
      </c>
      <c r="E40" s="28">
        <v>0.0</v>
      </c>
      <c r="F40" s="26" t="s">
        <v>49</v>
      </c>
      <c r="G40" s="87">
        <f t="shared" si="12"/>
        <v>0</v>
      </c>
      <c r="H40" s="55" t="s">
        <v>49</v>
      </c>
      <c r="I40" s="26" t="s">
        <v>49</v>
      </c>
      <c r="J40" s="62"/>
      <c r="K40" s="116"/>
      <c r="L40" s="111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111"/>
    </row>
    <row r="41" ht="13.5" customHeight="1">
      <c r="A41" s="30">
        <v>4.0</v>
      </c>
      <c r="B41" s="31" t="s">
        <v>27</v>
      </c>
      <c r="C41" s="32">
        <v>0.0</v>
      </c>
      <c r="D41" s="26">
        <v>0.0</v>
      </c>
      <c r="E41" s="28">
        <v>0.0</v>
      </c>
      <c r="F41" s="26" t="s">
        <v>49</v>
      </c>
      <c r="G41" s="87">
        <f t="shared" si="12"/>
        <v>0</v>
      </c>
      <c r="H41" s="55" t="s">
        <v>49</v>
      </c>
      <c r="I41" s="26" t="s">
        <v>49</v>
      </c>
      <c r="J41" s="62"/>
      <c r="K41" s="116"/>
      <c r="L41" s="111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111"/>
    </row>
    <row r="42" ht="13.5" customHeight="1">
      <c r="A42" s="30">
        <v>5.0</v>
      </c>
      <c r="B42" s="31" t="s">
        <v>28</v>
      </c>
      <c r="C42" s="32">
        <v>0.0</v>
      </c>
      <c r="D42" s="26">
        <v>0.0</v>
      </c>
      <c r="E42" s="28">
        <v>0.0</v>
      </c>
      <c r="F42" s="26" t="s">
        <v>49</v>
      </c>
      <c r="G42" s="87">
        <f t="shared" si="12"/>
        <v>0</v>
      </c>
      <c r="H42" s="55" t="s">
        <v>49</v>
      </c>
      <c r="I42" s="26" t="s">
        <v>49</v>
      </c>
      <c r="J42" s="62"/>
      <c r="K42" s="116"/>
      <c r="L42" s="111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111"/>
    </row>
    <row r="43" ht="13.5" customHeight="1">
      <c r="A43" s="30">
        <v>6.0</v>
      </c>
      <c r="B43" s="31" t="s">
        <v>29</v>
      </c>
      <c r="C43" s="32">
        <v>0.0</v>
      </c>
      <c r="D43" s="26">
        <v>0.0</v>
      </c>
      <c r="E43" s="28">
        <v>0.0</v>
      </c>
      <c r="F43" s="26" t="s">
        <v>49</v>
      </c>
      <c r="G43" s="87">
        <f t="shared" si="12"/>
        <v>0</v>
      </c>
      <c r="H43" s="55" t="s">
        <v>49</v>
      </c>
      <c r="I43" s="26" t="s">
        <v>49</v>
      </c>
      <c r="J43" s="62"/>
      <c r="K43" s="116"/>
      <c r="L43" s="111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111"/>
    </row>
    <row r="44" ht="13.5" customHeight="1">
      <c r="A44" s="30">
        <v>7.0</v>
      </c>
      <c r="B44" s="31" t="s">
        <v>30</v>
      </c>
      <c r="C44" s="32">
        <v>0.0</v>
      </c>
      <c r="D44" s="26">
        <v>0.0</v>
      </c>
      <c r="E44" s="28">
        <v>0.0</v>
      </c>
      <c r="F44" s="26" t="s">
        <v>49</v>
      </c>
      <c r="G44" s="87">
        <f t="shared" si="12"/>
        <v>0</v>
      </c>
      <c r="H44" s="55" t="s">
        <v>49</v>
      </c>
      <c r="I44" s="26" t="s">
        <v>49</v>
      </c>
      <c r="J44" s="62"/>
      <c r="K44" s="116"/>
      <c r="L44" s="111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111"/>
    </row>
    <row r="45" ht="13.5" customHeight="1">
      <c r="A45" s="30">
        <v>8.0</v>
      </c>
      <c r="B45" s="31" t="s">
        <v>31</v>
      </c>
      <c r="C45" s="32">
        <v>0.0</v>
      </c>
      <c r="D45" s="26">
        <v>0.0</v>
      </c>
      <c r="E45" s="28">
        <v>0.0</v>
      </c>
      <c r="F45" s="26" t="s">
        <v>49</v>
      </c>
      <c r="G45" s="87">
        <f t="shared" si="12"/>
        <v>0</v>
      </c>
      <c r="H45" s="55"/>
      <c r="I45" s="26"/>
      <c r="J45" s="62"/>
      <c r="K45" s="116"/>
      <c r="L45" s="111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111"/>
    </row>
    <row r="46" ht="13.5" customHeight="1">
      <c r="A46" s="30">
        <v>9.0</v>
      </c>
      <c r="B46" s="31" t="s">
        <v>32</v>
      </c>
      <c r="C46" s="32">
        <v>413.0</v>
      </c>
      <c r="D46" s="27">
        <v>434.0</v>
      </c>
      <c r="E46" s="61">
        <v>461.0</v>
      </c>
      <c r="F46" s="26" t="s">
        <v>49</v>
      </c>
      <c r="G46" s="87">
        <f t="shared" si="12"/>
        <v>386</v>
      </c>
      <c r="H46" s="55">
        <v>35.29</v>
      </c>
      <c r="I46" s="27">
        <f>H46*E46/10</f>
        <v>1626.869</v>
      </c>
      <c r="J46" s="62"/>
      <c r="K46" s="116">
        <v>462.0</v>
      </c>
      <c r="L46" s="111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111"/>
    </row>
    <row r="47" ht="13.5" customHeight="1">
      <c r="A47" s="30">
        <v>10.0</v>
      </c>
      <c r="B47" s="31" t="s">
        <v>33</v>
      </c>
      <c r="C47" s="32">
        <v>0.0</v>
      </c>
      <c r="D47" s="26">
        <v>0.0</v>
      </c>
      <c r="E47" s="28">
        <v>0.0</v>
      </c>
      <c r="F47" s="26" t="s">
        <v>49</v>
      </c>
      <c r="G47" s="87">
        <f t="shared" si="12"/>
        <v>0</v>
      </c>
      <c r="H47" s="55" t="s">
        <v>49</v>
      </c>
      <c r="I47" s="26" t="s">
        <v>49</v>
      </c>
      <c r="J47" s="62"/>
      <c r="K47" s="116"/>
      <c r="L47" s="111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111"/>
    </row>
    <row r="48" ht="13.5" customHeight="1">
      <c r="A48" s="30">
        <v>11.0</v>
      </c>
      <c r="B48" s="31" t="s">
        <v>34</v>
      </c>
      <c r="C48" s="32">
        <v>0.0</v>
      </c>
      <c r="D48" s="26">
        <v>0.0</v>
      </c>
      <c r="E48" s="28">
        <v>0.0</v>
      </c>
      <c r="F48" s="26" t="s">
        <v>49</v>
      </c>
      <c r="G48" s="87">
        <f t="shared" si="12"/>
        <v>0</v>
      </c>
      <c r="H48" s="55" t="s">
        <v>49</v>
      </c>
      <c r="I48" s="26" t="s">
        <v>49</v>
      </c>
      <c r="J48" s="62"/>
      <c r="K48" s="116"/>
      <c r="L48" s="111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111"/>
    </row>
    <row r="49" ht="13.5" customHeight="1">
      <c r="A49" s="30">
        <v>12.0</v>
      </c>
      <c r="B49" s="31" t="s">
        <v>35</v>
      </c>
      <c r="C49" s="32">
        <v>0.0</v>
      </c>
      <c r="D49" s="26">
        <v>0.0</v>
      </c>
      <c r="E49" s="28">
        <v>0.0</v>
      </c>
      <c r="F49" s="26" t="s">
        <v>49</v>
      </c>
      <c r="G49" s="87">
        <f t="shared" si="12"/>
        <v>0</v>
      </c>
      <c r="H49" s="55" t="s">
        <v>49</v>
      </c>
      <c r="I49" s="26" t="s">
        <v>49</v>
      </c>
      <c r="J49" s="62"/>
      <c r="K49" s="116"/>
      <c r="L49" s="111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30">
        <v>13.0</v>
      </c>
      <c r="B50" s="31" t="s">
        <v>36</v>
      </c>
      <c r="C50" s="32">
        <v>0.0</v>
      </c>
      <c r="D50" s="26">
        <v>0.0</v>
      </c>
      <c r="E50" s="28">
        <v>0.0</v>
      </c>
      <c r="F50" s="26" t="s">
        <v>49</v>
      </c>
      <c r="G50" s="87">
        <f t="shared" si="12"/>
        <v>0</v>
      </c>
      <c r="H50" s="55" t="s">
        <v>49</v>
      </c>
      <c r="I50" s="26" t="s">
        <v>49</v>
      </c>
      <c r="J50" s="62"/>
      <c r="K50" s="116"/>
      <c r="L50" s="111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30">
        <v>14.0</v>
      </c>
      <c r="B51" s="31" t="s">
        <v>37</v>
      </c>
      <c r="C51" s="32">
        <v>0.0</v>
      </c>
      <c r="D51" s="26">
        <v>0.0</v>
      </c>
      <c r="E51" s="28">
        <v>0.0</v>
      </c>
      <c r="F51" s="26" t="s">
        <v>49</v>
      </c>
      <c r="G51" s="87">
        <f t="shared" si="12"/>
        <v>0</v>
      </c>
      <c r="H51" s="55" t="s">
        <v>49</v>
      </c>
      <c r="I51" s="26" t="s">
        <v>49</v>
      </c>
      <c r="J51" s="62"/>
      <c r="K51" s="116"/>
      <c r="L51" s="111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30">
        <v>15.0</v>
      </c>
      <c r="B52" s="31" t="s">
        <v>38</v>
      </c>
      <c r="C52" s="32"/>
      <c r="D52" s="26">
        <v>0.0</v>
      </c>
      <c r="E52" s="28">
        <v>0.0</v>
      </c>
      <c r="F52" s="26"/>
      <c r="G52" s="87"/>
      <c r="H52" s="55"/>
      <c r="I52" s="27"/>
      <c r="J52" s="62"/>
      <c r="K52" s="116"/>
      <c r="L52" s="111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30">
        <v>16.0</v>
      </c>
      <c r="B53" s="31" t="s">
        <v>39</v>
      </c>
      <c r="C53" s="32">
        <v>0.0</v>
      </c>
      <c r="D53" s="26">
        <v>0.0</v>
      </c>
      <c r="E53" s="28">
        <v>0.0</v>
      </c>
      <c r="F53" s="26" t="s">
        <v>49</v>
      </c>
      <c r="G53" s="87">
        <f t="shared" ref="G53:G55" si="13">C53+D53-E53</f>
        <v>0</v>
      </c>
      <c r="H53" s="55" t="s">
        <v>49</v>
      </c>
      <c r="I53" s="26" t="s">
        <v>49</v>
      </c>
      <c r="J53" s="62"/>
      <c r="K53" s="116"/>
      <c r="L53" s="111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30">
        <v>17.0</v>
      </c>
      <c r="B54" s="31" t="s">
        <v>40</v>
      </c>
      <c r="C54" s="32">
        <v>0.0</v>
      </c>
      <c r="D54" s="26">
        <v>0.0</v>
      </c>
      <c r="E54" s="28">
        <v>0.0</v>
      </c>
      <c r="F54" s="26" t="s">
        <v>49</v>
      </c>
      <c r="G54" s="87">
        <f t="shared" si="13"/>
        <v>0</v>
      </c>
      <c r="H54" s="55" t="s">
        <v>49</v>
      </c>
      <c r="I54" s="26" t="s">
        <v>49</v>
      </c>
      <c r="J54" s="62"/>
      <c r="K54" s="116"/>
      <c r="L54" s="111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63"/>
      <c r="B55" s="25" t="s">
        <v>41</v>
      </c>
      <c r="C55" s="32">
        <v>482.0</v>
      </c>
      <c r="D55" s="27">
        <v>461.0</v>
      </c>
      <c r="E55" s="61">
        <v>434.2</v>
      </c>
      <c r="F55" s="26" t="s">
        <v>49</v>
      </c>
      <c r="G55" s="87">
        <f t="shared" si="13"/>
        <v>508.8</v>
      </c>
      <c r="H55" s="55">
        <v>32.9</v>
      </c>
      <c r="I55" s="27">
        <f>H55*E55/10</f>
        <v>1428.518</v>
      </c>
      <c r="J55" s="62"/>
      <c r="K55" s="116"/>
      <c r="L55" s="111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1"/>
      <c r="B56" s="6"/>
      <c r="C56" s="42"/>
      <c r="D56" s="42"/>
      <c r="E56" s="43"/>
      <c r="F56" s="42"/>
      <c r="G56" s="42"/>
      <c r="H56" s="4">
        <v>34.92</v>
      </c>
      <c r="I56" s="4">
        <v>1568.6064000000001</v>
      </c>
      <c r="J56" s="6"/>
      <c r="K56" s="116"/>
      <c r="L56" s="111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8" t="s">
        <v>0</v>
      </c>
      <c r="B57" s="2"/>
      <c r="C57" s="2"/>
      <c r="D57" s="2"/>
      <c r="E57" s="2"/>
      <c r="F57" s="2"/>
      <c r="G57" s="2"/>
      <c r="H57" s="2"/>
      <c r="I57" s="2"/>
      <c r="J57" s="3"/>
      <c r="K57" s="116"/>
      <c r="L57" s="111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8" t="s">
        <v>1</v>
      </c>
      <c r="B58" s="2"/>
      <c r="C58" s="2"/>
      <c r="D58" s="2"/>
      <c r="E58" s="2"/>
      <c r="F58" s="2"/>
      <c r="G58" s="2"/>
      <c r="H58" s="2"/>
      <c r="I58" s="2"/>
      <c r="J58" s="3"/>
      <c r="K58" s="116"/>
      <c r="L58" s="111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1" t="s">
        <v>97</v>
      </c>
      <c r="B59" s="2"/>
      <c r="C59" s="2"/>
      <c r="D59" s="2"/>
      <c r="E59" s="2"/>
      <c r="F59" s="2"/>
      <c r="G59" s="2"/>
      <c r="H59" s="2"/>
      <c r="I59" s="2"/>
      <c r="J59" s="3"/>
      <c r="K59" s="116"/>
      <c r="L59" s="111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8" t="s">
        <v>42</v>
      </c>
      <c r="B60" s="2"/>
      <c r="C60" s="2"/>
      <c r="D60" s="2"/>
      <c r="E60" s="2"/>
      <c r="F60" s="2"/>
      <c r="G60" s="2"/>
      <c r="H60" s="2"/>
      <c r="I60" s="2"/>
      <c r="J60" s="3"/>
      <c r="K60" s="116"/>
      <c r="L60" s="11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6"/>
      <c r="B61" s="6"/>
      <c r="C61" s="49"/>
      <c r="D61" s="49"/>
      <c r="E61" s="50"/>
      <c r="F61" s="49"/>
      <c r="G61" s="49"/>
      <c r="H61" s="51"/>
      <c r="I61" s="49"/>
      <c r="J61" s="6"/>
      <c r="K61" s="116"/>
      <c r="L61" s="111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10"/>
      <c r="B62" s="11"/>
      <c r="C62" s="12" t="s">
        <v>4</v>
      </c>
      <c r="D62" s="12"/>
      <c r="E62" s="93" t="s">
        <v>65</v>
      </c>
      <c r="F62" s="94"/>
      <c r="G62" s="95"/>
      <c r="H62" s="107"/>
      <c r="I62" s="12" t="s">
        <v>4</v>
      </c>
      <c r="J62" s="52"/>
      <c r="K62" s="124"/>
      <c r="L62" s="125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17" t="s">
        <v>6</v>
      </c>
      <c r="B63" s="18" t="s">
        <v>7</v>
      </c>
      <c r="C63" s="19" t="s">
        <v>8</v>
      </c>
      <c r="D63" s="19" t="s">
        <v>9</v>
      </c>
      <c r="E63" s="96" t="s">
        <v>67</v>
      </c>
      <c r="F63" s="97" t="s">
        <v>12</v>
      </c>
      <c r="G63" s="98" t="s">
        <v>68</v>
      </c>
      <c r="H63" s="108" t="s">
        <v>73</v>
      </c>
      <c r="I63" s="19" t="s">
        <v>13</v>
      </c>
      <c r="J63" s="22" t="s">
        <v>14</v>
      </c>
      <c r="K63" s="140" t="s">
        <v>15</v>
      </c>
      <c r="L63" s="126" t="s">
        <v>16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17"/>
      <c r="B64" s="18"/>
      <c r="C64" s="23" t="s">
        <v>99</v>
      </c>
      <c r="D64" s="19" t="s">
        <v>18</v>
      </c>
      <c r="E64" s="85" t="s">
        <v>18</v>
      </c>
      <c r="F64" s="19" t="s">
        <v>18</v>
      </c>
      <c r="G64" s="20" t="s">
        <v>18</v>
      </c>
      <c r="H64" s="108" t="s">
        <v>74</v>
      </c>
      <c r="I64" s="23" t="s">
        <v>99</v>
      </c>
      <c r="J64" s="22" t="s">
        <v>19</v>
      </c>
      <c r="K64" s="140" t="s">
        <v>20</v>
      </c>
      <c r="L64" s="126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24"/>
      <c r="B65" s="25"/>
      <c r="C65" s="26" t="s">
        <v>18</v>
      </c>
      <c r="D65" s="27"/>
      <c r="E65" s="99"/>
      <c r="F65" s="27"/>
      <c r="G65" s="86"/>
      <c r="H65" s="108" t="s">
        <v>75</v>
      </c>
      <c r="I65" s="26" t="s">
        <v>18</v>
      </c>
      <c r="J65" s="55"/>
      <c r="K65" s="141"/>
      <c r="L65" s="127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30">
        <v>1.0</v>
      </c>
      <c r="B66" s="31" t="s">
        <v>21</v>
      </c>
      <c r="C66" s="74">
        <v>0.0</v>
      </c>
      <c r="D66" s="74">
        <v>1.0</v>
      </c>
      <c r="E66" s="89">
        <v>0.0</v>
      </c>
      <c r="F66" s="100">
        <v>0.0</v>
      </c>
      <c r="G66" s="33">
        <v>0.0</v>
      </c>
      <c r="H66" s="109">
        <v>0.0</v>
      </c>
      <c r="I66" s="74">
        <v>0.0</v>
      </c>
      <c r="J66" s="56"/>
      <c r="K66" s="142">
        <f t="shared" ref="K66:K73" si="14">J66*E66/10</f>
        <v>0</v>
      </c>
      <c r="L66" s="128" t="s">
        <v>43</v>
      </c>
      <c r="M66" s="113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30">
        <v>2.0</v>
      </c>
      <c r="B67" s="31" t="s">
        <v>23</v>
      </c>
      <c r="C67" s="74">
        <v>0.0</v>
      </c>
      <c r="D67" s="74">
        <v>0.0</v>
      </c>
      <c r="E67" s="43">
        <v>0.0</v>
      </c>
      <c r="F67" s="100"/>
      <c r="G67" s="33">
        <v>0.0</v>
      </c>
      <c r="H67" s="109">
        <v>0.0</v>
      </c>
      <c r="I67" s="74">
        <v>0.0</v>
      </c>
      <c r="J67" s="143">
        <v>0.0</v>
      </c>
      <c r="K67" s="142">
        <f t="shared" si="14"/>
        <v>0</v>
      </c>
      <c r="L67" s="129"/>
      <c r="M67" s="113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30">
        <v>3.0</v>
      </c>
      <c r="B68" s="31" t="s">
        <v>25</v>
      </c>
      <c r="C68" s="74">
        <v>0.0</v>
      </c>
      <c r="D68" s="74">
        <v>353.2</v>
      </c>
      <c r="E68" s="74">
        <v>353.2</v>
      </c>
      <c r="F68" s="100"/>
      <c r="G68" s="33">
        <v>0.0</v>
      </c>
      <c r="H68" s="109">
        <v>0.0</v>
      </c>
      <c r="I68" s="74">
        <f t="shared" ref="I68:I69" si="15">C68+D68-E68-G68-H68</f>
        <v>0</v>
      </c>
      <c r="J68" s="144">
        <v>69.72524450121196</v>
      </c>
      <c r="K68" s="142">
        <f t="shared" si="14"/>
        <v>2462.695636</v>
      </c>
      <c r="L68" s="129"/>
      <c r="M68" s="113">
        <f t="shared" ref="M68:M82" si="16">J68*71.29/70.7</f>
        <v>70.30711005</v>
      </c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30">
        <v>4.0</v>
      </c>
      <c r="B69" s="31" t="s">
        <v>27</v>
      </c>
      <c r="C69" s="74">
        <v>0.0</v>
      </c>
      <c r="D69" s="74">
        <v>12.2</v>
      </c>
      <c r="E69" s="74">
        <v>12.2</v>
      </c>
      <c r="F69" s="100">
        <v>0.0</v>
      </c>
      <c r="G69" s="33"/>
      <c r="H69" s="109">
        <v>0.0</v>
      </c>
      <c r="I69" s="74">
        <f t="shared" si="15"/>
        <v>0</v>
      </c>
      <c r="J69" s="144">
        <v>70.70453164308292</v>
      </c>
      <c r="K69" s="142">
        <f t="shared" si="14"/>
        <v>86.2595286</v>
      </c>
      <c r="L69" s="129"/>
      <c r="M69" s="113">
        <f t="shared" si="16"/>
        <v>71.29456946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30">
        <v>5.0</v>
      </c>
      <c r="B70" s="31" t="s">
        <v>28</v>
      </c>
      <c r="C70" s="74">
        <v>0.0</v>
      </c>
      <c r="D70" s="74">
        <v>15.1</v>
      </c>
      <c r="E70" s="74">
        <v>15.1</v>
      </c>
      <c r="F70" s="100">
        <v>0.0</v>
      </c>
      <c r="G70" s="33">
        <v>0.0</v>
      </c>
      <c r="H70" s="109">
        <v>0.0</v>
      </c>
      <c r="I70" s="74">
        <v>0.0</v>
      </c>
      <c r="J70" s="144">
        <v>71.6348544278603</v>
      </c>
      <c r="K70" s="142">
        <f t="shared" si="14"/>
        <v>108.1686302</v>
      </c>
      <c r="L70" s="129"/>
      <c r="M70" s="113">
        <f t="shared" si="16"/>
        <v>72.2326559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30">
        <v>6.0</v>
      </c>
      <c r="B71" s="31" t="s">
        <v>29</v>
      </c>
      <c r="C71" s="74">
        <v>0.0</v>
      </c>
      <c r="D71" s="74">
        <v>108.3</v>
      </c>
      <c r="E71" s="74">
        <v>108.3</v>
      </c>
      <c r="F71" s="100">
        <v>0.0</v>
      </c>
      <c r="G71" s="33">
        <v>21.0</v>
      </c>
      <c r="H71" s="109">
        <v>0.0</v>
      </c>
      <c r="I71" s="74">
        <v>0.0</v>
      </c>
      <c r="J71" s="144">
        <v>71.73278314204742</v>
      </c>
      <c r="K71" s="142">
        <f t="shared" si="14"/>
        <v>776.8660414</v>
      </c>
      <c r="L71" s="129"/>
      <c r="M71" s="113">
        <f t="shared" si="16"/>
        <v>72.33140184</v>
      </c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30">
        <v>7.0</v>
      </c>
      <c r="B72" s="31" t="s">
        <v>30</v>
      </c>
      <c r="C72" s="74">
        <v>2.100000000000005</v>
      </c>
      <c r="D72" s="74">
        <v>9.4</v>
      </c>
      <c r="E72" s="74">
        <v>9.4</v>
      </c>
      <c r="F72" s="100">
        <v>0.0</v>
      </c>
      <c r="G72" s="33">
        <v>6.0</v>
      </c>
      <c r="H72" s="109">
        <v>0.0</v>
      </c>
      <c r="I72" s="74">
        <f t="shared" ref="I72:I76" si="17">C72+D72-E72-G72-H72</f>
        <v>-3.9</v>
      </c>
      <c r="J72" s="144">
        <v>71.24313957111195</v>
      </c>
      <c r="K72" s="142">
        <f t="shared" si="14"/>
        <v>66.9685512</v>
      </c>
      <c r="L72" s="129"/>
      <c r="M72" s="113">
        <f t="shared" si="16"/>
        <v>71.83767214</v>
      </c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30">
        <v>8.0</v>
      </c>
      <c r="B73" s="31" t="s">
        <v>31</v>
      </c>
      <c r="C73" s="74">
        <v>0.0</v>
      </c>
      <c r="D73" s="74">
        <v>400.3</v>
      </c>
      <c r="E73" s="74">
        <v>400.3</v>
      </c>
      <c r="F73" s="100">
        <v>0.0</v>
      </c>
      <c r="G73" s="33">
        <v>0.0</v>
      </c>
      <c r="H73" s="109">
        <v>0.0</v>
      </c>
      <c r="I73" s="74">
        <f t="shared" si="17"/>
        <v>0</v>
      </c>
      <c r="J73" s="144">
        <v>71.68381878495389</v>
      </c>
      <c r="K73" s="142">
        <f t="shared" si="14"/>
        <v>2869.503266</v>
      </c>
      <c r="L73" s="129"/>
      <c r="M73" s="113">
        <f t="shared" si="16"/>
        <v>72.28202887</v>
      </c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30">
        <v>9.0</v>
      </c>
      <c r="B74" s="31" t="s">
        <v>32</v>
      </c>
      <c r="C74" s="74">
        <v>333.0</v>
      </c>
      <c r="D74" s="74">
        <v>536.9</v>
      </c>
      <c r="E74" s="74">
        <v>531.9</v>
      </c>
      <c r="F74" s="100">
        <v>0.0</v>
      </c>
      <c r="G74" s="33">
        <v>12.0</v>
      </c>
      <c r="H74" s="109">
        <v>0.0</v>
      </c>
      <c r="I74" s="74">
        <f t="shared" si="17"/>
        <v>326</v>
      </c>
      <c r="J74" s="56">
        <f>K74/E74*10</f>
        <v>69.14833615</v>
      </c>
      <c r="K74" s="142">
        <v>3678.0</v>
      </c>
      <c r="L74" s="129"/>
      <c r="M74" s="113">
        <f t="shared" si="16"/>
        <v>69.72538733</v>
      </c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30">
        <v>10.0</v>
      </c>
      <c r="B75" s="31" t="s">
        <v>33</v>
      </c>
      <c r="C75" s="74">
        <v>0.0</v>
      </c>
      <c r="D75" s="74">
        <v>519.9</v>
      </c>
      <c r="E75" s="74">
        <v>519.9</v>
      </c>
      <c r="F75" s="100">
        <v>0.0</v>
      </c>
      <c r="G75" s="33"/>
      <c r="H75" s="109"/>
      <c r="I75" s="74">
        <f t="shared" si="17"/>
        <v>0</v>
      </c>
      <c r="J75" s="144">
        <v>71.83071185623452</v>
      </c>
      <c r="K75" s="142">
        <f t="shared" ref="K75:K82" si="18">J75*E75/10</f>
        <v>3734.478709</v>
      </c>
      <c r="L75" s="129"/>
      <c r="M75" s="113">
        <f t="shared" si="16"/>
        <v>72.43014778</v>
      </c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30">
        <v>11.0</v>
      </c>
      <c r="B76" s="31" t="s">
        <v>34</v>
      </c>
      <c r="C76" s="74">
        <v>0.0</v>
      </c>
      <c r="D76" s="74">
        <v>667.7</v>
      </c>
      <c r="E76" s="74">
        <v>667.7</v>
      </c>
      <c r="F76" s="100">
        <v>0.0</v>
      </c>
      <c r="G76" s="33">
        <v>0.0</v>
      </c>
      <c r="H76" s="109">
        <v>0.0</v>
      </c>
      <c r="I76" s="74">
        <f t="shared" si="17"/>
        <v>0</v>
      </c>
      <c r="J76" s="144">
        <v>72.1933687346275</v>
      </c>
      <c r="K76" s="142">
        <f t="shared" si="18"/>
        <v>4820.35123</v>
      </c>
      <c r="L76" s="129"/>
      <c r="M76" s="113">
        <f t="shared" si="16"/>
        <v>72.79583108</v>
      </c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30">
        <v>12.0</v>
      </c>
      <c r="B77" s="31" t="s">
        <v>35</v>
      </c>
      <c r="C77" s="74">
        <v>0.0</v>
      </c>
      <c r="D77" s="74">
        <v>608.4</v>
      </c>
      <c r="E77" s="74">
        <v>608.4</v>
      </c>
      <c r="F77" s="100">
        <v>0.0</v>
      </c>
      <c r="G77" s="33">
        <v>13.0</v>
      </c>
      <c r="H77" s="109">
        <v>0.0</v>
      </c>
      <c r="I77" s="74">
        <v>0.0</v>
      </c>
      <c r="J77" s="144">
        <v>71.88978972064756</v>
      </c>
      <c r="K77" s="142">
        <f t="shared" si="18"/>
        <v>4373.774807</v>
      </c>
      <c r="L77" s="129"/>
      <c r="M77" s="113">
        <f t="shared" si="16"/>
        <v>72.48971866</v>
      </c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30">
        <v>13.0</v>
      </c>
      <c r="B78" s="31" t="s">
        <v>36</v>
      </c>
      <c r="C78" s="74">
        <v>0.0</v>
      </c>
      <c r="D78" s="74">
        <v>618.8</v>
      </c>
      <c r="E78" s="74">
        <v>618.8</v>
      </c>
      <c r="F78" s="100">
        <v>0.0</v>
      </c>
      <c r="G78" s="33">
        <v>0.0</v>
      </c>
      <c r="H78" s="109">
        <v>0.0</v>
      </c>
      <c r="I78" s="74">
        <f t="shared" ref="I78:I79" si="19">C78+D78-E78-G78-H78</f>
        <v>0</v>
      </c>
      <c r="J78" s="144">
        <v>71.21408159275656</v>
      </c>
      <c r="K78" s="142">
        <f t="shared" si="18"/>
        <v>4406.727369</v>
      </c>
      <c r="L78" s="129"/>
      <c r="M78" s="113">
        <f t="shared" si="16"/>
        <v>71.80837167</v>
      </c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30">
        <v>14.0</v>
      </c>
      <c r="B79" s="31" t="s">
        <v>37</v>
      </c>
      <c r="C79" s="74">
        <v>0.0</v>
      </c>
      <c r="D79" s="74">
        <v>575.4</v>
      </c>
      <c r="E79" s="74">
        <v>575.4</v>
      </c>
      <c r="F79" s="100">
        <v>0.0</v>
      </c>
      <c r="G79" s="33">
        <v>0.0</v>
      </c>
      <c r="H79" s="109">
        <v>0.0</v>
      </c>
      <c r="I79" s="74">
        <f t="shared" si="19"/>
        <v>0</v>
      </c>
      <c r="J79" s="144">
        <v>72.1244979987958</v>
      </c>
      <c r="K79" s="142">
        <f t="shared" si="18"/>
        <v>4150.043615</v>
      </c>
      <c r="L79" s="129"/>
      <c r="M79" s="113">
        <f t="shared" si="16"/>
        <v>72.72638561</v>
      </c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30">
        <v>15.0</v>
      </c>
      <c r="B80" s="31" t="s">
        <v>38</v>
      </c>
      <c r="C80" s="74">
        <v>0.0</v>
      </c>
      <c r="D80" s="74">
        <v>78.2</v>
      </c>
      <c r="E80" s="74">
        <v>78.2</v>
      </c>
      <c r="F80" s="100">
        <v>0.0</v>
      </c>
      <c r="G80" s="33">
        <v>1.0</v>
      </c>
      <c r="H80" s="109">
        <v>0.0</v>
      </c>
      <c r="I80" s="74">
        <v>0.0</v>
      </c>
      <c r="J80" s="144">
        <v>70.71</v>
      </c>
      <c r="K80" s="142">
        <f t="shared" si="18"/>
        <v>552.9522</v>
      </c>
      <c r="L80" s="129"/>
      <c r="M80" s="113">
        <f t="shared" si="16"/>
        <v>71.30008345</v>
      </c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30">
        <v>16.0</v>
      </c>
      <c r="B81" s="31" t="s">
        <v>39</v>
      </c>
      <c r="C81" s="74">
        <v>0.0</v>
      </c>
      <c r="D81" s="74">
        <v>169.5</v>
      </c>
      <c r="E81" s="74">
        <v>169.5</v>
      </c>
      <c r="F81" s="100">
        <v>0.0</v>
      </c>
      <c r="G81" s="33"/>
      <c r="H81" s="109">
        <v>0.0</v>
      </c>
      <c r="I81" s="74">
        <f t="shared" ref="I81:I82" si="20">C81+D81-E81-G81-H81</f>
        <v>0</v>
      </c>
      <c r="J81" s="144">
        <v>70.65556728598936</v>
      </c>
      <c r="K81" s="142">
        <f t="shared" si="18"/>
        <v>1197.611865</v>
      </c>
      <c r="L81" s="129"/>
      <c r="M81" s="113">
        <f t="shared" si="16"/>
        <v>71.24519649</v>
      </c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30">
        <v>17.0</v>
      </c>
      <c r="B82" s="31" t="s">
        <v>40</v>
      </c>
      <c r="C82" s="74">
        <v>0.0</v>
      </c>
      <c r="D82" s="74">
        <v>41.4</v>
      </c>
      <c r="E82" s="74">
        <v>41.4</v>
      </c>
      <c r="F82" s="100">
        <v>0.0</v>
      </c>
      <c r="G82" s="33">
        <v>0.0</v>
      </c>
      <c r="H82" s="109">
        <v>0.0</v>
      </c>
      <c r="I82" s="74">
        <f t="shared" si="20"/>
        <v>0</v>
      </c>
      <c r="J82" s="144">
        <v>70.75349600017647</v>
      </c>
      <c r="K82" s="142">
        <f t="shared" si="18"/>
        <v>292.9194734</v>
      </c>
      <c r="L82" s="129"/>
      <c r="M82" s="113">
        <f t="shared" si="16"/>
        <v>71.34394243</v>
      </c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30"/>
      <c r="B83" s="25" t="s">
        <v>41</v>
      </c>
      <c r="C83" s="74">
        <v>334.60000000000036</v>
      </c>
      <c r="D83" s="74">
        <v>4715.7</v>
      </c>
      <c r="E83" s="74">
        <v>4709.7</v>
      </c>
      <c r="F83" s="74">
        <f t="shared" ref="F83:I83" si="21">SUM(F66:F82)</f>
        <v>0</v>
      </c>
      <c r="G83" s="74">
        <f t="shared" si="21"/>
        <v>53</v>
      </c>
      <c r="H83" s="74">
        <f t="shared" si="21"/>
        <v>0</v>
      </c>
      <c r="I83" s="74">
        <f t="shared" si="21"/>
        <v>322.1</v>
      </c>
      <c r="J83" s="56">
        <f>K83/E83*10</f>
        <v>71.29396973</v>
      </c>
      <c r="K83" s="142">
        <f>SUM(K66:K82)</f>
        <v>33577.32092</v>
      </c>
      <c r="L83" s="129"/>
      <c r="M83" s="42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1"/>
      <c r="B84" s="6" t="s">
        <v>44</v>
      </c>
      <c r="C84" s="44"/>
      <c r="D84" s="44"/>
      <c r="E84" s="58"/>
      <c r="F84" s="44"/>
      <c r="G84" s="59"/>
      <c r="H84" s="60"/>
      <c r="I84" s="44"/>
      <c r="J84" s="4">
        <v>71.29</v>
      </c>
      <c r="K84" s="4">
        <v>33577.0</v>
      </c>
      <c r="L84" s="79">
        <f>K84-K83</f>
        <v>-0.32092233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1"/>
      <c r="B85" s="6"/>
      <c r="C85" s="44"/>
      <c r="D85" s="44"/>
      <c r="E85" s="58"/>
      <c r="F85" s="44"/>
      <c r="G85" s="59"/>
      <c r="H85" s="60"/>
      <c r="I85" s="44"/>
      <c r="J85" s="112"/>
      <c r="K85" s="46"/>
      <c r="L85" s="111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1"/>
      <c r="B86" s="6"/>
      <c r="C86" s="44"/>
      <c r="D86" s="44"/>
      <c r="E86" s="58"/>
      <c r="F86" s="44"/>
      <c r="G86" s="59"/>
      <c r="H86" s="60"/>
      <c r="I86" s="44"/>
      <c r="J86" s="43"/>
      <c r="K86" s="116"/>
      <c r="L86" s="111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1" t="s">
        <v>0</v>
      </c>
      <c r="B87" s="2"/>
      <c r="C87" s="2"/>
      <c r="D87" s="2"/>
      <c r="E87" s="2"/>
      <c r="F87" s="2"/>
      <c r="G87" s="2"/>
      <c r="H87" s="2"/>
      <c r="I87" s="2"/>
      <c r="J87" s="3"/>
      <c r="K87" s="116"/>
      <c r="L87" s="111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1" t="s">
        <v>1</v>
      </c>
      <c r="B88" s="2"/>
      <c r="C88" s="2"/>
      <c r="D88" s="2"/>
      <c r="E88" s="2"/>
      <c r="F88" s="2"/>
      <c r="G88" s="2"/>
      <c r="H88" s="2"/>
      <c r="I88" s="2"/>
      <c r="J88" s="3"/>
      <c r="K88" s="116"/>
      <c r="L88" s="111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1" t="s">
        <v>97</v>
      </c>
      <c r="B89" s="2"/>
      <c r="C89" s="2"/>
      <c r="D89" s="2"/>
      <c r="E89" s="2"/>
      <c r="F89" s="2"/>
      <c r="G89" s="2"/>
      <c r="H89" s="2"/>
      <c r="I89" s="2"/>
      <c r="J89" s="3"/>
      <c r="K89" s="116"/>
      <c r="L89" s="111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1" t="s">
        <v>45</v>
      </c>
      <c r="B90" s="2"/>
      <c r="C90" s="2"/>
      <c r="D90" s="2"/>
      <c r="E90" s="2"/>
      <c r="F90" s="2"/>
      <c r="G90" s="2"/>
      <c r="H90" s="2"/>
      <c r="I90" s="2"/>
      <c r="J90" s="3"/>
      <c r="K90" s="116"/>
      <c r="L90" s="111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5"/>
      <c r="B91" s="6"/>
      <c r="C91" s="49"/>
      <c r="D91" s="49"/>
      <c r="E91" s="50"/>
      <c r="F91" s="49"/>
      <c r="G91" s="49"/>
      <c r="H91" s="51"/>
      <c r="I91" s="49"/>
      <c r="J91" s="6"/>
      <c r="K91" s="116"/>
      <c r="L91" s="111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10"/>
      <c r="B92" s="11"/>
      <c r="C92" s="12" t="s">
        <v>4</v>
      </c>
      <c r="D92" s="12"/>
      <c r="E92" s="102" t="s">
        <v>65</v>
      </c>
      <c r="F92" s="103"/>
      <c r="G92" s="76" t="s">
        <v>4</v>
      </c>
      <c r="H92" s="16"/>
      <c r="I92" s="15"/>
      <c r="J92" s="11"/>
      <c r="K92" s="116"/>
      <c r="L92" s="111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17" t="s">
        <v>6</v>
      </c>
      <c r="B93" s="18" t="s">
        <v>7</v>
      </c>
      <c r="C93" s="19" t="s">
        <v>8</v>
      </c>
      <c r="D93" s="19" t="s">
        <v>9</v>
      </c>
      <c r="E93" s="96" t="s">
        <v>67</v>
      </c>
      <c r="F93" s="97" t="s">
        <v>12</v>
      </c>
      <c r="G93" s="19" t="s">
        <v>13</v>
      </c>
      <c r="H93" s="22" t="s">
        <v>14</v>
      </c>
      <c r="I93" s="19" t="s">
        <v>15</v>
      </c>
      <c r="J93" s="18" t="s">
        <v>16</v>
      </c>
      <c r="K93" s="116"/>
      <c r="L93" s="111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17"/>
      <c r="B94" s="18"/>
      <c r="C94" s="23" t="s">
        <v>99</v>
      </c>
      <c r="D94" s="19" t="s">
        <v>18</v>
      </c>
      <c r="E94" s="85" t="s">
        <v>18</v>
      </c>
      <c r="F94" s="19" t="s">
        <v>18</v>
      </c>
      <c r="G94" s="23" t="s">
        <v>99</v>
      </c>
      <c r="H94" s="22" t="s">
        <v>19</v>
      </c>
      <c r="I94" s="19" t="s">
        <v>20</v>
      </c>
      <c r="J94" s="18"/>
      <c r="K94" s="116"/>
      <c r="L94" s="111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24"/>
      <c r="B95" s="25"/>
      <c r="C95" s="26" t="s">
        <v>18</v>
      </c>
      <c r="D95" s="27"/>
      <c r="E95" s="99"/>
      <c r="F95" s="27"/>
      <c r="G95" s="26" t="s">
        <v>18</v>
      </c>
      <c r="H95" s="29"/>
      <c r="I95" s="27"/>
      <c r="J95" s="25"/>
      <c r="K95" s="116"/>
      <c r="L95" s="111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30">
        <v>1.0</v>
      </c>
      <c r="B96" s="31" t="s">
        <v>21</v>
      </c>
      <c r="C96" s="32"/>
      <c r="D96" s="74">
        <v>0.0</v>
      </c>
      <c r="E96" s="89">
        <v>0.0</v>
      </c>
      <c r="F96" s="26">
        <v>0.0</v>
      </c>
      <c r="G96" s="74"/>
      <c r="H96" s="29"/>
      <c r="I96" s="61">
        <f>E96*H96/10</f>
        <v>0</v>
      </c>
      <c r="J96" s="62" t="s">
        <v>46</v>
      </c>
      <c r="K96" s="116"/>
      <c r="L96" s="111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30">
        <v>2.0</v>
      </c>
      <c r="B97" s="31" t="s">
        <v>23</v>
      </c>
      <c r="C97" s="32"/>
      <c r="D97" s="74">
        <v>0.0</v>
      </c>
      <c r="E97" s="43">
        <v>0.0</v>
      </c>
      <c r="F97" s="26"/>
      <c r="G97" s="74"/>
      <c r="H97" s="29"/>
      <c r="I97" s="61"/>
      <c r="J97" s="62"/>
      <c r="K97" s="116"/>
      <c r="L97" s="111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116"/>
    </row>
    <row r="98" ht="13.5" customHeight="1">
      <c r="A98" s="30">
        <v>3.0</v>
      </c>
      <c r="B98" s="31" t="s">
        <v>25</v>
      </c>
      <c r="C98" s="32"/>
      <c r="D98" s="74">
        <v>0.0</v>
      </c>
      <c r="E98" s="74">
        <v>0.0</v>
      </c>
      <c r="F98" s="26"/>
      <c r="G98" s="74"/>
      <c r="H98" s="29"/>
      <c r="I98" s="61">
        <f>E98*H98/10</f>
        <v>0</v>
      </c>
      <c r="J98" s="62"/>
      <c r="K98" s="116"/>
      <c r="L98" s="111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116"/>
    </row>
    <row r="99" ht="13.5" customHeight="1">
      <c r="A99" s="30">
        <v>4.0</v>
      </c>
      <c r="B99" s="31" t="s">
        <v>27</v>
      </c>
      <c r="C99" s="32"/>
      <c r="D99" s="74">
        <v>0.0</v>
      </c>
      <c r="E99" s="74">
        <v>0.0</v>
      </c>
      <c r="F99" s="26">
        <v>0.0</v>
      </c>
      <c r="G99" s="74"/>
      <c r="H99" s="29"/>
      <c r="I99" s="29"/>
      <c r="J99" s="62"/>
      <c r="K99" s="116"/>
      <c r="L99" s="111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116"/>
    </row>
    <row r="100" ht="13.5" customHeight="1">
      <c r="A100" s="30">
        <v>5.0</v>
      </c>
      <c r="B100" s="31" t="s">
        <v>28</v>
      </c>
      <c r="C100" s="32"/>
      <c r="D100" s="74">
        <v>0.0</v>
      </c>
      <c r="E100" s="74">
        <v>0.0</v>
      </c>
      <c r="F100" s="26">
        <v>0.0</v>
      </c>
      <c r="G100" s="74"/>
      <c r="H100" s="29"/>
      <c r="I100" s="29"/>
      <c r="J100" s="62"/>
      <c r="K100" s="116"/>
      <c r="L100" s="111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116"/>
    </row>
    <row r="101" ht="13.5" customHeight="1">
      <c r="A101" s="30">
        <v>6.0</v>
      </c>
      <c r="B101" s="31" t="s">
        <v>29</v>
      </c>
      <c r="C101" s="32"/>
      <c r="D101" s="74">
        <v>0.0</v>
      </c>
      <c r="E101" s="74">
        <v>0.0</v>
      </c>
      <c r="F101" s="26">
        <v>0.0</v>
      </c>
      <c r="G101" s="74"/>
      <c r="H101" s="29"/>
      <c r="I101" s="29"/>
      <c r="J101" s="62"/>
      <c r="K101" s="116"/>
      <c r="L101" s="111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116"/>
    </row>
    <row r="102" ht="13.5" customHeight="1">
      <c r="A102" s="30">
        <v>7.0</v>
      </c>
      <c r="B102" s="31" t="s">
        <v>30</v>
      </c>
      <c r="C102" s="32"/>
      <c r="D102" s="74">
        <v>0.0</v>
      </c>
      <c r="E102" s="74">
        <v>0.0</v>
      </c>
      <c r="F102" s="26">
        <v>0.0</v>
      </c>
      <c r="G102" s="74"/>
      <c r="H102" s="55"/>
      <c r="I102" s="29"/>
      <c r="J102" s="62"/>
      <c r="K102" s="116"/>
      <c r="L102" s="111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116"/>
    </row>
    <row r="103" ht="13.5" customHeight="1">
      <c r="A103" s="30">
        <v>8.0</v>
      </c>
      <c r="B103" s="31" t="s">
        <v>31</v>
      </c>
      <c r="C103" s="32"/>
      <c r="D103" s="74">
        <v>0.0</v>
      </c>
      <c r="E103" s="74">
        <v>0.0</v>
      </c>
      <c r="F103" s="26">
        <v>0.0</v>
      </c>
      <c r="G103" s="74"/>
      <c r="H103" s="29"/>
      <c r="I103" s="29"/>
      <c r="J103" s="62"/>
      <c r="K103" s="116"/>
      <c r="L103" s="111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116"/>
    </row>
    <row r="104" ht="13.5" customHeight="1">
      <c r="A104" s="30">
        <v>9.0</v>
      </c>
      <c r="B104" s="31" t="s">
        <v>32</v>
      </c>
      <c r="C104" s="32"/>
      <c r="D104" s="74">
        <v>151.0</v>
      </c>
      <c r="E104" s="74">
        <v>151.0</v>
      </c>
      <c r="F104" s="26">
        <v>0.0</v>
      </c>
      <c r="G104" s="74"/>
      <c r="H104" s="29">
        <v>15.13</v>
      </c>
      <c r="I104" s="34">
        <f>H104*E104/10</f>
        <v>228.463</v>
      </c>
      <c r="J104" s="62"/>
      <c r="K104" s="116"/>
      <c r="L104" s="111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116"/>
    </row>
    <row r="105" ht="13.5" customHeight="1">
      <c r="A105" s="30">
        <v>10.0</v>
      </c>
      <c r="B105" s="31" t="s">
        <v>33</v>
      </c>
      <c r="C105" s="32"/>
      <c r="D105" s="74">
        <v>0.0</v>
      </c>
      <c r="E105" s="74">
        <v>0.0</v>
      </c>
      <c r="F105" s="26">
        <v>0.0</v>
      </c>
      <c r="G105" s="74"/>
      <c r="H105" s="29"/>
      <c r="I105" s="61"/>
      <c r="J105" s="62"/>
      <c r="K105" s="116"/>
      <c r="L105" s="111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116"/>
    </row>
    <row r="106" ht="13.5" customHeight="1">
      <c r="A106" s="30">
        <v>11.0</v>
      </c>
      <c r="B106" s="31" t="s">
        <v>34</v>
      </c>
      <c r="C106" s="32"/>
      <c r="D106" s="74">
        <v>0.0</v>
      </c>
      <c r="E106" s="74">
        <v>0.0</v>
      </c>
      <c r="F106" s="26">
        <v>0.0</v>
      </c>
      <c r="G106" s="74"/>
      <c r="H106" s="29"/>
      <c r="I106" s="29"/>
      <c r="J106" s="62"/>
      <c r="K106" s="116"/>
      <c r="L106" s="111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116"/>
    </row>
    <row r="107" ht="13.5" customHeight="1">
      <c r="A107" s="30">
        <v>12.0</v>
      </c>
      <c r="B107" s="31" t="s">
        <v>35</v>
      </c>
      <c r="C107" s="32"/>
      <c r="D107" s="74">
        <v>0.0</v>
      </c>
      <c r="E107" s="74">
        <v>0.0</v>
      </c>
      <c r="F107" s="26">
        <v>0.0</v>
      </c>
      <c r="G107" s="74"/>
      <c r="H107" s="29"/>
      <c r="I107" s="29"/>
      <c r="J107" s="62"/>
      <c r="K107" s="116"/>
      <c r="L107" s="111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116"/>
    </row>
    <row r="108" ht="13.5" customHeight="1">
      <c r="A108" s="30">
        <v>13.0</v>
      </c>
      <c r="B108" s="31" t="s">
        <v>36</v>
      </c>
      <c r="C108" s="32"/>
      <c r="D108" s="74">
        <v>0.0</v>
      </c>
      <c r="E108" s="74">
        <v>0.0</v>
      </c>
      <c r="F108" s="26">
        <v>0.0</v>
      </c>
      <c r="G108" s="74"/>
      <c r="H108" s="29"/>
      <c r="I108" s="61"/>
      <c r="J108" s="62"/>
      <c r="K108" s="116"/>
      <c r="L108" s="111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116"/>
    </row>
    <row r="109" ht="13.5" customHeight="1">
      <c r="A109" s="30">
        <v>14.0</v>
      </c>
      <c r="B109" s="31" t="s">
        <v>37</v>
      </c>
      <c r="C109" s="32"/>
      <c r="D109" s="74">
        <v>0.0</v>
      </c>
      <c r="E109" s="74">
        <v>0.0</v>
      </c>
      <c r="F109" s="26">
        <v>0.0</v>
      </c>
      <c r="G109" s="74"/>
      <c r="H109" s="29"/>
      <c r="I109" s="61">
        <f t="shared" ref="I109:I112" si="22">E109*H109/10</f>
        <v>0</v>
      </c>
      <c r="J109" s="62"/>
      <c r="K109" s="116"/>
      <c r="L109" s="111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116"/>
    </row>
    <row r="110" ht="13.5" customHeight="1">
      <c r="A110" s="30">
        <v>15.0</v>
      </c>
      <c r="B110" s="31" t="s">
        <v>38</v>
      </c>
      <c r="C110" s="32"/>
      <c r="D110" s="33">
        <v>0.0</v>
      </c>
      <c r="E110" s="74">
        <v>0.0</v>
      </c>
      <c r="F110" s="26">
        <v>0.0</v>
      </c>
      <c r="G110" s="74"/>
      <c r="H110" s="55"/>
      <c r="I110" s="61">
        <f t="shared" si="22"/>
        <v>0</v>
      </c>
      <c r="J110" s="62"/>
      <c r="K110" s="116"/>
      <c r="L110" s="111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116"/>
    </row>
    <row r="111" ht="13.5" customHeight="1">
      <c r="A111" s="30">
        <v>16.0</v>
      </c>
      <c r="B111" s="31" t="s">
        <v>39</v>
      </c>
      <c r="C111" s="32"/>
      <c r="D111" s="33">
        <v>0.0</v>
      </c>
      <c r="E111" s="74">
        <v>0.0</v>
      </c>
      <c r="F111" s="26">
        <v>0.0</v>
      </c>
      <c r="G111" s="74"/>
      <c r="H111" s="55"/>
      <c r="I111" s="61">
        <f t="shared" si="22"/>
        <v>0</v>
      </c>
      <c r="J111" s="62"/>
      <c r="K111" s="116"/>
      <c r="L111" s="111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116"/>
    </row>
    <row r="112" ht="13.5" customHeight="1">
      <c r="A112" s="30">
        <v>17.0</v>
      </c>
      <c r="B112" s="31" t="s">
        <v>40</v>
      </c>
      <c r="C112" s="32"/>
      <c r="D112" s="74">
        <v>0.0</v>
      </c>
      <c r="E112" s="74">
        <v>0.0</v>
      </c>
      <c r="F112" s="26">
        <v>0.0</v>
      </c>
      <c r="G112" s="74"/>
      <c r="H112" s="55"/>
      <c r="I112" s="61">
        <f t="shared" si="22"/>
        <v>0</v>
      </c>
      <c r="J112" s="62"/>
      <c r="K112" s="116"/>
      <c r="L112" s="111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116"/>
    </row>
    <row r="113" ht="13.5" customHeight="1">
      <c r="A113" s="30"/>
      <c r="B113" s="25" t="s">
        <v>41</v>
      </c>
      <c r="C113" s="32"/>
      <c r="D113" s="74">
        <v>151.0</v>
      </c>
      <c r="E113" s="74">
        <v>151.0</v>
      </c>
      <c r="F113" s="26">
        <v>0.0</v>
      </c>
      <c r="G113" s="74"/>
      <c r="H113" s="29">
        <v>15.13</v>
      </c>
      <c r="I113" s="34">
        <f>H113*E113/10</f>
        <v>228.463</v>
      </c>
      <c r="J113" s="62"/>
      <c r="K113" s="116"/>
      <c r="L113" s="111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1"/>
      <c r="B114" s="6"/>
      <c r="C114" s="42"/>
      <c r="D114" s="42"/>
      <c r="E114" s="43"/>
      <c r="F114" s="42"/>
      <c r="G114" s="59"/>
      <c r="H114" s="4">
        <v>14.89</v>
      </c>
      <c r="I114" s="4">
        <v>21.0</v>
      </c>
      <c r="J114" s="4"/>
      <c r="K114" s="116"/>
      <c r="L114" s="111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1" t="s">
        <v>0</v>
      </c>
      <c r="B115" s="2"/>
      <c r="C115" s="2"/>
      <c r="D115" s="2"/>
      <c r="E115" s="2"/>
      <c r="F115" s="2"/>
      <c r="G115" s="2"/>
      <c r="H115" s="2"/>
      <c r="I115" s="2"/>
      <c r="J115" s="3"/>
      <c r="K115" s="116"/>
      <c r="L115" s="111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1" t="s">
        <v>1</v>
      </c>
      <c r="B116" s="2"/>
      <c r="C116" s="2"/>
      <c r="D116" s="2"/>
      <c r="E116" s="2"/>
      <c r="F116" s="2"/>
      <c r="G116" s="2"/>
      <c r="H116" s="2"/>
      <c r="I116" s="2"/>
      <c r="J116" s="3"/>
      <c r="K116" s="116"/>
      <c r="L116" s="111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1" t="s">
        <v>97</v>
      </c>
      <c r="B117" s="2"/>
      <c r="C117" s="2"/>
      <c r="D117" s="2"/>
      <c r="E117" s="2"/>
      <c r="F117" s="2"/>
      <c r="G117" s="2"/>
      <c r="H117" s="2"/>
      <c r="I117" s="2"/>
      <c r="J117" s="3"/>
      <c r="K117" s="116"/>
      <c r="L117" s="111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1" t="s">
        <v>47</v>
      </c>
      <c r="B118" s="2"/>
      <c r="C118" s="2"/>
      <c r="D118" s="2"/>
      <c r="E118" s="2"/>
      <c r="F118" s="2"/>
      <c r="G118" s="2"/>
      <c r="H118" s="2"/>
      <c r="I118" s="2"/>
      <c r="J118" s="3"/>
      <c r="K118" s="116"/>
      <c r="L118" s="111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5"/>
      <c r="B119" s="6"/>
      <c r="C119" s="49"/>
      <c r="D119" s="49"/>
      <c r="E119" s="50"/>
      <c r="F119" s="49"/>
      <c r="G119" s="49"/>
      <c r="H119" s="51"/>
      <c r="I119" s="49"/>
      <c r="J119" s="6"/>
      <c r="K119" s="116"/>
      <c r="L119" s="111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10"/>
      <c r="B120" s="11"/>
      <c r="C120" s="12" t="s">
        <v>4</v>
      </c>
      <c r="D120" s="12"/>
      <c r="E120" s="105"/>
      <c r="F120" s="15"/>
      <c r="G120" s="12" t="s">
        <v>4</v>
      </c>
      <c r="H120" s="16"/>
      <c r="I120" s="15"/>
      <c r="J120" s="11"/>
      <c r="K120" s="116"/>
      <c r="L120" s="111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17" t="s">
        <v>6</v>
      </c>
      <c r="B121" s="18" t="s">
        <v>7</v>
      </c>
      <c r="C121" s="19" t="s">
        <v>8</v>
      </c>
      <c r="D121" s="19" t="s">
        <v>9</v>
      </c>
      <c r="E121" s="20" t="s">
        <v>65</v>
      </c>
      <c r="F121" s="19" t="s">
        <v>12</v>
      </c>
      <c r="G121" s="19" t="s">
        <v>13</v>
      </c>
      <c r="H121" s="22" t="s">
        <v>14</v>
      </c>
      <c r="I121" s="19" t="s">
        <v>15</v>
      </c>
      <c r="J121" s="18" t="s">
        <v>16</v>
      </c>
      <c r="K121" s="116"/>
      <c r="L121" s="111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17"/>
      <c r="B122" s="18"/>
      <c r="C122" s="23" t="s">
        <v>99</v>
      </c>
      <c r="D122" s="19" t="s">
        <v>18</v>
      </c>
      <c r="E122" s="20" t="s">
        <v>18</v>
      </c>
      <c r="F122" s="19" t="s">
        <v>18</v>
      </c>
      <c r="G122" s="23" t="s">
        <v>99</v>
      </c>
      <c r="H122" s="22" t="s">
        <v>19</v>
      </c>
      <c r="I122" s="19" t="s">
        <v>20</v>
      </c>
      <c r="J122" s="18"/>
      <c r="K122" s="116"/>
      <c r="L122" s="111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24"/>
      <c r="B123" s="25"/>
      <c r="C123" s="26" t="s">
        <v>18</v>
      </c>
      <c r="D123" s="27"/>
      <c r="E123" s="28"/>
      <c r="F123" s="27"/>
      <c r="G123" s="26" t="s">
        <v>18</v>
      </c>
      <c r="H123" s="29"/>
      <c r="I123" s="27"/>
      <c r="J123" s="25"/>
      <c r="K123" s="116"/>
      <c r="L123" s="111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30">
        <v>1.0</v>
      </c>
      <c r="B124" s="31" t="s">
        <v>21</v>
      </c>
      <c r="C124" s="32"/>
      <c r="D124" s="74">
        <v>0.0</v>
      </c>
      <c r="E124" s="74">
        <v>0.0</v>
      </c>
      <c r="F124" s="34">
        <v>0.0</v>
      </c>
      <c r="G124" s="87"/>
      <c r="H124" s="29"/>
      <c r="I124" s="34"/>
      <c r="J124" s="62" t="s">
        <v>46</v>
      </c>
      <c r="K124" s="116"/>
      <c r="L124" s="79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30">
        <v>2.0</v>
      </c>
      <c r="B125" s="31" t="s">
        <v>23</v>
      </c>
      <c r="C125" s="32"/>
      <c r="D125" s="74">
        <v>1.9</v>
      </c>
      <c r="E125" s="74">
        <v>3.8</v>
      </c>
      <c r="F125" s="34">
        <v>0.0</v>
      </c>
      <c r="G125" s="87"/>
      <c r="H125" s="144">
        <v>10.348285922684171</v>
      </c>
      <c r="I125" s="34">
        <f t="shared" ref="I125:I140" si="23">H125*E125/10</f>
        <v>3.932348651</v>
      </c>
      <c r="J125" s="62"/>
      <c r="K125" s="45"/>
      <c r="L125" s="79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30">
        <v>3.0</v>
      </c>
      <c r="B126" s="31" t="s">
        <v>25</v>
      </c>
      <c r="C126" s="32">
        <v>0.4000000000000057</v>
      </c>
      <c r="D126" s="74">
        <v>197.8</v>
      </c>
      <c r="E126" s="74">
        <v>197.8</v>
      </c>
      <c r="F126" s="34"/>
      <c r="G126" s="87">
        <f t="shared" ref="G126:G140" si="24">C126+D126-E126</f>
        <v>0.4</v>
      </c>
      <c r="H126" s="144">
        <v>10.439460247994164</v>
      </c>
      <c r="I126" s="34">
        <f t="shared" si="23"/>
        <v>206.4925237</v>
      </c>
      <c r="J126" s="62"/>
      <c r="K126" s="45"/>
      <c r="L126" s="110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30">
        <v>4.0</v>
      </c>
      <c r="B127" s="31" t="s">
        <v>27</v>
      </c>
      <c r="C127" s="32">
        <v>0.40000000000000036</v>
      </c>
      <c r="D127" s="74">
        <v>8.5</v>
      </c>
      <c r="E127" s="74">
        <v>8.5</v>
      </c>
      <c r="F127" s="34"/>
      <c r="G127" s="87">
        <f t="shared" si="24"/>
        <v>0.4</v>
      </c>
      <c r="H127" s="144">
        <v>10.257111597374179</v>
      </c>
      <c r="I127" s="34">
        <f t="shared" si="23"/>
        <v>8.718544858</v>
      </c>
      <c r="J127" s="62"/>
      <c r="K127" s="45"/>
      <c r="L127" s="110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30">
        <v>5.0</v>
      </c>
      <c r="B128" s="31" t="s">
        <v>28</v>
      </c>
      <c r="C128" s="32">
        <v>0.0</v>
      </c>
      <c r="D128" s="74">
        <v>0.9</v>
      </c>
      <c r="E128" s="74">
        <v>0.9</v>
      </c>
      <c r="F128" s="34"/>
      <c r="G128" s="87">
        <f t="shared" si="24"/>
        <v>0</v>
      </c>
      <c r="H128" s="144">
        <v>10.211524434719182</v>
      </c>
      <c r="I128" s="34">
        <f t="shared" si="23"/>
        <v>0.9190371991</v>
      </c>
      <c r="J128" s="62"/>
      <c r="K128" s="45"/>
      <c r="L128" s="110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30">
        <v>6.0</v>
      </c>
      <c r="B129" s="31" t="s">
        <v>29</v>
      </c>
      <c r="C129" s="32">
        <v>8.5</v>
      </c>
      <c r="D129" s="74">
        <v>268.4</v>
      </c>
      <c r="E129" s="74">
        <v>268.4</v>
      </c>
      <c r="F129" s="34"/>
      <c r="G129" s="87">
        <f t="shared" si="24"/>
        <v>8.5</v>
      </c>
      <c r="H129" s="144">
        <v>12.536469730123997</v>
      </c>
      <c r="I129" s="34">
        <f t="shared" si="23"/>
        <v>336.4788476</v>
      </c>
      <c r="J129" s="62"/>
      <c r="K129" s="45"/>
      <c r="L129" s="110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30">
        <v>7.0</v>
      </c>
      <c r="B130" s="31" t="s">
        <v>30</v>
      </c>
      <c r="C130" s="32">
        <v>0.29999999999999716</v>
      </c>
      <c r="D130" s="74">
        <v>3.8</v>
      </c>
      <c r="E130" s="74">
        <v>3.8</v>
      </c>
      <c r="F130" s="34">
        <v>0.0</v>
      </c>
      <c r="G130" s="87">
        <f t="shared" si="24"/>
        <v>0.3</v>
      </c>
      <c r="H130" s="144">
        <v>11.624726477024069</v>
      </c>
      <c r="I130" s="34">
        <f t="shared" si="23"/>
        <v>4.417396061</v>
      </c>
      <c r="J130" s="62"/>
      <c r="K130" s="45"/>
      <c r="L130" s="110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30">
        <v>8.0</v>
      </c>
      <c r="B131" s="31" t="s">
        <v>31</v>
      </c>
      <c r="C131" s="32">
        <v>0.0</v>
      </c>
      <c r="D131" s="74">
        <v>226.0</v>
      </c>
      <c r="E131" s="74">
        <v>226.0</v>
      </c>
      <c r="F131" s="34">
        <v>0.0</v>
      </c>
      <c r="G131" s="87">
        <f t="shared" si="24"/>
        <v>0</v>
      </c>
      <c r="H131" s="144">
        <v>12.354121079504012</v>
      </c>
      <c r="I131" s="34">
        <f t="shared" si="23"/>
        <v>279.2031364</v>
      </c>
      <c r="J131" s="62"/>
      <c r="K131" s="45"/>
      <c r="L131" s="110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30">
        <v>9.0</v>
      </c>
      <c r="B132" s="31" t="s">
        <v>32</v>
      </c>
      <c r="C132" s="32">
        <v>111.60030581039746</v>
      </c>
      <c r="D132" s="74">
        <v>713.1</v>
      </c>
      <c r="E132" s="74">
        <v>567.1</v>
      </c>
      <c r="F132" s="34">
        <v>0.0</v>
      </c>
      <c r="G132" s="87">
        <f t="shared" si="24"/>
        <v>257.6003058</v>
      </c>
      <c r="H132" s="144">
        <v>12.718818380743981</v>
      </c>
      <c r="I132" s="34">
        <f t="shared" si="23"/>
        <v>721.2841904</v>
      </c>
      <c r="J132" s="62"/>
      <c r="K132" s="45"/>
      <c r="L132" s="110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30">
        <v>10.0</v>
      </c>
      <c r="B133" s="31" t="s">
        <v>33</v>
      </c>
      <c r="C133" s="32">
        <v>0.0</v>
      </c>
      <c r="D133" s="74">
        <v>478.4</v>
      </c>
      <c r="E133" s="74">
        <v>478.4</v>
      </c>
      <c r="F133" s="34">
        <v>0.0</v>
      </c>
      <c r="G133" s="87">
        <f t="shared" si="24"/>
        <v>0</v>
      </c>
      <c r="H133" s="144">
        <v>12.627644055433988</v>
      </c>
      <c r="I133" s="34">
        <f t="shared" si="23"/>
        <v>604.1064916</v>
      </c>
      <c r="J133" s="62"/>
      <c r="K133" s="45"/>
      <c r="L133" s="110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30">
        <v>11.0</v>
      </c>
      <c r="B134" s="31" t="s">
        <v>34</v>
      </c>
      <c r="C134" s="32">
        <v>0.0</v>
      </c>
      <c r="D134" s="74">
        <v>185.5</v>
      </c>
      <c r="E134" s="74">
        <v>185.5</v>
      </c>
      <c r="F134" s="34">
        <v>0.0</v>
      </c>
      <c r="G134" s="87">
        <f t="shared" si="24"/>
        <v>0</v>
      </c>
      <c r="H134" s="144">
        <v>12.627644055433988</v>
      </c>
      <c r="I134" s="34">
        <f t="shared" si="23"/>
        <v>234.2427972</v>
      </c>
      <c r="J134" s="62"/>
      <c r="K134" s="45"/>
      <c r="L134" s="110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30">
        <v>12.0</v>
      </c>
      <c r="B135" s="31" t="s">
        <v>35</v>
      </c>
      <c r="C135" s="32">
        <v>0.599999999999909</v>
      </c>
      <c r="D135" s="74">
        <v>511.4</v>
      </c>
      <c r="E135" s="74">
        <v>511.4</v>
      </c>
      <c r="F135" s="34"/>
      <c r="G135" s="87">
        <f t="shared" si="24"/>
        <v>0.6</v>
      </c>
      <c r="H135" s="144">
        <v>12.735</v>
      </c>
      <c r="I135" s="34">
        <f t="shared" si="23"/>
        <v>651.2679</v>
      </c>
      <c r="J135" s="62"/>
      <c r="K135" s="45"/>
      <c r="L135" s="110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30">
        <v>13.0</v>
      </c>
      <c r="B136" s="31" t="s">
        <v>36</v>
      </c>
      <c r="C136" s="32">
        <v>0.0</v>
      </c>
      <c r="D136" s="74">
        <v>351.3</v>
      </c>
      <c r="E136" s="74">
        <v>351.3</v>
      </c>
      <c r="F136" s="34">
        <v>0.0</v>
      </c>
      <c r="G136" s="87">
        <f t="shared" si="24"/>
        <v>0</v>
      </c>
      <c r="H136" s="144">
        <v>13.05</v>
      </c>
      <c r="I136" s="34">
        <f t="shared" si="23"/>
        <v>458.4465</v>
      </c>
      <c r="J136" s="62"/>
      <c r="K136" s="45"/>
      <c r="L136" s="110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30">
        <v>14.0</v>
      </c>
      <c r="B137" s="31" t="s">
        <v>37</v>
      </c>
      <c r="C137" s="32">
        <v>0.0</v>
      </c>
      <c r="D137" s="74">
        <v>130.0</v>
      </c>
      <c r="E137" s="74">
        <v>130.0</v>
      </c>
      <c r="F137" s="34">
        <v>0.0</v>
      </c>
      <c r="G137" s="87">
        <f t="shared" si="24"/>
        <v>0</v>
      </c>
      <c r="H137" s="144">
        <v>12.5</v>
      </c>
      <c r="I137" s="34">
        <f t="shared" si="23"/>
        <v>162.5</v>
      </c>
      <c r="J137" s="62"/>
      <c r="K137" s="45"/>
      <c r="L137" s="110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30">
        <v>15.0</v>
      </c>
      <c r="B138" s="31" t="s">
        <v>38</v>
      </c>
      <c r="C138" s="32">
        <v>-0.3000000000000007</v>
      </c>
      <c r="D138" s="74">
        <v>1.9</v>
      </c>
      <c r="E138" s="74">
        <v>1.9</v>
      </c>
      <c r="F138" s="34">
        <v>0.0</v>
      </c>
      <c r="G138" s="87">
        <f t="shared" si="24"/>
        <v>-0.3</v>
      </c>
      <c r="H138" s="144">
        <v>11.278264040846096</v>
      </c>
      <c r="I138" s="34">
        <f t="shared" si="23"/>
        <v>2.142870168</v>
      </c>
      <c r="J138" s="62"/>
      <c r="K138" s="45"/>
      <c r="L138" s="110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30">
        <v>16.0</v>
      </c>
      <c r="B139" s="31" t="s">
        <v>39</v>
      </c>
      <c r="C139" s="32">
        <v>0.0</v>
      </c>
      <c r="D139" s="74">
        <v>24.5</v>
      </c>
      <c r="E139" s="74">
        <v>24.5</v>
      </c>
      <c r="F139" s="34">
        <v>0.0</v>
      </c>
      <c r="G139" s="87">
        <f t="shared" si="24"/>
        <v>0</v>
      </c>
      <c r="H139" s="144">
        <v>11.168854850474105</v>
      </c>
      <c r="I139" s="34">
        <f t="shared" si="23"/>
        <v>27.36369438</v>
      </c>
      <c r="J139" s="62"/>
      <c r="K139" s="45"/>
      <c r="L139" s="110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30">
        <v>17.0</v>
      </c>
      <c r="B140" s="31" t="s">
        <v>40</v>
      </c>
      <c r="C140" s="32">
        <v>0.0</v>
      </c>
      <c r="D140" s="74">
        <v>30.1</v>
      </c>
      <c r="E140" s="74">
        <v>30.1</v>
      </c>
      <c r="F140" s="34">
        <v>0.0</v>
      </c>
      <c r="G140" s="87">
        <f t="shared" si="24"/>
        <v>0</v>
      </c>
      <c r="H140" s="144">
        <v>11.642961342086068</v>
      </c>
      <c r="I140" s="34">
        <f t="shared" si="23"/>
        <v>35.04531364</v>
      </c>
      <c r="J140" s="62"/>
      <c r="K140" s="45"/>
      <c r="L140" s="110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30"/>
      <c r="B141" s="25" t="s">
        <v>41</v>
      </c>
      <c r="C141" s="32">
        <v>121.50030581039738</v>
      </c>
      <c r="D141" s="32">
        <v>3133.6</v>
      </c>
      <c r="E141" s="32">
        <v>2989.5</v>
      </c>
      <c r="F141" s="32">
        <f t="shared" ref="F141:G141" si="25">SUM(F124:F140)</f>
        <v>0</v>
      </c>
      <c r="G141" s="32">
        <f t="shared" si="25"/>
        <v>267.5003058</v>
      </c>
      <c r="H141" s="29">
        <f>I141/E141*10</f>
        <v>12.49895164</v>
      </c>
      <c r="I141" s="34">
        <f>SUM(I125:I140)</f>
        <v>3736.561592</v>
      </c>
      <c r="J141" s="62"/>
      <c r="K141" s="45"/>
      <c r="L141" s="79">
        <f>12.47/11.36%</f>
        <v>109.7711268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8.0" customHeight="1">
      <c r="A142" s="41"/>
      <c r="B142" s="6"/>
      <c r="C142" s="42"/>
      <c r="D142" s="42"/>
      <c r="E142" s="43"/>
      <c r="F142" s="42"/>
      <c r="G142" s="42"/>
      <c r="H142" s="4">
        <v>12.5</v>
      </c>
      <c r="I142" s="4">
        <v>3737.0</v>
      </c>
      <c r="J142" s="49"/>
      <c r="K142" s="116"/>
      <c r="L142" s="111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8.25" customHeight="1">
      <c r="A143" s="41"/>
      <c r="B143" s="6"/>
      <c r="C143" s="42"/>
      <c r="D143" s="42"/>
      <c r="E143" s="43"/>
      <c r="F143" s="42"/>
      <c r="G143" s="42"/>
      <c r="H143" s="59"/>
      <c r="I143" s="42"/>
      <c r="J143" s="6"/>
      <c r="K143" s="116"/>
      <c r="L143" s="111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8.25" customHeight="1">
      <c r="A144" s="41"/>
      <c r="B144" s="6"/>
      <c r="C144" s="42"/>
      <c r="D144" s="42"/>
      <c r="E144" s="43"/>
      <c r="F144" s="42"/>
      <c r="G144" s="42"/>
      <c r="H144" s="59"/>
      <c r="I144" s="42"/>
      <c r="J144" s="6"/>
      <c r="K144" s="116"/>
      <c r="L144" s="111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8.25" customHeight="1">
      <c r="A145" s="41"/>
      <c r="B145" s="6"/>
      <c r="C145" s="42"/>
      <c r="D145" s="42"/>
      <c r="E145" s="43"/>
      <c r="F145" s="42"/>
      <c r="G145" s="42"/>
      <c r="H145" s="59"/>
      <c r="I145" s="42"/>
      <c r="J145" s="6"/>
      <c r="K145" s="116"/>
      <c r="L145" s="111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116"/>
    </row>
    <row r="146" ht="8.25" customHeight="1">
      <c r="A146" s="41"/>
      <c r="B146" s="6"/>
      <c r="C146" s="42"/>
      <c r="D146" s="42"/>
      <c r="E146" s="43"/>
      <c r="F146" s="42"/>
      <c r="G146" s="42"/>
      <c r="H146" s="59"/>
      <c r="I146" s="42"/>
      <c r="J146" s="6"/>
      <c r="K146" s="116"/>
      <c r="L146" s="111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116"/>
    </row>
    <row r="147" ht="13.5" customHeight="1">
      <c r="A147" s="1" t="s">
        <v>0</v>
      </c>
      <c r="B147" s="2"/>
      <c r="C147" s="2"/>
      <c r="D147" s="2"/>
      <c r="E147" s="2"/>
      <c r="F147" s="2"/>
      <c r="G147" s="2"/>
      <c r="H147" s="2"/>
      <c r="I147" s="2"/>
      <c r="J147" s="3"/>
      <c r="K147" s="116"/>
      <c r="L147" s="111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116"/>
    </row>
    <row r="148" ht="13.5" customHeight="1">
      <c r="A148" s="1" t="s">
        <v>1</v>
      </c>
      <c r="B148" s="2"/>
      <c r="C148" s="2"/>
      <c r="D148" s="2"/>
      <c r="E148" s="2"/>
      <c r="F148" s="2"/>
      <c r="G148" s="2"/>
      <c r="H148" s="2"/>
      <c r="I148" s="2"/>
      <c r="J148" s="3"/>
      <c r="K148" s="116"/>
      <c r="L148" s="111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116"/>
    </row>
    <row r="149" ht="13.5" customHeight="1">
      <c r="A149" s="1" t="s">
        <v>97</v>
      </c>
      <c r="B149" s="2"/>
      <c r="C149" s="2"/>
      <c r="D149" s="2"/>
      <c r="E149" s="2"/>
      <c r="F149" s="2"/>
      <c r="G149" s="2"/>
      <c r="H149" s="2"/>
      <c r="I149" s="2"/>
      <c r="J149" s="3"/>
      <c r="K149" s="116"/>
      <c r="L149" s="111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116"/>
    </row>
    <row r="150" ht="13.5" customHeight="1">
      <c r="A150" s="1" t="s">
        <v>48</v>
      </c>
      <c r="B150" s="2"/>
      <c r="C150" s="2"/>
      <c r="D150" s="2"/>
      <c r="E150" s="2"/>
      <c r="F150" s="2"/>
      <c r="G150" s="2"/>
      <c r="H150" s="2"/>
      <c r="I150" s="2"/>
      <c r="J150" s="3"/>
      <c r="K150" s="116"/>
      <c r="L150" s="111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116"/>
    </row>
    <row r="151" ht="13.5" customHeight="1">
      <c r="A151" s="5"/>
      <c r="B151" s="6"/>
      <c r="C151" s="49"/>
      <c r="D151" s="49"/>
      <c r="E151" s="50"/>
      <c r="F151" s="49"/>
      <c r="G151" s="49"/>
      <c r="H151" s="51"/>
      <c r="I151" s="49"/>
      <c r="J151" s="6"/>
      <c r="K151" s="116"/>
      <c r="L151" s="111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116"/>
    </row>
    <row r="152" ht="13.5" customHeight="1">
      <c r="A152" s="10"/>
      <c r="B152" s="75"/>
      <c r="C152" s="76" t="s">
        <v>4</v>
      </c>
      <c r="D152" s="12"/>
      <c r="E152" s="53"/>
      <c r="F152" s="15"/>
      <c r="G152" s="12" t="s">
        <v>4</v>
      </c>
      <c r="H152" s="16"/>
      <c r="I152" s="15"/>
      <c r="J152" s="11"/>
      <c r="K152" s="116"/>
      <c r="L152" s="111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116"/>
    </row>
    <row r="153" ht="13.5" customHeight="1">
      <c r="A153" s="17" t="s">
        <v>6</v>
      </c>
      <c r="B153" s="18" t="s">
        <v>7</v>
      </c>
      <c r="C153" s="19" t="s">
        <v>8</v>
      </c>
      <c r="D153" s="19" t="s">
        <v>9</v>
      </c>
      <c r="E153" s="85" t="s">
        <v>65</v>
      </c>
      <c r="F153" s="19" t="s">
        <v>12</v>
      </c>
      <c r="G153" s="19" t="s">
        <v>13</v>
      </c>
      <c r="H153" s="22" t="s">
        <v>14</v>
      </c>
      <c r="I153" s="19" t="s">
        <v>15</v>
      </c>
      <c r="J153" s="18" t="s">
        <v>16</v>
      </c>
      <c r="K153" s="116"/>
      <c r="L153" s="111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116"/>
    </row>
    <row r="154" ht="13.5" customHeight="1">
      <c r="A154" s="17"/>
      <c r="B154" s="18"/>
      <c r="C154" s="23" t="s">
        <v>99</v>
      </c>
      <c r="D154" s="19" t="s">
        <v>18</v>
      </c>
      <c r="E154" s="20" t="s">
        <v>18</v>
      </c>
      <c r="F154" s="19" t="s">
        <v>18</v>
      </c>
      <c r="G154" s="23" t="s">
        <v>99</v>
      </c>
      <c r="H154" s="22" t="s">
        <v>19</v>
      </c>
      <c r="I154" s="19" t="s">
        <v>20</v>
      </c>
      <c r="J154" s="18"/>
      <c r="K154" s="116"/>
      <c r="L154" s="111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116"/>
    </row>
    <row r="155" ht="13.5" customHeight="1">
      <c r="A155" s="24"/>
      <c r="B155" s="25"/>
      <c r="C155" s="26" t="s">
        <v>18</v>
      </c>
      <c r="D155" s="27"/>
      <c r="E155" s="28"/>
      <c r="F155" s="27"/>
      <c r="G155" s="26" t="s">
        <v>18</v>
      </c>
      <c r="H155" s="29"/>
      <c r="I155" s="27"/>
      <c r="J155" s="25"/>
      <c r="K155" s="116"/>
      <c r="L155" s="111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116"/>
    </row>
    <row r="156" ht="13.5" customHeight="1">
      <c r="A156" s="30">
        <v>1.0</v>
      </c>
      <c r="B156" s="31" t="s">
        <v>21</v>
      </c>
      <c r="C156" s="32"/>
      <c r="D156" s="74">
        <v>0.0</v>
      </c>
      <c r="E156" s="74">
        <v>0.0</v>
      </c>
      <c r="F156" s="34"/>
      <c r="G156" s="34"/>
      <c r="H156" s="56"/>
      <c r="I156" s="77"/>
      <c r="J156" s="62" t="s">
        <v>46</v>
      </c>
      <c r="K156" s="116"/>
      <c r="L156" s="111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116"/>
    </row>
    <row r="157" ht="13.5" customHeight="1">
      <c r="A157" s="30">
        <v>2.0</v>
      </c>
      <c r="B157" s="31" t="s">
        <v>23</v>
      </c>
      <c r="C157" s="32"/>
      <c r="D157" s="74">
        <v>0.0</v>
      </c>
      <c r="E157" s="74">
        <v>0.0</v>
      </c>
      <c r="F157" s="34"/>
      <c r="G157" s="34"/>
      <c r="H157" s="56"/>
      <c r="I157" s="77"/>
      <c r="J157" s="62"/>
      <c r="K157" s="116"/>
      <c r="L157" s="111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116"/>
    </row>
    <row r="158" ht="13.5" customHeight="1">
      <c r="A158" s="30">
        <v>3.0</v>
      </c>
      <c r="B158" s="31" t="s">
        <v>25</v>
      </c>
      <c r="C158" s="32"/>
      <c r="D158" s="74">
        <v>0.0</v>
      </c>
      <c r="E158" s="74">
        <v>0.0</v>
      </c>
      <c r="F158" s="34"/>
      <c r="G158" s="34"/>
      <c r="H158" s="56"/>
      <c r="I158" s="77"/>
      <c r="J158" s="62"/>
      <c r="K158" s="116"/>
      <c r="L158" s="111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116"/>
    </row>
    <row r="159" ht="13.5" customHeight="1">
      <c r="A159" s="30">
        <v>4.0</v>
      </c>
      <c r="B159" s="31" t="s">
        <v>27</v>
      </c>
      <c r="C159" s="32"/>
      <c r="D159" s="74">
        <v>0.0</v>
      </c>
      <c r="E159" s="74">
        <v>0.0</v>
      </c>
      <c r="F159" s="34"/>
      <c r="G159" s="34"/>
      <c r="H159" s="56">
        <v>0.0</v>
      </c>
      <c r="I159" s="77">
        <f t="shared" ref="I159:I160" si="26">H159*E159/10</f>
        <v>0</v>
      </c>
      <c r="J159" s="62"/>
      <c r="K159" s="116"/>
      <c r="L159" s="111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116"/>
    </row>
    <row r="160" ht="13.5" customHeight="1">
      <c r="A160" s="30">
        <v>5.0</v>
      </c>
      <c r="B160" s="31" t="s">
        <v>28</v>
      </c>
      <c r="C160" s="32"/>
      <c r="D160" s="74">
        <v>0.0</v>
      </c>
      <c r="E160" s="74">
        <v>0.0</v>
      </c>
      <c r="F160" s="34"/>
      <c r="G160" s="34"/>
      <c r="H160" s="56"/>
      <c r="I160" s="77">
        <f t="shared" si="26"/>
        <v>0</v>
      </c>
      <c r="J160" s="27"/>
      <c r="K160" s="116"/>
      <c r="L160" s="111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116"/>
    </row>
    <row r="161" ht="13.5" customHeight="1">
      <c r="A161" s="30">
        <v>6.0</v>
      </c>
      <c r="B161" s="31" t="s">
        <v>29</v>
      </c>
      <c r="C161" s="32"/>
      <c r="D161" s="74"/>
      <c r="E161" s="74"/>
      <c r="F161" s="34"/>
      <c r="G161" s="34"/>
      <c r="H161" s="56"/>
      <c r="I161" s="77"/>
      <c r="J161" s="27"/>
      <c r="K161" s="116"/>
      <c r="L161" s="111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30">
        <v>7.0</v>
      </c>
      <c r="B162" s="31" t="s">
        <v>30</v>
      </c>
      <c r="C162" s="32"/>
      <c r="D162" s="74"/>
      <c r="E162" s="74"/>
      <c r="F162" s="34"/>
      <c r="G162" s="34"/>
      <c r="H162" s="56"/>
      <c r="I162" s="77"/>
      <c r="J162" s="62"/>
      <c r="K162" s="116"/>
      <c r="L162" s="111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30">
        <v>8.0</v>
      </c>
      <c r="B163" s="31" t="s">
        <v>31</v>
      </c>
      <c r="C163" s="32"/>
      <c r="D163" s="74"/>
      <c r="E163" s="74"/>
      <c r="F163" s="34"/>
      <c r="G163" s="34"/>
      <c r="H163" s="29"/>
      <c r="I163" s="77"/>
      <c r="J163" s="62"/>
      <c r="K163" s="116"/>
      <c r="L163" s="130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30">
        <v>9.0</v>
      </c>
      <c r="B164" s="31" t="s">
        <v>32</v>
      </c>
      <c r="C164" s="32"/>
      <c r="D164" s="74"/>
      <c r="E164" s="74"/>
      <c r="F164" s="34"/>
      <c r="G164" s="34"/>
      <c r="H164" s="56"/>
      <c r="I164" s="77"/>
      <c r="J164" s="62"/>
      <c r="K164" s="116"/>
      <c r="L164" s="130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30">
        <v>10.0</v>
      </c>
      <c r="B165" s="31" t="s">
        <v>33</v>
      </c>
      <c r="C165" s="32"/>
      <c r="D165" s="74"/>
      <c r="E165" s="74"/>
      <c r="F165" s="34"/>
      <c r="G165" s="34"/>
      <c r="H165" s="56"/>
      <c r="I165" s="77"/>
      <c r="J165" s="62"/>
      <c r="K165" s="116"/>
      <c r="L165" s="111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30">
        <v>11.0</v>
      </c>
      <c r="B166" s="31" t="s">
        <v>34</v>
      </c>
      <c r="C166" s="32"/>
      <c r="D166" s="74"/>
      <c r="E166" s="74"/>
      <c r="F166" s="34"/>
      <c r="G166" s="34"/>
      <c r="H166" s="56"/>
      <c r="I166" s="77"/>
      <c r="J166" s="62"/>
      <c r="K166" s="116"/>
      <c r="L166" s="111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30">
        <v>12.0</v>
      </c>
      <c r="B167" s="31" t="s">
        <v>35</v>
      </c>
      <c r="C167" s="32"/>
      <c r="D167" s="74"/>
      <c r="E167" s="74"/>
      <c r="F167" s="34"/>
      <c r="G167" s="34"/>
      <c r="H167" s="56"/>
      <c r="I167" s="77"/>
      <c r="J167" s="62"/>
      <c r="K167" s="116"/>
      <c r="L167" s="111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30">
        <v>13.0</v>
      </c>
      <c r="B168" s="31" t="s">
        <v>36</v>
      </c>
      <c r="C168" s="32"/>
      <c r="D168" s="74"/>
      <c r="E168" s="74"/>
      <c r="F168" s="34"/>
      <c r="G168" s="34"/>
      <c r="H168" s="29"/>
      <c r="I168" s="77"/>
      <c r="J168" s="62"/>
      <c r="K168" s="116"/>
      <c r="L168" s="111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30">
        <v>14.0</v>
      </c>
      <c r="B169" s="31" t="s">
        <v>37</v>
      </c>
      <c r="C169" s="32"/>
      <c r="D169" s="74"/>
      <c r="E169" s="74"/>
      <c r="F169" s="34"/>
      <c r="G169" s="34"/>
      <c r="H169" s="56"/>
      <c r="I169" s="77"/>
      <c r="J169" s="62"/>
      <c r="K169" s="116"/>
      <c r="L169" s="111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30">
        <v>15.0</v>
      </c>
      <c r="B170" s="31" t="s">
        <v>38</v>
      </c>
      <c r="C170" s="32"/>
      <c r="D170" s="74"/>
      <c r="E170" s="74"/>
      <c r="F170" s="34"/>
      <c r="G170" s="34"/>
      <c r="H170" s="56"/>
      <c r="I170" s="77"/>
      <c r="J170" s="62"/>
      <c r="K170" s="116"/>
      <c r="L170" s="111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30">
        <v>16.0</v>
      </c>
      <c r="B171" s="31" t="s">
        <v>39</v>
      </c>
      <c r="C171" s="32"/>
      <c r="D171" s="74"/>
      <c r="E171" s="74"/>
      <c r="F171" s="34"/>
      <c r="G171" s="34"/>
      <c r="H171" s="56"/>
      <c r="I171" s="77"/>
      <c r="J171" s="62"/>
      <c r="K171" s="116"/>
      <c r="L171" s="111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30">
        <v>17.0</v>
      </c>
      <c r="B172" s="31" t="s">
        <v>40</v>
      </c>
      <c r="C172" s="32"/>
      <c r="D172" s="74"/>
      <c r="E172" s="74"/>
      <c r="F172" s="34"/>
      <c r="G172" s="34"/>
      <c r="H172" s="56"/>
      <c r="I172" s="77"/>
      <c r="J172" s="62"/>
      <c r="K172" s="116"/>
      <c r="L172" s="111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30"/>
      <c r="B173" s="25" t="s">
        <v>41</v>
      </c>
      <c r="C173" s="32"/>
      <c r="D173" s="74"/>
      <c r="E173" s="74"/>
      <c r="F173" s="74"/>
      <c r="G173" s="74"/>
      <c r="H173" s="131"/>
      <c r="I173" s="74"/>
      <c r="J173" s="62"/>
      <c r="K173" s="116"/>
      <c r="L173" s="111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1"/>
      <c r="B174" s="6"/>
      <c r="C174" s="44"/>
      <c r="D174" s="42"/>
      <c r="E174" s="43"/>
      <c r="F174" s="44"/>
      <c r="G174" s="44"/>
      <c r="H174" s="4"/>
      <c r="I174" s="4"/>
      <c r="J174" s="6"/>
      <c r="K174" s="116"/>
      <c r="L174" s="111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1"/>
      <c r="B175" s="6"/>
      <c r="C175" s="44"/>
      <c r="D175" s="42"/>
      <c r="E175" s="43"/>
      <c r="F175" s="44"/>
      <c r="G175" s="44"/>
      <c r="H175" s="59"/>
      <c r="I175" s="42"/>
      <c r="J175" s="6"/>
      <c r="K175" s="116"/>
      <c r="L175" s="111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1" t="s">
        <v>0</v>
      </c>
      <c r="B176" s="2"/>
      <c r="C176" s="2"/>
      <c r="D176" s="2"/>
      <c r="E176" s="2"/>
      <c r="F176" s="2"/>
      <c r="G176" s="2"/>
      <c r="H176" s="2"/>
      <c r="I176" s="2"/>
      <c r="J176" s="3"/>
      <c r="K176" s="116"/>
      <c r="L176" s="111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1" t="s">
        <v>1</v>
      </c>
      <c r="B177" s="2"/>
      <c r="C177" s="2"/>
      <c r="D177" s="2"/>
      <c r="E177" s="2"/>
      <c r="F177" s="2"/>
      <c r="G177" s="2"/>
      <c r="H177" s="2"/>
      <c r="I177" s="2"/>
      <c r="J177" s="3"/>
      <c r="K177" s="116"/>
      <c r="L177" s="111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1" t="s">
        <v>97</v>
      </c>
      <c r="B178" s="2"/>
      <c r="C178" s="2"/>
      <c r="D178" s="2"/>
      <c r="E178" s="2"/>
      <c r="F178" s="2"/>
      <c r="G178" s="2"/>
      <c r="H178" s="2"/>
      <c r="I178" s="2"/>
      <c r="J178" s="3"/>
      <c r="K178" s="116"/>
      <c r="L178" s="111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1" t="s">
        <v>50</v>
      </c>
      <c r="B179" s="2"/>
      <c r="C179" s="2"/>
      <c r="D179" s="2"/>
      <c r="E179" s="2"/>
      <c r="F179" s="2"/>
      <c r="G179" s="2"/>
      <c r="H179" s="2"/>
      <c r="I179" s="2"/>
      <c r="J179" s="3"/>
      <c r="K179" s="116"/>
      <c r="L179" s="111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5"/>
      <c r="B180" s="6"/>
      <c r="C180" s="49"/>
      <c r="D180" s="49"/>
      <c r="E180" s="50"/>
      <c r="F180" s="49"/>
      <c r="G180" s="49"/>
      <c r="H180" s="51"/>
      <c r="I180" s="49"/>
      <c r="J180" s="6"/>
      <c r="K180" s="116"/>
      <c r="L180" s="111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10"/>
      <c r="B181" s="11"/>
      <c r="C181" s="12" t="s">
        <v>4</v>
      </c>
      <c r="D181" s="12"/>
      <c r="E181" s="53"/>
      <c r="F181" s="15"/>
      <c r="G181" s="12" t="s">
        <v>4</v>
      </c>
      <c r="H181" s="16"/>
      <c r="I181" s="15"/>
      <c r="J181" s="11"/>
      <c r="K181" s="116"/>
      <c r="L181" s="111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17" t="s">
        <v>6</v>
      </c>
      <c r="B182" s="18" t="s">
        <v>7</v>
      </c>
      <c r="C182" s="19" t="s">
        <v>8</v>
      </c>
      <c r="D182" s="19" t="s">
        <v>9</v>
      </c>
      <c r="E182" s="85" t="s">
        <v>65</v>
      </c>
      <c r="F182" s="19" t="s">
        <v>12</v>
      </c>
      <c r="G182" s="19" t="s">
        <v>13</v>
      </c>
      <c r="H182" s="22" t="s">
        <v>14</v>
      </c>
      <c r="I182" s="19" t="s">
        <v>15</v>
      </c>
      <c r="J182" s="18" t="s">
        <v>16</v>
      </c>
      <c r="K182" s="116"/>
      <c r="L182" s="111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17"/>
      <c r="B183" s="18"/>
      <c r="C183" s="84">
        <v>2021.0</v>
      </c>
      <c r="D183" s="19" t="s">
        <v>18</v>
      </c>
      <c r="E183" s="20" t="s">
        <v>18</v>
      </c>
      <c r="F183" s="19" t="s">
        <v>18</v>
      </c>
      <c r="G183" s="84">
        <v>2021.0</v>
      </c>
      <c r="H183" s="22" t="s">
        <v>19</v>
      </c>
      <c r="I183" s="19" t="s">
        <v>20</v>
      </c>
      <c r="J183" s="18"/>
      <c r="K183" s="116"/>
      <c r="L183" s="111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24"/>
      <c r="B184" s="25"/>
      <c r="C184" s="26" t="s">
        <v>18</v>
      </c>
      <c r="D184" s="27"/>
      <c r="E184" s="28"/>
      <c r="F184" s="27"/>
      <c r="G184" s="26" t="s">
        <v>18</v>
      </c>
      <c r="H184" s="145"/>
      <c r="I184" s="27"/>
      <c r="J184" s="25"/>
      <c r="K184" s="116"/>
      <c r="L184" s="111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30">
        <v>1.0</v>
      </c>
      <c r="B185" s="31" t="s">
        <v>21</v>
      </c>
      <c r="C185" s="74">
        <v>3.299999999999998</v>
      </c>
      <c r="D185" s="74">
        <v>2.0</v>
      </c>
      <c r="E185" s="74">
        <v>5.0</v>
      </c>
      <c r="F185" s="34">
        <v>0.0</v>
      </c>
      <c r="G185" s="87">
        <f>C185+D185-E185</f>
        <v>0.3</v>
      </c>
      <c r="H185" s="123">
        <v>180.962568928315</v>
      </c>
      <c r="I185" s="27">
        <f t="shared" ref="I185:I201" si="27">H185*E185/10</f>
        <v>90.48128446</v>
      </c>
      <c r="J185" s="62" t="s">
        <v>51</v>
      </c>
      <c r="K185" s="115">
        <f t="shared" ref="K185:K201" si="28">H185*183.46/166.84</f>
        <v>198.9894084</v>
      </c>
      <c r="L185" s="79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30">
        <v>2.0</v>
      </c>
      <c r="B186" s="31" t="s">
        <v>23</v>
      </c>
      <c r="C186" s="74"/>
      <c r="D186" s="74">
        <v>0.0</v>
      </c>
      <c r="E186" s="74">
        <v>0.0</v>
      </c>
      <c r="F186" s="34">
        <v>0.0</v>
      </c>
      <c r="G186" s="87"/>
      <c r="H186" s="123">
        <v>0.0</v>
      </c>
      <c r="I186" s="27">
        <f t="shared" si="27"/>
        <v>0</v>
      </c>
      <c r="J186" s="62"/>
      <c r="K186" s="115">
        <f t="shared" si="28"/>
        <v>0</v>
      </c>
      <c r="L186" s="79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30">
        <v>3.0</v>
      </c>
      <c r="B187" s="31" t="s">
        <v>25</v>
      </c>
      <c r="C187" s="74">
        <v>1.6999999999999993</v>
      </c>
      <c r="D187" s="74">
        <v>0.9</v>
      </c>
      <c r="E187" s="74">
        <v>0.9</v>
      </c>
      <c r="F187" s="34">
        <v>0.0</v>
      </c>
      <c r="G187" s="87">
        <f t="shared" ref="G187:G202" si="29">C187+D187-E187</f>
        <v>1.7</v>
      </c>
      <c r="H187" s="123">
        <v>180.962568928315</v>
      </c>
      <c r="I187" s="27">
        <f t="shared" si="27"/>
        <v>16.2866312</v>
      </c>
      <c r="J187" s="62"/>
      <c r="K187" s="115">
        <f t="shared" si="28"/>
        <v>198.9894084</v>
      </c>
      <c r="L187" s="79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30">
        <v>4.0</v>
      </c>
      <c r="B188" s="31" t="s">
        <v>27</v>
      </c>
      <c r="C188" s="74">
        <v>3.0</v>
      </c>
      <c r="D188" s="74">
        <v>1.0</v>
      </c>
      <c r="E188" s="74">
        <v>2.0</v>
      </c>
      <c r="F188" s="34">
        <v>0.0</v>
      </c>
      <c r="G188" s="87">
        <f t="shared" si="29"/>
        <v>2</v>
      </c>
      <c r="H188" s="123">
        <v>182.2504219611604</v>
      </c>
      <c r="I188" s="27">
        <f t="shared" si="27"/>
        <v>36.45008439</v>
      </c>
      <c r="J188" s="62"/>
      <c r="K188" s="115">
        <f t="shared" si="28"/>
        <v>200.4055527</v>
      </c>
      <c r="L188" s="79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30">
        <v>5.0</v>
      </c>
      <c r="B189" s="31" t="s">
        <v>28</v>
      </c>
      <c r="C189" s="74">
        <v>1.0</v>
      </c>
      <c r="D189" s="74">
        <v>2.0</v>
      </c>
      <c r="E189" s="74">
        <v>1.0</v>
      </c>
      <c r="F189" s="34">
        <v>0.0</v>
      </c>
      <c r="G189" s="87">
        <f t="shared" si="29"/>
        <v>2</v>
      </c>
      <c r="H189" s="123">
        <v>180.06218532725964</v>
      </c>
      <c r="I189" s="27">
        <f t="shared" si="27"/>
        <v>18.00621853</v>
      </c>
      <c r="J189" s="62"/>
      <c r="K189" s="115">
        <f t="shared" si="28"/>
        <v>197.9993318</v>
      </c>
      <c r="L189" s="79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30">
        <v>6.0</v>
      </c>
      <c r="B190" s="31" t="s">
        <v>29</v>
      </c>
      <c r="C190" s="74">
        <v>5.7</v>
      </c>
      <c r="D190" s="74">
        <v>4.7</v>
      </c>
      <c r="E190" s="74">
        <v>10.4</v>
      </c>
      <c r="F190" s="34">
        <v>0.0</v>
      </c>
      <c r="G190" s="87">
        <f t="shared" si="29"/>
        <v>0</v>
      </c>
      <c r="H190" s="123">
        <v>187.2096919204028</v>
      </c>
      <c r="I190" s="27">
        <f t="shared" si="27"/>
        <v>194.6980796</v>
      </c>
      <c r="J190" s="62"/>
      <c r="K190" s="115">
        <f t="shared" si="28"/>
        <v>205.8588473</v>
      </c>
      <c r="L190" s="79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30">
        <v>7.0</v>
      </c>
      <c r="B191" s="31" t="s">
        <v>30</v>
      </c>
      <c r="C191" s="74">
        <v>1.3999999999999986</v>
      </c>
      <c r="D191" s="74">
        <v>2.8</v>
      </c>
      <c r="E191" s="74">
        <v>4.7</v>
      </c>
      <c r="F191" s="34">
        <v>0.0</v>
      </c>
      <c r="G191" s="87">
        <f t="shared" si="29"/>
        <v>-0.5</v>
      </c>
      <c r="H191" s="123">
        <v>187.75950011987533</v>
      </c>
      <c r="I191" s="27">
        <f t="shared" si="27"/>
        <v>88.24696506</v>
      </c>
      <c r="J191" s="62"/>
      <c r="K191" s="115">
        <f t="shared" si="28"/>
        <v>206.4634254</v>
      </c>
      <c r="L191" s="79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30">
        <v>8.0</v>
      </c>
      <c r="B192" s="31" t="s">
        <v>31</v>
      </c>
      <c r="C192" s="74">
        <v>1.799999999999999</v>
      </c>
      <c r="D192" s="74">
        <v>0.9</v>
      </c>
      <c r="E192" s="74">
        <v>2.8</v>
      </c>
      <c r="F192" s="34">
        <v>0.0</v>
      </c>
      <c r="G192" s="87">
        <f t="shared" si="29"/>
        <v>-0.1</v>
      </c>
      <c r="H192" s="123">
        <v>183.9108427235675</v>
      </c>
      <c r="I192" s="27">
        <f t="shared" si="27"/>
        <v>51.49503596</v>
      </c>
      <c r="J192" s="62"/>
      <c r="K192" s="115">
        <f t="shared" si="28"/>
        <v>202.2313786</v>
      </c>
      <c r="L192" s="79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30">
        <v>9.0</v>
      </c>
      <c r="B193" s="31" t="s">
        <v>32</v>
      </c>
      <c r="C193" s="74">
        <v>345.0</v>
      </c>
      <c r="D193" s="74">
        <v>210.0</v>
      </c>
      <c r="E193" s="74">
        <v>358.0</v>
      </c>
      <c r="F193" s="34">
        <v>0.0</v>
      </c>
      <c r="G193" s="87">
        <f t="shared" si="29"/>
        <v>197</v>
      </c>
      <c r="H193" s="123">
        <v>183.36103452409495</v>
      </c>
      <c r="I193" s="27">
        <f t="shared" si="27"/>
        <v>6564.325036</v>
      </c>
      <c r="J193" s="62"/>
      <c r="K193" s="115">
        <f t="shared" si="28"/>
        <v>201.6268005</v>
      </c>
      <c r="L193" s="79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30">
        <v>10.0</v>
      </c>
      <c r="B194" s="31" t="s">
        <v>33</v>
      </c>
      <c r="C194" s="74">
        <v>11.600000000000003</v>
      </c>
      <c r="D194" s="74">
        <v>8.5</v>
      </c>
      <c r="E194" s="74">
        <v>12.2</v>
      </c>
      <c r="F194" s="34">
        <v>0.0</v>
      </c>
      <c r="G194" s="87">
        <f t="shared" si="29"/>
        <v>7.9</v>
      </c>
      <c r="H194" s="123">
        <v>182.2504219611604</v>
      </c>
      <c r="I194" s="27">
        <f t="shared" si="27"/>
        <v>222.3455148</v>
      </c>
      <c r="J194" s="62"/>
      <c r="K194" s="115">
        <f t="shared" si="28"/>
        <v>200.4055527</v>
      </c>
      <c r="L194" s="79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30">
        <v>11.0</v>
      </c>
      <c r="B195" s="31" t="s">
        <v>34</v>
      </c>
      <c r="C195" s="74">
        <v>25.100000000000005</v>
      </c>
      <c r="D195" s="74">
        <v>11.3</v>
      </c>
      <c r="E195" s="74">
        <v>13.2</v>
      </c>
      <c r="F195" s="34">
        <v>0.0</v>
      </c>
      <c r="G195" s="87">
        <f t="shared" si="29"/>
        <v>23.2</v>
      </c>
      <c r="H195" s="123">
        <v>180.06218532725964</v>
      </c>
      <c r="I195" s="27">
        <f t="shared" si="27"/>
        <v>237.6820846</v>
      </c>
      <c r="J195" s="62"/>
      <c r="K195" s="115">
        <f t="shared" si="28"/>
        <v>197.9993318</v>
      </c>
      <c r="L195" s="79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30">
        <v>12.0</v>
      </c>
      <c r="B196" s="31" t="s">
        <v>35</v>
      </c>
      <c r="C196" s="74">
        <v>7.799999999999997</v>
      </c>
      <c r="D196" s="74">
        <v>8.5</v>
      </c>
      <c r="E196" s="74">
        <v>7.5</v>
      </c>
      <c r="F196" s="34">
        <v>0.0</v>
      </c>
      <c r="G196" s="87">
        <f t="shared" si="29"/>
        <v>8.8</v>
      </c>
      <c r="H196" s="123">
        <v>189.40892471829298</v>
      </c>
      <c r="I196" s="27">
        <f t="shared" si="27"/>
        <v>142.0566935</v>
      </c>
      <c r="J196" s="62"/>
      <c r="K196" s="115">
        <f t="shared" si="28"/>
        <v>208.2771597</v>
      </c>
      <c r="L196" s="79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30">
        <v>13.0</v>
      </c>
      <c r="B197" s="31" t="s">
        <v>36</v>
      </c>
      <c r="C197" s="74">
        <v>1.6999999999999993</v>
      </c>
      <c r="D197" s="74">
        <v>0.0</v>
      </c>
      <c r="E197" s="74">
        <v>0.0</v>
      </c>
      <c r="F197" s="34">
        <v>0.0</v>
      </c>
      <c r="G197" s="87">
        <f t="shared" si="29"/>
        <v>1.7</v>
      </c>
      <c r="H197" s="123">
        <v>0.0</v>
      </c>
      <c r="I197" s="27">
        <f t="shared" si="27"/>
        <v>0</v>
      </c>
      <c r="J197" s="62"/>
      <c r="K197" s="115">
        <f t="shared" si="28"/>
        <v>0</v>
      </c>
      <c r="L197" s="79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30">
        <v>14.0</v>
      </c>
      <c r="B198" s="31" t="s">
        <v>37</v>
      </c>
      <c r="C198" s="74">
        <v>4.6999999999999975</v>
      </c>
      <c r="D198" s="74">
        <v>0.0</v>
      </c>
      <c r="E198" s="74">
        <v>4.8</v>
      </c>
      <c r="F198" s="34">
        <v>0.0</v>
      </c>
      <c r="G198" s="87">
        <f t="shared" si="29"/>
        <v>-0.1</v>
      </c>
      <c r="H198" s="123">
        <v>182.2504219611604</v>
      </c>
      <c r="I198" s="27">
        <f t="shared" si="27"/>
        <v>87.48020254</v>
      </c>
      <c r="J198" s="62"/>
      <c r="K198" s="115">
        <f t="shared" si="28"/>
        <v>200.4055527</v>
      </c>
      <c r="L198" s="79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30">
        <v>15.0</v>
      </c>
      <c r="B199" s="31" t="s">
        <v>38</v>
      </c>
      <c r="C199" s="74">
        <v>4.300000000000001</v>
      </c>
      <c r="D199" s="74">
        <v>14.2</v>
      </c>
      <c r="E199" s="74">
        <v>13.4</v>
      </c>
      <c r="F199" s="34">
        <v>0.0</v>
      </c>
      <c r="G199" s="87">
        <f t="shared" si="29"/>
        <v>5.1</v>
      </c>
      <c r="H199" s="123">
        <v>180.06218532725964</v>
      </c>
      <c r="I199" s="27">
        <f t="shared" si="27"/>
        <v>241.2833283</v>
      </c>
      <c r="J199" s="62"/>
      <c r="K199" s="115">
        <f t="shared" si="28"/>
        <v>197.9993318</v>
      </c>
      <c r="L199" s="79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30">
        <v>16.0</v>
      </c>
      <c r="B200" s="31" t="s">
        <v>39</v>
      </c>
      <c r="C200" s="74">
        <v>7.600000000000003</v>
      </c>
      <c r="D200" s="74">
        <v>3.8</v>
      </c>
      <c r="E200" s="74">
        <v>4.7</v>
      </c>
      <c r="F200" s="34">
        <v>0.0</v>
      </c>
      <c r="G200" s="87">
        <f t="shared" si="29"/>
        <v>6.7</v>
      </c>
      <c r="H200" s="123">
        <v>187.2096919204028</v>
      </c>
      <c r="I200" s="27">
        <f t="shared" si="27"/>
        <v>87.9885552</v>
      </c>
      <c r="J200" s="62"/>
      <c r="K200" s="115">
        <f t="shared" si="28"/>
        <v>205.8588473</v>
      </c>
      <c r="L200" s="79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30">
        <v>17.0</v>
      </c>
      <c r="B201" s="31" t="s">
        <v>40</v>
      </c>
      <c r="C201" s="74">
        <v>25.4</v>
      </c>
      <c r="D201" s="74">
        <v>11.9</v>
      </c>
      <c r="E201" s="74">
        <v>28.7</v>
      </c>
      <c r="F201" s="34">
        <v>0.0</v>
      </c>
      <c r="G201" s="87">
        <f t="shared" si="29"/>
        <v>8.6</v>
      </c>
      <c r="H201" s="123">
        <v>186.65988372093025</v>
      </c>
      <c r="I201" s="27">
        <f t="shared" si="27"/>
        <v>535.7138663</v>
      </c>
      <c r="J201" s="62"/>
      <c r="K201" s="115">
        <f t="shared" si="28"/>
        <v>205.2542692</v>
      </c>
      <c r="L201" s="79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30"/>
      <c r="B202" s="25" t="s">
        <v>41</v>
      </c>
      <c r="C202" s="32">
        <v>458.19999999999993</v>
      </c>
      <c r="D202" s="32">
        <v>282.6</v>
      </c>
      <c r="E202" s="32">
        <v>469.5</v>
      </c>
      <c r="F202" s="32">
        <f>SUM(F185:F201)</f>
        <v>0</v>
      </c>
      <c r="G202" s="87">
        <f t="shared" si="29"/>
        <v>271.3</v>
      </c>
      <c r="H202" s="146">
        <f>I202/E202*10</f>
        <v>183.4832712</v>
      </c>
      <c r="I202" s="27">
        <f>SUM(I185:I201)</f>
        <v>8614.53958</v>
      </c>
      <c r="J202" s="62"/>
      <c r="K202" s="46"/>
      <c r="L202" s="79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1"/>
      <c r="B203" s="6"/>
      <c r="C203" s="121"/>
      <c r="D203" s="121"/>
      <c r="E203" s="121"/>
      <c r="F203" s="121"/>
      <c r="G203" s="122"/>
      <c r="H203" s="4">
        <v>183.46</v>
      </c>
      <c r="I203" s="4">
        <v>8615.0</v>
      </c>
      <c r="J203" s="6"/>
      <c r="K203" s="46"/>
      <c r="L203" s="79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1"/>
      <c r="B204" s="6"/>
      <c r="C204" s="121"/>
      <c r="D204" s="121"/>
      <c r="E204" s="121"/>
      <c r="F204" s="121"/>
      <c r="G204" s="122"/>
      <c r="H204" s="59"/>
      <c r="I204" s="42"/>
      <c r="J204" s="6"/>
      <c r="K204" s="46"/>
      <c r="L204" s="79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1" t="s">
        <v>0</v>
      </c>
      <c r="B205" s="2"/>
      <c r="C205" s="2"/>
      <c r="D205" s="2"/>
      <c r="E205" s="2"/>
      <c r="F205" s="2"/>
      <c r="G205" s="2"/>
      <c r="H205" s="2"/>
      <c r="I205" s="2"/>
      <c r="J205" s="3"/>
      <c r="K205" s="116"/>
      <c r="L205" s="111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1" t="s">
        <v>1</v>
      </c>
      <c r="B206" s="2"/>
      <c r="C206" s="2"/>
      <c r="D206" s="2"/>
      <c r="E206" s="2"/>
      <c r="F206" s="2"/>
      <c r="G206" s="2"/>
      <c r="H206" s="2"/>
      <c r="I206" s="2"/>
      <c r="J206" s="3"/>
      <c r="K206" s="116"/>
      <c r="L206" s="111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1" t="s">
        <v>97</v>
      </c>
      <c r="B207" s="2"/>
      <c r="C207" s="2"/>
      <c r="D207" s="2"/>
      <c r="E207" s="2"/>
      <c r="F207" s="2"/>
      <c r="G207" s="2"/>
      <c r="H207" s="2"/>
      <c r="I207" s="2"/>
      <c r="J207" s="3"/>
      <c r="K207" s="116"/>
      <c r="L207" s="111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1" t="s">
        <v>52</v>
      </c>
      <c r="B208" s="2"/>
      <c r="C208" s="2"/>
      <c r="D208" s="2"/>
      <c r="E208" s="2"/>
      <c r="F208" s="2"/>
      <c r="G208" s="2"/>
      <c r="H208" s="2"/>
      <c r="I208" s="2"/>
      <c r="J208" s="3"/>
      <c r="K208" s="116"/>
      <c r="L208" s="111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5"/>
      <c r="B209" s="6"/>
      <c r="C209" s="49"/>
      <c r="D209" s="49"/>
      <c r="E209" s="50"/>
      <c r="F209" s="49"/>
      <c r="G209" s="49"/>
      <c r="H209" s="51"/>
      <c r="I209" s="49"/>
      <c r="J209" s="6"/>
      <c r="K209" s="116"/>
      <c r="L209" s="111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10"/>
      <c r="B210" s="11"/>
      <c r="C210" s="12" t="s">
        <v>4</v>
      </c>
      <c r="D210" s="12"/>
      <c r="E210" s="53"/>
      <c r="F210" s="15"/>
      <c r="G210" s="12" t="s">
        <v>4</v>
      </c>
      <c r="H210" s="16"/>
      <c r="I210" s="15"/>
      <c r="J210" s="11"/>
      <c r="K210" s="116"/>
      <c r="L210" s="111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17" t="s">
        <v>6</v>
      </c>
      <c r="B211" s="18" t="s">
        <v>7</v>
      </c>
      <c r="C211" s="19" t="s">
        <v>8</v>
      </c>
      <c r="D211" s="19" t="s">
        <v>9</v>
      </c>
      <c r="E211" s="85" t="s">
        <v>65</v>
      </c>
      <c r="F211" s="19" t="s">
        <v>12</v>
      </c>
      <c r="G211" s="19" t="s">
        <v>13</v>
      </c>
      <c r="H211" s="22" t="s">
        <v>14</v>
      </c>
      <c r="I211" s="19" t="s">
        <v>15</v>
      </c>
      <c r="J211" s="18" t="s">
        <v>16</v>
      </c>
      <c r="K211" s="116"/>
      <c r="L211" s="111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17"/>
      <c r="B212" s="18"/>
      <c r="C212" s="84">
        <v>2021.0</v>
      </c>
      <c r="D212" s="19" t="s">
        <v>18</v>
      </c>
      <c r="E212" s="20" t="s">
        <v>18</v>
      </c>
      <c r="F212" s="19" t="s">
        <v>18</v>
      </c>
      <c r="G212" s="84">
        <v>2021.0</v>
      </c>
      <c r="H212" s="22" t="s">
        <v>19</v>
      </c>
      <c r="I212" s="19" t="s">
        <v>20</v>
      </c>
      <c r="J212" s="18"/>
      <c r="K212" s="116"/>
      <c r="L212" s="111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24"/>
      <c r="B213" s="25"/>
      <c r="C213" s="26" t="s">
        <v>18</v>
      </c>
      <c r="D213" s="27"/>
      <c r="E213" s="28"/>
      <c r="F213" s="27"/>
      <c r="G213" s="26" t="s">
        <v>18</v>
      </c>
      <c r="H213" s="29"/>
      <c r="I213" s="27"/>
      <c r="J213" s="25"/>
      <c r="K213" s="116"/>
      <c r="L213" s="111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30">
        <v>1.0</v>
      </c>
      <c r="B214" s="31" t="s">
        <v>21</v>
      </c>
      <c r="C214" s="74"/>
      <c r="D214" s="74">
        <v>1.0</v>
      </c>
      <c r="E214" s="74">
        <v>1.0</v>
      </c>
      <c r="F214" s="34">
        <v>0.0</v>
      </c>
      <c r="G214" s="87"/>
      <c r="H214" s="123">
        <v>191.75</v>
      </c>
      <c r="I214" s="27">
        <f t="shared" ref="I214:I230" si="30">H214*E214/10</f>
        <v>19.175</v>
      </c>
      <c r="J214" s="62" t="s">
        <v>53</v>
      </c>
      <c r="K214" s="116"/>
      <c r="L214" s="111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30">
        <v>2.0</v>
      </c>
      <c r="B215" s="31" t="s">
        <v>23</v>
      </c>
      <c r="C215" s="74">
        <v>2.0</v>
      </c>
      <c r="D215" s="74">
        <v>1.9</v>
      </c>
      <c r="E215" s="74">
        <v>3.8</v>
      </c>
      <c r="F215" s="34">
        <v>0.0</v>
      </c>
      <c r="G215" s="87">
        <v>2.0</v>
      </c>
      <c r="H215" s="123">
        <v>194.25</v>
      </c>
      <c r="I215" s="27">
        <f t="shared" si="30"/>
        <v>73.815</v>
      </c>
      <c r="J215" s="62"/>
      <c r="K215" s="46"/>
      <c r="L215" s="111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30">
        <v>3.0</v>
      </c>
      <c r="B216" s="31" t="s">
        <v>25</v>
      </c>
      <c r="C216" s="74">
        <v>0.0</v>
      </c>
      <c r="D216" s="74">
        <v>14.1</v>
      </c>
      <c r="E216" s="74">
        <v>14.1</v>
      </c>
      <c r="F216" s="34">
        <v>0.0</v>
      </c>
      <c r="G216" s="87">
        <f>C216+D216-E216</f>
        <v>0</v>
      </c>
      <c r="H216" s="123">
        <v>196.75</v>
      </c>
      <c r="I216" s="27">
        <f t="shared" si="30"/>
        <v>277.4175</v>
      </c>
      <c r="J216" s="62"/>
      <c r="K216" s="46"/>
      <c r="L216" s="79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30">
        <v>4.0</v>
      </c>
      <c r="B217" s="31" t="s">
        <v>27</v>
      </c>
      <c r="C217" s="74"/>
      <c r="D217" s="74">
        <v>0.0</v>
      </c>
      <c r="E217" s="74">
        <v>0.0</v>
      </c>
      <c r="F217" s="34">
        <v>0.0</v>
      </c>
      <c r="G217" s="87"/>
      <c r="H217" s="123"/>
      <c r="I217" s="27">
        <f t="shared" si="30"/>
        <v>0</v>
      </c>
      <c r="J217" s="62"/>
      <c r="K217" s="46"/>
      <c r="L217" s="79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30">
        <v>5.0</v>
      </c>
      <c r="B218" s="31" t="s">
        <v>28</v>
      </c>
      <c r="C218" s="74"/>
      <c r="D218" s="74">
        <v>0.9</v>
      </c>
      <c r="E218" s="74">
        <v>0.0</v>
      </c>
      <c r="F218" s="34">
        <v>0.0</v>
      </c>
      <c r="G218" s="87"/>
      <c r="H218" s="123"/>
      <c r="I218" s="27">
        <f t="shared" si="30"/>
        <v>0</v>
      </c>
      <c r="J218" s="62"/>
      <c r="K218" s="46"/>
      <c r="L218" s="79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30">
        <v>6.0</v>
      </c>
      <c r="B219" s="31" t="s">
        <v>29</v>
      </c>
      <c r="C219" s="74">
        <v>0.0</v>
      </c>
      <c r="D219" s="74">
        <v>7.5</v>
      </c>
      <c r="E219" s="74">
        <v>7.5</v>
      </c>
      <c r="F219" s="34">
        <v>0.0</v>
      </c>
      <c r="G219" s="87">
        <f>C219+D219-E219</f>
        <v>0</v>
      </c>
      <c r="H219" s="123">
        <v>196.45</v>
      </c>
      <c r="I219" s="27">
        <f t="shared" si="30"/>
        <v>147.3375</v>
      </c>
      <c r="J219" s="62"/>
      <c r="K219" s="46"/>
      <c r="L219" s="79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30">
        <v>7.0</v>
      </c>
      <c r="B220" s="31" t="s">
        <v>30</v>
      </c>
      <c r="C220" s="74">
        <v>0.0</v>
      </c>
      <c r="D220" s="74">
        <v>0.0</v>
      </c>
      <c r="E220" s="74">
        <v>0.0</v>
      </c>
      <c r="F220" s="34">
        <v>0.0</v>
      </c>
      <c r="G220" s="87">
        <v>0.0</v>
      </c>
      <c r="H220" s="123"/>
      <c r="I220" s="27">
        <f t="shared" si="30"/>
        <v>0</v>
      </c>
      <c r="J220" s="62"/>
      <c r="K220" s="46"/>
      <c r="L220" s="79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30">
        <v>8.0</v>
      </c>
      <c r="B221" s="31" t="s">
        <v>31</v>
      </c>
      <c r="C221" s="74"/>
      <c r="D221" s="74">
        <v>2.8</v>
      </c>
      <c r="E221" s="74">
        <v>2.8</v>
      </c>
      <c r="F221" s="34">
        <v>0.0</v>
      </c>
      <c r="G221" s="87"/>
      <c r="H221" s="123">
        <v>196.55</v>
      </c>
      <c r="I221" s="27">
        <f t="shared" si="30"/>
        <v>55.034</v>
      </c>
      <c r="J221" s="62"/>
      <c r="K221" s="46"/>
      <c r="L221" s="79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30">
        <v>9.0</v>
      </c>
      <c r="B222" s="31" t="s">
        <v>32</v>
      </c>
      <c r="C222" s="74">
        <v>0.0</v>
      </c>
      <c r="D222" s="74">
        <v>3.8</v>
      </c>
      <c r="E222" s="131">
        <v>3.8</v>
      </c>
      <c r="F222" s="34">
        <v>0.0</v>
      </c>
      <c r="G222" s="87">
        <f t="shared" ref="G222:G230" si="31">C222+D222-E222</f>
        <v>0</v>
      </c>
      <c r="H222" s="123">
        <v>195.25</v>
      </c>
      <c r="I222" s="27">
        <f t="shared" si="30"/>
        <v>74.195</v>
      </c>
      <c r="J222" s="62"/>
      <c r="K222" s="46"/>
      <c r="L222" s="79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30">
        <v>10.0</v>
      </c>
      <c r="B223" s="31" t="s">
        <v>33</v>
      </c>
      <c r="C223" s="74">
        <v>0.0</v>
      </c>
      <c r="D223" s="74">
        <v>3.8</v>
      </c>
      <c r="E223" s="74">
        <v>3.8</v>
      </c>
      <c r="F223" s="34">
        <v>0.0</v>
      </c>
      <c r="G223" s="87">
        <f t="shared" si="31"/>
        <v>0</v>
      </c>
      <c r="H223" s="123">
        <v>194.55</v>
      </c>
      <c r="I223" s="27">
        <f t="shared" si="30"/>
        <v>73.929</v>
      </c>
      <c r="J223" s="62"/>
      <c r="K223" s="46"/>
      <c r="L223" s="79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30">
        <v>11.0</v>
      </c>
      <c r="B224" s="31" t="s">
        <v>34</v>
      </c>
      <c r="C224" s="74">
        <v>0.0</v>
      </c>
      <c r="D224" s="74">
        <v>2.8</v>
      </c>
      <c r="E224" s="74">
        <v>2.8</v>
      </c>
      <c r="F224" s="34">
        <v>0.0</v>
      </c>
      <c r="G224" s="87">
        <f t="shared" si="31"/>
        <v>0</v>
      </c>
      <c r="H224" s="123">
        <v>195.05</v>
      </c>
      <c r="I224" s="27">
        <f t="shared" si="30"/>
        <v>54.614</v>
      </c>
      <c r="J224" s="62"/>
      <c r="K224" s="46"/>
      <c r="L224" s="79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30">
        <v>12.0</v>
      </c>
      <c r="B225" s="31" t="s">
        <v>35</v>
      </c>
      <c r="C225" s="74">
        <v>0.0</v>
      </c>
      <c r="D225" s="74">
        <v>7.5</v>
      </c>
      <c r="E225" s="74">
        <v>7.5</v>
      </c>
      <c r="F225" s="34">
        <v>0.0</v>
      </c>
      <c r="G225" s="87">
        <f t="shared" si="31"/>
        <v>0</v>
      </c>
      <c r="H225" s="123">
        <v>196.85</v>
      </c>
      <c r="I225" s="27">
        <f t="shared" si="30"/>
        <v>147.6375</v>
      </c>
      <c r="J225" s="62"/>
      <c r="K225" s="46"/>
      <c r="L225" s="79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30">
        <v>13.0</v>
      </c>
      <c r="B226" s="31" t="s">
        <v>36</v>
      </c>
      <c r="C226" s="74">
        <v>0.0</v>
      </c>
      <c r="D226" s="74">
        <v>0.0</v>
      </c>
      <c r="E226" s="74">
        <v>0.0</v>
      </c>
      <c r="F226" s="34">
        <v>0.0</v>
      </c>
      <c r="G226" s="87">
        <f t="shared" si="31"/>
        <v>0</v>
      </c>
      <c r="H226" s="123"/>
      <c r="I226" s="27">
        <f t="shared" si="30"/>
        <v>0</v>
      </c>
      <c r="J226" s="62"/>
      <c r="K226" s="46"/>
      <c r="L226" s="79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30">
        <v>14.0</v>
      </c>
      <c r="B227" s="31" t="s">
        <v>37</v>
      </c>
      <c r="C227" s="74">
        <v>1.0</v>
      </c>
      <c r="D227" s="74">
        <v>4.7</v>
      </c>
      <c r="E227" s="74">
        <v>5.7</v>
      </c>
      <c r="F227" s="34">
        <v>0.0</v>
      </c>
      <c r="G227" s="87">
        <f t="shared" si="31"/>
        <v>0</v>
      </c>
      <c r="H227" s="123">
        <v>194.55</v>
      </c>
      <c r="I227" s="27">
        <f t="shared" si="30"/>
        <v>110.8935</v>
      </c>
      <c r="J227" s="62"/>
      <c r="K227" s="46"/>
      <c r="L227" s="79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30">
        <v>15.0</v>
      </c>
      <c r="B228" s="31" t="s">
        <v>38</v>
      </c>
      <c r="C228" s="74">
        <v>0.10000000000000142</v>
      </c>
      <c r="D228" s="74">
        <v>5.7</v>
      </c>
      <c r="E228" s="74">
        <v>4.7</v>
      </c>
      <c r="F228" s="34">
        <v>0.0</v>
      </c>
      <c r="G228" s="87">
        <f t="shared" si="31"/>
        <v>1.1</v>
      </c>
      <c r="H228" s="123">
        <v>196.25</v>
      </c>
      <c r="I228" s="27">
        <f t="shared" si="30"/>
        <v>92.2375</v>
      </c>
      <c r="J228" s="62"/>
      <c r="K228" s="46"/>
      <c r="L228" s="79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30">
        <v>16.0</v>
      </c>
      <c r="B229" s="31" t="s">
        <v>39</v>
      </c>
      <c r="C229" s="74">
        <v>0.8999999999999999</v>
      </c>
      <c r="D229" s="74">
        <v>4.7</v>
      </c>
      <c r="E229" s="74">
        <v>5.7</v>
      </c>
      <c r="F229" s="34">
        <v>0.0</v>
      </c>
      <c r="G229" s="87">
        <f t="shared" si="31"/>
        <v>-0.1</v>
      </c>
      <c r="H229" s="123">
        <v>193.85</v>
      </c>
      <c r="I229" s="27">
        <f t="shared" si="30"/>
        <v>110.4945</v>
      </c>
      <c r="J229" s="62"/>
      <c r="K229" s="46"/>
      <c r="L229" s="79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30">
        <v>17.0</v>
      </c>
      <c r="B230" s="31" t="s">
        <v>40</v>
      </c>
      <c r="C230" s="74">
        <v>3.0</v>
      </c>
      <c r="D230" s="74">
        <v>5.7</v>
      </c>
      <c r="E230" s="74">
        <v>5.7</v>
      </c>
      <c r="F230" s="34">
        <v>0.0</v>
      </c>
      <c r="G230" s="87">
        <f t="shared" si="31"/>
        <v>3</v>
      </c>
      <c r="H230" s="123">
        <v>196.55</v>
      </c>
      <c r="I230" s="27">
        <f t="shared" si="30"/>
        <v>112.0335</v>
      </c>
      <c r="J230" s="62"/>
      <c r="K230" s="46"/>
      <c r="L230" s="79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30"/>
      <c r="B231" s="25" t="s">
        <v>41</v>
      </c>
      <c r="C231" s="32">
        <v>7.000000000000002</v>
      </c>
      <c r="D231" s="32">
        <v>66.9</v>
      </c>
      <c r="E231" s="32">
        <v>68.9</v>
      </c>
      <c r="F231" s="32">
        <f t="shared" ref="F231:G231" si="32">SUM(F214:F230)</f>
        <v>0</v>
      </c>
      <c r="G231" s="32">
        <f t="shared" si="32"/>
        <v>6</v>
      </c>
      <c r="H231" s="147">
        <f>I231/E231*10</f>
        <v>195.7639332</v>
      </c>
      <c r="I231" s="27">
        <f>SUM(I214:I230)</f>
        <v>1348.8135</v>
      </c>
      <c r="J231" s="62"/>
      <c r="K231" s="115"/>
      <c r="L231" s="79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1"/>
      <c r="B232" s="6"/>
      <c r="C232" s="44"/>
      <c r="D232" s="44"/>
      <c r="E232" s="58"/>
      <c r="F232" s="44"/>
      <c r="G232" s="44"/>
      <c r="H232" s="4">
        <v>194.68</v>
      </c>
      <c r="I232" s="4">
        <v>1349.0</v>
      </c>
      <c r="J232" s="49"/>
      <c r="K232" s="116"/>
      <c r="L232" s="111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1"/>
      <c r="B233" s="6"/>
      <c r="C233" s="42"/>
      <c r="D233" s="42"/>
      <c r="E233" s="43"/>
      <c r="F233" s="42"/>
      <c r="G233" s="42"/>
      <c r="H233" s="59"/>
      <c r="I233" s="42"/>
      <c r="J233" s="6"/>
      <c r="K233" s="116"/>
      <c r="L233" s="111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1" t="s">
        <v>0</v>
      </c>
      <c r="B234" s="2"/>
      <c r="C234" s="2"/>
      <c r="D234" s="2"/>
      <c r="E234" s="2"/>
      <c r="F234" s="2"/>
      <c r="G234" s="2"/>
      <c r="H234" s="2"/>
      <c r="I234" s="3"/>
      <c r="J234" s="6"/>
      <c r="K234" s="116"/>
      <c r="L234" s="111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1" t="s">
        <v>1</v>
      </c>
      <c r="B235" s="2"/>
      <c r="C235" s="2"/>
      <c r="D235" s="2"/>
      <c r="E235" s="2"/>
      <c r="F235" s="2"/>
      <c r="G235" s="2"/>
      <c r="H235" s="2"/>
      <c r="I235" s="3"/>
      <c r="J235" s="6"/>
      <c r="K235" s="116"/>
      <c r="L235" s="111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1" t="s">
        <v>97</v>
      </c>
      <c r="B236" s="2"/>
      <c r="C236" s="2"/>
      <c r="D236" s="2"/>
      <c r="E236" s="2"/>
      <c r="F236" s="2"/>
      <c r="G236" s="2"/>
      <c r="H236" s="2"/>
      <c r="I236" s="3"/>
      <c r="J236" s="6"/>
      <c r="K236" s="116"/>
      <c r="L236" s="111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1" t="s">
        <v>56</v>
      </c>
      <c r="B237" s="2"/>
      <c r="C237" s="2"/>
      <c r="D237" s="2"/>
      <c r="E237" s="2"/>
      <c r="F237" s="2"/>
      <c r="G237" s="2"/>
      <c r="H237" s="2"/>
      <c r="I237" s="3"/>
      <c r="J237" s="6"/>
      <c r="K237" s="116"/>
      <c r="L237" s="111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5"/>
      <c r="B238" s="6"/>
      <c r="C238" s="49"/>
      <c r="D238" s="49"/>
      <c r="E238" s="50"/>
      <c r="F238" s="49"/>
      <c r="G238" s="49"/>
      <c r="H238" s="51"/>
      <c r="I238" s="49"/>
      <c r="J238" s="6"/>
      <c r="K238" s="116"/>
      <c r="L238" s="111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10"/>
      <c r="B239" s="11"/>
      <c r="C239" s="12" t="s">
        <v>4</v>
      </c>
      <c r="D239" s="12"/>
      <c r="E239" s="53"/>
      <c r="F239" s="15"/>
      <c r="G239" s="12" t="s">
        <v>4</v>
      </c>
      <c r="H239" s="16"/>
      <c r="I239" s="15"/>
      <c r="J239" s="11"/>
      <c r="K239" s="116"/>
      <c r="L239" s="111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17" t="s">
        <v>6</v>
      </c>
      <c r="B240" s="18" t="s">
        <v>7</v>
      </c>
      <c r="C240" s="19" t="s">
        <v>8</v>
      </c>
      <c r="D240" s="19" t="s">
        <v>9</v>
      </c>
      <c r="E240" s="85" t="s">
        <v>65</v>
      </c>
      <c r="F240" s="19" t="s">
        <v>12</v>
      </c>
      <c r="G240" s="19" t="s">
        <v>13</v>
      </c>
      <c r="H240" s="22" t="s">
        <v>14</v>
      </c>
      <c r="I240" s="19" t="s">
        <v>15</v>
      </c>
      <c r="J240" s="18" t="s">
        <v>16</v>
      </c>
      <c r="K240" s="116"/>
      <c r="L240" s="111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17"/>
      <c r="B241" s="18"/>
      <c r="C241" s="23" t="s">
        <v>99</v>
      </c>
      <c r="D241" s="19" t="s">
        <v>18</v>
      </c>
      <c r="E241" s="20" t="s">
        <v>18</v>
      </c>
      <c r="F241" s="19" t="s">
        <v>18</v>
      </c>
      <c r="G241" s="23" t="s">
        <v>99</v>
      </c>
      <c r="H241" s="22" t="s">
        <v>19</v>
      </c>
      <c r="I241" s="19" t="s">
        <v>20</v>
      </c>
      <c r="J241" s="18"/>
      <c r="K241" s="116"/>
      <c r="L241" s="111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24"/>
      <c r="B242" s="25"/>
      <c r="C242" s="26" t="s">
        <v>18</v>
      </c>
      <c r="D242" s="86"/>
      <c r="E242" s="20"/>
      <c r="F242" s="27"/>
      <c r="G242" s="26" t="s">
        <v>18</v>
      </c>
      <c r="H242" s="29"/>
      <c r="I242" s="27"/>
      <c r="J242" s="25"/>
      <c r="K242" s="116"/>
      <c r="L242" s="111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30">
        <v>1.0</v>
      </c>
      <c r="B243" s="31" t="s">
        <v>21</v>
      </c>
      <c r="C243" s="100"/>
      <c r="D243" s="117">
        <v>0.0</v>
      </c>
      <c r="E243" s="117">
        <v>0.0</v>
      </c>
      <c r="F243" s="26"/>
      <c r="G243" s="87"/>
      <c r="H243" s="55" t="s">
        <v>49</v>
      </c>
      <c r="I243" s="34" t="s">
        <v>49</v>
      </c>
      <c r="J243" s="62" t="s">
        <v>53</v>
      </c>
      <c r="K243" s="116"/>
      <c r="L243" s="111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30">
        <v>2.0</v>
      </c>
      <c r="B244" s="31" t="s">
        <v>23</v>
      </c>
      <c r="C244" s="100"/>
      <c r="D244" s="117">
        <v>0.0</v>
      </c>
      <c r="E244" s="117">
        <v>0.0</v>
      </c>
      <c r="F244" s="26"/>
      <c r="G244" s="87"/>
      <c r="H244" s="55"/>
      <c r="I244" s="67">
        <f t="shared" ref="I244:I248" si="33">H244*E244/10</f>
        <v>0</v>
      </c>
      <c r="J244" s="62"/>
      <c r="K244" s="116"/>
      <c r="L244" s="111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30">
        <v>3.0</v>
      </c>
      <c r="B245" s="31" t="s">
        <v>25</v>
      </c>
      <c r="C245" s="100">
        <v>0.0</v>
      </c>
      <c r="D245" s="117">
        <v>0.0</v>
      </c>
      <c r="E245" s="117">
        <v>0.0</v>
      </c>
      <c r="F245" s="26" t="s">
        <v>49</v>
      </c>
      <c r="G245" s="87">
        <f t="shared" ref="G245:G248" si="34">C245+D245-E245</f>
        <v>0</v>
      </c>
      <c r="H245" s="55"/>
      <c r="I245" s="67">
        <f t="shared" si="33"/>
        <v>0</v>
      </c>
      <c r="J245" s="62"/>
      <c r="K245" s="116"/>
      <c r="L245" s="111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30">
        <v>4.0</v>
      </c>
      <c r="B246" s="31" t="s">
        <v>27</v>
      </c>
      <c r="C246" s="100">
        <v>-0.10000000000000053</v>
      </c>
      <c r="D246" s="117">
        <v>1.0</v>
      </c>
      <c r="E246" s="117">
        <v>1.0</v>
      </c>
      <c r="F246" s="26" t="s">
        <v>49</v>
      </c>
      <c r="G246" s="87">
        <f t="shared" si="34"/>
        <v>-0.1</v>
      </c>
      <c r="H246" s="55">
        <v>119.32</v>
      </c>
      <c r="I246" s="67">
        <f t="shared" si="33"/>
        <v>11.932</v>
      </c>
      <c r="J246" s="62"/>
      <c r="K246" s="116"/>
      <c r="L246" s="111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30">
        <v>5.0</v>
      </c>
      <c r="B247" s="31" t="s">
        <v>28</v>
      </c>
      <c r="C247" s="100">
        <v>0.5</v>
      </c>
      <c r="D247" s="117">
        <v>2.0</v>
      </c>
      <c r="E247" s="117">
        <v>2.0</v>
      </c>
      <c r="F247" s="26" t="s">
        <v>49</v>
      </c>
      <c r="G247" s="87">
        <f t="shared" si="34"/>
        <v>0.5</v>
      </c>
      <c r="H247" s="55">
        <v>122.25</v>
      </c>
      <c r="I247" s="67">
        <f t="shared" si="33"/>
        <v>24.45</v>
      </c>
      <c r="J247" s="62"/>
      <c r="K247" s="116"/>
      <c r="L247" s="111"/>
      <c r="M247" s="42">
        <f>635000*36</f>
        <v>22860000</v>
      </c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30">
        <v>6.0</v>
      </c>
      <c r="B248" s="31" t="s">
        <v>29</v>
      </c>
      <c r="C248" s="100">
        <v>0.0</v>
      </c>
      <c r="D248" s="117">
        <v>1.0</v>
      </c>
      <c r="E248" s="117">
        <v>1.0</v>
      </c>
      <c r="F248" s="26" t="s">
        <v>49</v>
      </c>
      <c r="G248" s="87">
        <f t="shared" si="34"/>
        <v>0</v>
      </c>
      <c r="H248" s="55">
        <v>121.0</v>
      </c>
      <c r="I248" s="67">
        <f t="shared" si="33"/>
        <v>12.1</v>
      </c>
      <c r="J248" s="62"/>
      <c r="K248" s="116"/>
      <c r="L248" s="111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30">
        <v>7.0</v>
      </c>
      <c r="B249" s="31" t="s">
        <v>30</v>
      </c>
      <c r="C249" s="100"/>
      <c r="D249" s="117">
        <v>0.0</v>
      </c>
      <c r="E249" s="117">
        <v>0.0</v>
      </c>
      <c r="F249" s="26"/>
      <c r="G249" s="87"/>
      <c r="H249" s="55" t="s">
        <v>49</v>
      </c>
      <c r="I249" s="34" t="s">
        <v>49</v>
      </c>
      <c r="J249" s="62"/>
      <c r="K249" s="116"/>
      <c r="L249" s="111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30">
        <v>8.0</v>
      </c>
      <c r="B250" s="31" t="s">
        <v>31</v>
      </c>
      <c r="C250" s="100"/>
      <c r="D250" s="117">
        <v>0.0</v>
      </c>
      <c r="E250" s="117">
        <v>0.0</v>
      </c>
      <c r="F250" s="26"/>
      <c r="G250" s="87"/>
      <c r="H250" s="55" t="s">
        <v>49</v>
      </c>
      <c r="I250" s="34" t="s">
        <v>49</v>
      </c>
      <c r="J250" s="62"/>
      <c r="K250" s="116"/>
      <c r="L250" s="111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30">
        <v>9.0</v>
      </c>
      <c r="B251" s="31" t="s">
        <v>32</v>
      </c>
      <c r="C251" s="100"/>
      <c r="D251" s="117">
        <v>1.0</v>
      </c>
      <c r="E251" s="117">
        <v>1.0</v>
      </c>
      <c r="F251" s="26"/>
      <c r="G251" s="87"/>
      <c r="H251" s="55">
        <v>120.41</v>
      </c>
      <c r="I251" s="67">
        <f>H251*E251/10</f>
        <v>12.041</v>
      </c>
      <c r="J251" s="62"/>
      <c r="K251" s="116"/>
      <c r="L251" s="111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30">
        <v>10.0</v>
      </c>
      <c r="B252" s="31" t="s">
        <v>33</v>
      </c>
      <c r="C252" s="100"/>
      <c r="D252" s="117">
        <v>0.0</v>
      </c>
      <c r="E252" s="117">
        <v>0.0</v>
      </c>
      <c r="F252" s="26"/>
      <c r="G252" s="87"/>
      <c r="H252" s="55" t="s">
        <v>49</v>
      </c>
      <c r="I252" s="67">
        <v>0.0</v>
      </c>
      <c r="J252" s="62"/>
      <c r="K252" s="116"/>
      <c r="L252" s="111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30">
        <v>11.0</v>
      </c>
      <c r="B253" s="31" t="s">
        <v>34</v>
      </c>
      <c r="C253" s="100">
        <v>8.8</v>
      </c>
      <c r="D253" s="117">
        <v>14.0</v>
      </c>
      <c r="E253" s="117">
        <v>14.0</v>
      </c>
      <c r="F253" s="26" t="s">
        <v>49</v>
      </c>
      <c r="G253" s="87">
        <f>C253+D253-E253</f>
        <v>8.8</v>
      </c>
      <c r="H253" s="55">
        <v>121.41</v>
      </c>
      <c r="I253" s="67">
        <f t="shared" ref="I253:I259" si="35">H253*E253/10</f>
        <v>169.974</v>
      </c>
      <c r="J253" s="62"/>
      <c r="K253" s="116"/>
      <c r="L253" s="111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30">
        <v>12.0</v>
      </c>
      <c r="B254" s="31" t="s">
        <v>35</v>
      </c>
      <c r="C254" s="100"/>
      <c r="D254" s="117">
        <v>0.0</v>
      </c>
      <c r="E254" s="117">
        <v>0.0</v>
      </c>
      <c r="F254" s="26"/>
      <c r="G254" s="87"/>
      <c r="H254" s="55"/>
      <c r="I254" s="67">
        <f t="shared" si="35"/>
        <v>0</v>
      </c>
      <c r="J254" s="62"/>
      <c r="K254" s="116"/>
      <c r="L254" s="111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30">
        <v>13.0</v>
      </c>
      <c r="B255" s="31" t="s">
        <v>36</v>
      </c>
      <c r="C255" s="100"/>
      <c r="D255" s="117">
        <v>0.0</v>
      </c>
      <c r="E255" s="117">
        <v>0.0</v>
      </c>
      <c r="F255" s="26"/>
      <c r="G255" s="87"/>
      <c r="H255" s="55"/>
      <c r="I255" s="67">
        <f t="shared" si="35"/>
        <v>0</v>
      </c>
      <c r="J255" s="62"/>
      <c r="K255" s="116"/>
      <c r="L255" s="111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30">
        <v>14.0</v>
      </c>
      <c r="B256" s="31" t="s">
        <v>37</v>
      </c>
      <c r="C256" s="100"/>
      <c r="D256" s="117">
        <v>0.0</v>
      </c>
      <c r="E256" s="117">
        <v>0.0</v>
      </c>
      <c r="F256" s="26"/>
      <c r="G256" s="87"/>
      <c r="H256" s="55"/>
      <c r="I256" s="67">
        <f t="shared" si="35"/>
        <v>0</v>
      </c>
      <c r="J256" s="62"/>
      <c r="K256" s="116"/>
      <c r="L256" s="111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30">
        <v>15.0</v>
      </c>
      <c r="B257" s="31" t="s">
        <v>38</v>
      </c>
      <c r="C257" s="100">
        <v>14.100000000000001</v>
      </c>
      <c r="D257" s="117">
        <v>7.0</v>
      </c>
      <c r="E257" s="117">
        <v>7.0</v>
      </c>
      <c r="F257" s="26" t="s">
        <v>49</v>
      </c>
      <c r="G257" s="87">
        <f t="shared" ref="G257:G260" si="36">C257+D257-E257</f>
        <v>14.1</v>
      </c>
      <c r="H257" s="55">
        <v>121.32</v>
      </c>
      <c r="I257" s="67">
        <f t="shared" si="35"/>
        <v>84.924</v>
      </c>
      <c r="J257" s="62"/>
      <c r="K257" s="116"/>
      <c r="L257" s="111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116"/>
    </row>
    <row r="258" ht="13.5" customHeight="1">
      <c r="A258" s="30">
        <v>16.0</v>
      </c>
      <c r="B258" s="31" t="s">
        <v>39</v>
      </c>
      <c r="C258" s="100">
        <v>1.0</v>
      </c>
      <c r="D258" s="117">
        <v>14.0</v>
      </c>
      <c r="E258" s="117">
        <v>14.0</v>
      </c>
      <c r="F258" s="26" t="s">
        <v>49</v>
      </c>
      <c r="G258" s="87">
        <f t="shared" si="36"/>
        <v>1</v>
      </c>
      <c r="H258" s="55">
        <v>121.25</v>
      </c>
      <c r="I258" s="67">
        <f t="shared" si="35"/>
        <v>169.75</v>
      </c>
      <c r="J258" s="62"/>
      <c r="K258" s="116"/>
      <c r="L258" s="111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116"/>
    </row>
    <row r="259" ht="13.5" customHeight="1">
      <c r="A259" s="30">
        <v>17.0</v>
      </c>
      <c r="B259" s="31" t="s">
        <v>40</v>
      </c>
      <c r="C259" s="100">
        <v>25.0</v>
      </c>
      <c r="D259" s="117">
        <v>41.0</v>
      </c>
      <c r="E259" s="117">
        <v>41.0</v>
      </c>
      <c r="F259" s="26" t="s">
        <v>49</v>
      </c>
      <c r="G259" s="87">
        <f t="shared" si="36"/>
        <v>25</v>
      </c>
      <c r="H259" s="55">
        <v>122.55</v>
      </c>
      <c r="I259" s="67">
        <f t="shared" si="35"/>
        <v>502.455</v>
      </c>
      <c r="J259" s="62"/>
      <c r="K259" s="116"/>
      <c r="L259" s="111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116"/>
    </row>
    <row r="260" ht="13.5" customHeight="1">
      <c r="A260" s="63"/>
      <c r="B260" s="25" t="s">
        <v>41</v>
      </c>
      <c r="C260" s="118">
        <v>43.400000000000006</v>
      </c>
      <c r="D260" s="119">
        <f t="shared" ref="D260:F260" si="37">SUM(D243:D259)</f>
        <v>81</v>
      </c>
      <c r="E260" s="119">
        <f t="shared" si="37"/>
        <v>81</v>
      </c>
      <c r="F260" s="119">
        <f t="shared" si="37"/>
        <v>0</v>
      </c>
      <c r="G260" s="87">
        <f t="shared" si="36"/>
        <v>43.4</v>
      </c>
      <c r="H260" s="65">
        <f>I260*10/E260</f>
        <v>121.9291358</v>
      </c>
      <c r="I260" s="67">
        <f>SUM(I243:I259)</f>
        <v>987.626</v>
      </c>
      <c r="J260" s="62"/>
      <c r="K260" s="116"/>
      <c r="L260" s="111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116"/>
    </row>
    <row r="261" ht="13.5" customHeight="1">
      <c r="A261" s="41"/>
      <c r="B261" s="6"/>
      <c r="C261" s="42"/>
      <c r="D261" s="42"/>
      <c r="E261" s="42"/>
      <c r="F261" s="42"/>
      <c r="G261" s="42"/>
      <c r="H261" s="59"/>
      <c r="I261" s="44"/>
      <c r="J261" s="6"/>
      <c r="K261" s="116"/>
      <c r="L261" s="111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116"/>
    </row>
    <row r="262" ht="13.5" customHeight="1">
      <c r="A262" s="41"/>
      <c r="B262" s="6"/>
      <c r="C262" s="42"/>
      <c r="D262" s="42"/>
      <c r="E262" s="42"/>
      <c r="F262" s="42"/>
      <c r="G262" s="42"/>
      <c r="H262" s="59"/>
      <c r="I262" s="44"/>
      <c r="J262" s="6"/>
      <c r="K262" s="116"/>
      <c r="L262" s="111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116"/>
    </row>
    <row r="263" ht="13.5" customHeight="1">
      <c r="A263" s="1" t="s">
        <v>0</v>
      </c>
      <c r="B263" s="2"/>
      <c r="C263" s="2"/>
      <c r="D263" s="2"/>
      <c r="E263" s="2"/>
      <c r="F263" s="2"/>
      <c r="G263" s="2"/>
      <c r="H263" s="2"/>
      <c r="I263" s="3"/>
      <c r="J263" s="41"/>
      <c r="K263" s="116"/>
      <c r="L263" s="111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116"/>
    </row>
    <row r="264" ht="13.5" customHeight="1">
      <c r="A264" s="1" t="s">
        <v>1</v>
      </c>
      <c r="B264" s="2"/>
      <c r="C264" s="2"/>
      <c r="D264" s="2"/>
      <c r="E264" s="2"/>
      <c r="F264" s="2"/>
      <c r="G264" s="2"/>
      <c r="H264" s="2"/>
      <c r="I264" s="3"/>
      <c r="J264" s="6"/>
      <c r="K264" s="116"/>
      <c r="L264" s="111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116"/>
    </row>
    <row r="265" ht="13.5" customHeight="1">
      <c r="A265" s="1" t="s">
        <v>97</v>
      </c>
      <c r="B265" s="2"/>
      <c r="C265" s="2"/>
      <c r="D265" s="2"/>
      <c r="E265" s="2"/>
      <c r="F265" s="2"/>
      <c r="G265" s="2"/>
      <c r="H265" s="2"/>
      <c r="I265" s="3"/>
      <c r="J265" s="6"/>
      <c r="K265" s="116"/>
      <c r="L265" s="111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116"/>
    </row>
    <row r="266" ht="13.5" customHeight="1">
      <c r="A266" s="1" t="s">
        <v>57</v>
      </c>
      <c r="B266" s="2"/>
      <c r="C266" s="2"/>
      <c r="D266" s="2"/>
      <c r="E266" s="2"/>
      <c r="F266" s="2"/>
      <c r="G266" s="2"/>
      <c r="H266" s="2"/>
      <c r="I266" s="3"/>
      <c r="J266" s="6"/>
      <c r="K266" s="116"/>
      <c r="L266" s="111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116"/>
    </row>
    <row r="267" ht="13.5" customHeight="1">
      <c r="A267" s="5"/>
      <c r="B267" s="6"/>
      <c r="C267" s="49"/>
      <c r="D267" s="49"/>
      <c r="E267" s="50"/>
      <c r="F267" s="49"/>
      <c r="G267" s="49"/>
      <c r="H267" s="51"/>
      <c r="I267" s="49"/>
      <c r="J267" s="6"/>
      <c r="K267" s="116"/>
      <c r="L267" s="111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116"/>
    </row>
    <row r="268" ht="13.5" customHeight="1">
      <c r="A268" s="10"/>
      <c r="B268" s="11"/>
      <c r="C268" s="12" t="s">
        <v>4</v>
      </c>
      <c r="D268" s="12"/>
      <c r="E268" s="53"/>
      <c r="F268" s="15"/>
      <c r="G268" s="12" t="s">
        <v>4</v>
      </c>
      <c r="H268" s="16"/>
      <c r="I268" s="15"/>
      <c r="J268" s="11"/>
      <c r="K268" s="116"/>
      <c r="L268" s="111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116"/>
    </row>
    <row r="269" ht="13.5" customHeight="1">
      <c r="A269" s="17" t="s">
        <v>6</v>
      </c>
      <c r="B269" s="18" t="s">
        <v>7</v>
      </c>
      <c r="C269" s="19" t="s">
        <v>8</v>
      </c>
      <c r="D269" s="19" t="s">
        <v>9</v>
      </c>
      <c r="E269" s="85" t="s">
        <v>65</v>
      </c>
      <c r="F269" s="19" t="s">
        <v>12</v>
      </c>
      <c r="G269" s="19" t="s">
        <v>13</v>
      </c>
      <c r="H269" s="22" t="s">
        <v>14</v>
      </c>
      <c r="I269" s="19" t="s">
        <v>15</v>
      </c>
      <c r="J269" s="18" t="s">
        <v>16</v>
      </c>
      <c r="K269" s="116"/>
      <c r="L269" s="111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116"/>
    </row>
    <row r="270" ht="13.5" customHeight="1">
      <c r="A270" s="17"/>
      <c r="B270" s="18"/>
      <c r="C270" s="23" t="s">
        <v>99</v>
      </c>
      <c r="D270" s="19" t="s">
        <v>18</v>
      </c>
      <c r="E270" s="20" t="s">
        <v>18</v>
      </c>
      <c r="F270" s="19" t="s">
        <v>18</v>
      </c>
      <c r="G270" s="23" t="s">
        <v>99</v>
      </c>
      <c r="H270" s="22" t="s">
        <v>19</v>
      </c>
      <c r="I270" s="19" t="s">
        <v>20</v>
      </c>
      <c r="J270" s="18"/>
      <c r="K270" s="116"/>
      <c r="L270" s="111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116"/>
    </row>
    <row r="271" ht="13.5" customHeight="1">
      <c r="A271" s="24"/>
      <c r="B271" s="25"/>
      <c r="C271" s="26" t="s">
        <v>18</v>
      </c>
      <c r="D271" s="86"/>
      <c r="E271" s="20"/>
      <c r="F271" s="27"/>
      <c r="G271" s="26" t="s">
        <v>18</v>
      </c>
      <c r="H271" s="29"/>
      <c r="I271" s="27"/>
      <c r="J271" s="25"/>
      <c r="K271" s="116"/>
      <c r="L271" s="111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116"/>
    </row>
    <row r="272" ht="13.5" customHeight="1">
      <c r="A272" s="30">
        <v>1.0</v>
      </c>
      <c r="B272" s="31" t="s">
        <v>21</v>
      </c>
      <c r="C272" s="100"/>
      <c r="D272" s="117"/>
      <c r="E272" s="117">
        <v>0.0</v>
      </c>
      <c r="F272" s="26"/>
      <c r="G272" s="87"/>
      <c r="H272" s="55"/>
      <c r="I272" s="26"/>
      <c r="J272" s="62" t="s">
        <v>53</v>
      </c>
      <c r="K272" s="116"/>
      <c r="L272" s="111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116"/>
    </row>
    <row r="273" ht="13.5" customHeight="1">
      <c r="A273" s="30">
        <v>2.0</v>
      </c>
      <c r="B273" s="31" t="s">
        <v>23</v>
      </c>
      <c r="C273" s="100"/>
      <c r="D273" s="117"/>
      <c r="E273" s="117">
        <v>0.0</v>
      </c>
      <c r="F273" s="26"/>
      <c r="G273" s="87"/>
      <c r="H273" s="55"/>
      <c r="I273" s="26"/>
      <c r="J273" s="62"/>
      <c r="K273" s="116"/>
      <c r="L273" s="111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116"/>
    </row>
    <row r="274" ht="13.5" customHeight="1">
      <c r="A274" s="30">
        <v>3.0</v>
      </c>
      <c r="B274" s="31" t="s">
        <v>25</v>
      </c>
      <c r="C274" s="100"/>
      <c r="D274" s="117"/>
      <c r="E274" s="117">
        <v>0.0</v>
      </c>
      <c r="F274" s="26"/>
      <c r="G274" s="87"/>
      <c r="H274" s="29"/>
      <c r="I274" s="67"/>
      <c r="J274" s="62"/>
      <c r="K274" s="116"/>
      <c r="L274" s="111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116"/>
    </row>
    <row r="275" ht="13.5" customHeight="1">
      <c r="A275" s="30">
        <v>4.0</v>
      </c>
      <c r="B275" s="31" t="s">
        <v>27</v>
      </c>
      <c r="C275" s="100"/>
      <c r="D275" s="117"/>
      <c r="E275" s="117">
        <v>0.0</v>
      </c>
      <c r="F275" s="26"/>
      <c r="G275" s="87"/>
      <c r="H275" s="55"/>
      <c r="I275" s="26"/>
      <c r="J275" s="62"/>
      <c r="K275" s="116"/>
      <c r="L275" s="111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116"/>
    </row>
    <row r="276" ht="13.5" customHeight="1">
      <c r="A276" s="30">
        <v>5.0</v>
      </c>
      <c r="B276" s="31" t="s">
        <v>28</v>
      </c>
      <c r="C276" s="100">
        <v>2.0</v>
      </c>
      <c r="D276" s="117">
        <v>2.0</v>
      </c>
      <c r="E276" s="117">
        <v>3.0</v>
      </c>
      <c r="F276" s="26" t="s">
        <v>49</v>
      </c>
      <c r="G276" s="87">
        <f>C276+D276-E276</f>
        <v>1</v>
      </c>
      <c r="H276" s="29">
        <v>142.25</v>
      </c>
      <c r="I276" s="67">
        <f>H276*E276/10</f>
        <v>42.675</v>
      </c>
      <c r="J276" s="62"/>
      <c r="K276" s="116"/>
      <c r="L276" s="111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116"/>
    </row>
    <row r="277" ht="13.5" customHeight="1">
      <c r="A277" s="30">
        <v>6.0</v>
      </c>
      <c r="B277" s="31" t="s">
        <v>29</v>
      </c>
      <c r="C277" s="100"/>
      <c r="D277" s="117"/>
      <c r="E277" s="117">
        <v>0.0</v>
      </c>
      <c r="F277" s="26"/>
      <c r="G277" s="87"/>
      <c r="H277" s="55"/>
      <c r="I277" s="26"/>
      <c r="J277" s="62"/>
      <c r="K277" s="116"/>
      <c r="L277" s="111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116"/>
    </row>
    <row r="278" ht="13.5" customHeight="1">
      <c r="A278" s="30">
        <v>7.0</v>
      </c>
      <c r="B278" s="31" t="s">
        <v>30</v>
      </c>
      <c r="C278" s="100"/>
      <c r="D278" s="117"/>
      <c r="E278" s="117">
        <v>0.0</v>
      </c>
      <c r="F278" s="26"/>
      <c r="G278" s="87"/>
      <c r="H278" s="55"/>
      <c r="I278" s="26"/>
      <c r="J278" s="62"/>
      <c r="K278" s="116"/>
      <c r="L278" s="111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116"/>
    </row>
    <row r="279" ht="13.5" customHeight="1">
      <c r="A279" s="30">
        <v>8.0</v>
      </c>
      <c r="B279" s="31" t="s">
        <v>31</v>
      </c>
      <c r="C279" s="100"/>
      <c r="D279" s="117"/>
      <c r="E279" s="117">
        <v>0.0</v>
      </c>
      <c r="F279" s="26"/>
      <c r="G279" s="87"/>
      <c r="H279" s="29"/>
      <c r="I279" s="67"/>
      <c r="J279" s="62"/>
      <c r="K279" s="116"/>
      <c r="L279" s="111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116"/>
    </row>
    <row r="280" ht="13.5" customHeight="1">
      <c r="A280" s="30">
        <v>9.0</v>
      </c>
      <c r="B280" s="31" t="s">
        <v>32</v>
      </c>
      <c r="C280" s="100"/>
      <c r="D280" s="117"/>
      <c r="E280" s="117">
        <v>0.0</v>
      </c>
      <c r="F280" s="26"/>
      <c r="G280" s="87"/>
      <c r="H280" s="55"/>
      <c r="I280" s="26"/>
      <c r="J280" s="62"/>
      <c r="K280" s="116"/>
      <c r="L280" s="111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116"/>
    </row>
    <row r="281" ht="13.5" customHeight="1">
      <c r="A281" s="30">
        <v>10.0</v>
      </c>
      <c r="B281" s="31" t="s">
        <v>33</v>
      </c>
      <c r="C281" s="100"/>
      <c r="D281" s="117"/>
      <c r="E281" s="117">
        <v>0.0</v>
      </c>
      <c r="F281" s="26"/>
      <c r="G281" s="87"/>
      <c r="H281" s="55"/>
      <c r="I281" s="26"/>
      <c r="J281" s="62"/>
      <c r="K281" s="116"/>
      <c r="L281" s="111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116"/>
    </row>
    <row r="282" ht="13.5" customHeight="1">
      <c r="A282" s="30">
        <v>11.0</v>
      </c>
      <c r="B282" s="31" t="s">
        <v>34</v>
      </c>
      <c r="C282" s="100">
        <v>2.0</v>
      </c>
      <c r="D282" s="117">
        <v>2.0</v>
      </c>
      <c r="E282" s="117">
        <v>2.0</v>
      </c>
      <c r="F282" s="26" t="s">
        <v>49</v>
      </c>
      <c r="G282" s="87">
        <f>C282+D282-E282</f>
        <v>2</v>
      </c>
      <c r="H282" s="29">
        <v>141.75</v>
      </c>
      <c r="I282" s="67">
        <f>H282*E282/10</f>
        <v>28.35</v>
      </c>
      <c r="J282" s="62"/>
      <c r="K282" s="116"/>
      <c r="L282" s="111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116"/>
    </row>
    <row r="283" ht="13.5" customHeight="1">
      <c r="A283" s="30">
        <v>12.0</v>
      </c>
      <c r="B283" s="31" t="s">
        <v>35</v>
      </c>
      <c r="C283" s="100"/>
      <c r="D283" s="117"/>
      <c r="E283" s="117">
        <v>0.0</v>
      </c>
      <c r="F283" s="26"/>
      <c r="G283" s="87"/>
      <c r="H283" s="29"/>
      <c r="I283" s="67"/>
      <c r="J283" s="62"/>
      <c r="K283" s="116"/>
      <c r="L283" s="111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116"/>
    </row>
    <row r="284" ht="13.5" customHeight="1">
      <c r="A284" s="30">
        <v>13.0</v>
      </c>
      <c r="B284" s="31" t="s">
        <v>36</v>
      </c>
      <c r="C284" s="100"/>
      <c r="D284" s="117"/>
      <c r="E284" s="117">
        <v>0.0</v>
      </c>
      <c r="F284" s="26"/>
      <c r="G284" s="87"/>
      <c r="H284" s="55"/>
      <c r="I284" s="26"/>
      <c r="J284" s="62"/>
      <c r="K284" s="116"/>
      <c r="L284" s="111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116"/>
    </row>
    <row r="285" ht="13.5" customHeight="1">
      <c r="A285" s="30">
        <v>14.0</v>
      </c>
      <c r="B285" s="31" t="s">
        <v>37</v>
      </c>
      <c r="C285" s="100"/>
      <c r="D285" s="117"/>
      <c r="E285" s="117">
        <v>0.0</v>
      </c>
      <c r="F285" s="26"/>
      <c r="G285" s="87"/>
      <c r="H285" s="55"/>
      <c r="I285" s="26"/>
      <c r="J285" s="62"/>
      <c r="K285" s="116"/>
      <c r="L285" s="111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116"/>
    </row>
    <row r="286" ht="13.5" customHeight="1">
      <c r="A286" s="30">
        <v>15.0</v>
      </c>
      <c r="B286" s="31" t="s">
        <v>38</v>
      </c>
      <c r="C286" s="100">
        <v>4.0</v>
      </c>
      <c r="D286" s="117">
        <v>4.0</v>
      </c>
      <c r="E286" s="117">
        <v>4.0</v>
      </c>
      <c r="F286" s="26" t="s">
        <v>49</v>
      </c>
      <c r="G286" s="87">
        <f>C286+D286-E286</f>
        <v>4</v>
      </c>
      <c r="H286" s="29">
        <v>141.55</v>
      </c>
      <c r="I286" s="67">
        <f>H286*E286/10</f>
        <v>56.62</v>
      </c>
      <c r="J286" s="62"/>
      <c r="K286" s="116"/>
      <c r="L286" s="111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116"/>
    </row>
    <row r="287" ht="13.5" customHeight="1">
      <c r="A287" s="30">
        <v>16.0</v>
      </c>
      <c r="B287" s="31" t="s">
        <v>39</v>
      </c>
      <c r="C287" s="100"/>
      <c r="D287" s="117"/>
      <c r="E287" s="117">
        <v>0.0</v>
      </c>
      <c r="F287" s="26"/>
      <c r="G287" s="87"/>
      <c r="H287" s="29"/>
      <c r="I287" s="67"/>
      <c r="J287" s="62"/>
      <c r="K287" s="116"/>
      <c r="L287" s="111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116"/>
    </row>
    <row r="288" ht="13.5" customHeight="1">
      <c r="A288" s="30">
        <v>17.0</v>
      </c>
      <c r="B288" s="31" t="s">
        <v>40</v>
      </c>
      <c r="C288" s="100"/>
      <c r="D288" s="117"/>
      <c r="E288" s="117">
        <v>0.0</v>
      </c>
      <c r="F288" s="26"/>
      <c r="G288" s="87"/>
      <c r="H288" s="29"/>
      <c r="I288" s="67"/>
      <c r="J288" s="62"/>
      <c r="K288" s="116"/>
      <c r="L288" s="111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116"/>
    </row>
    <row r="289" ht="13.5" customHeight="1">
      <c r="A289" s="63"/>
      <c r="B289" s="25" t="s">
        <v>41</v>
      </c>
      <c r="C289" s="67">
        <v>8.0</v>
      </c>
      <c r="D289" s="67">
        <f t="shared" ref="D289:G289" si="38">SUM(D273:D288)</f>
        <v>8</v>
      </c>
      <c r="E289" s="67">
        <f t="shared" si="38"/>
        <v>9</v>
      </c>
      <c r="F289" s="67">
        <f t="shared" si="38"/>
        <v>0</v>
      </c>
      <c r="G289" s="67">
        <f t="shared" si="38"/>
        <v>7</v>
      </c>
      <c r="H289" s="65">
        <f>I289/E289*10</f>
        <v>141.8277778</v>
      </c>
      <c r="I289" s="67">
        <f>SUM(I273:I288)</f>
        <v>127.645</v>
      </c>
      <c r="J289" s="62"/>
      <c r="K289" s="116"/>
      <c r="L289" s="111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116"/>
    </row>
    <row r="290" ht="13.5" customHeight="1">
      <c r="A290" s="41"/>
      <c r="B290" s="6"/>
      <c r="C290" s="42"/>
      <c r="D290" s="42"/>
      <c r="E290" s="43"/>
      <c r="F290" s="42"/>
      <c r="G290" s="42"/>
      <c r="H290" s="59"/>
      <c r="I290" s="44"/>
      <c r="J290" s="6"/>
      <c r="K290" s="116"/>
      <c r="L290" s="111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116"/>
    </row>
    <row r="291" ht="13.5" customHeight="1">
      <c r="A291" s="41"/>
      <c r="B291" s="6"/>
      <c r="C291" s="42"/>
      <c r="D291" s="42"/>
      <c r="E291" s="43"/>
      <c r="F291" s="42"/>
      <c r="G291" s="42"/>
      <c r="H291" s="59"/>
      <c r="I291" s="44"/>
      <c r="J291" s="6"/>
      <c r="K291" s="116"/>
      <c r="L291" s="111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116"/>
    </row>
    <row r="292" ht="13.5" customHeight="1">
      <c r="A292" s="41"/>
      <c r="B292" s="6"/>
      <c r="C292" s="42"/>
      <c r="D292" s="42"/>
      <c r="E292" s="43"/>
      <c r="F292" s="42"/>
      <c r="G292" s="42"/>
      <c r="H292" s="59"/>
      <c r="I292" s="44"/>
      <c r="J292" s="6"/>
      <c r="K292" s="116"/>
      <c r="L292" s="111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116"/>
    </row>
    <row r="293" ht="13.5" customHeight="1">
      <c r="A293" s="41"/>
      <c r="B293" s="6"/>
      <c r="C293" s="42"/>
      <c r="D293" s="42"/>
      <c r="E293" s="43"/>
      <c r="F293" s="42"/>
      <c r="G293" s="42"/>
      <c r="H293" s="59"/>
      <c r="I293" s="44"/>
      <c r="J293" s="6"/>
      <c r="K293" s="116"/>
      <c r="L293" s="111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116"/>
    </row>
    <row r="294" ht="13.5" customHeight="1">
      <c r="A294" s="41"/>
      <c r="B294" s="6"/>
      <c r="C294" s="42"/>
      <c r="D294" s="42"/>
      <c r="E294" s="43"/>
      <c r="F294" s="42"/>
      <c r="G294" s="42"/>
      <c r="H294" s="59"/>
      <c r="I294" s="44"/>
      <c r="J294" s="6"/>
      <c r="K294" s="116"/>
      <c r="L294" s="111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116"/>
    </row>
    <row r="295" ht="13.5" customHeight="1">
      <c r="A295" s="1" t="s">
        <v>0</v>
      </c>
      <c r="B295" s="2"/>
      <c r="C295" s="2"/>
      <c r="D295" s="2"/>
      <c r="E295" s="2"/>
      <c r="F295" s="2"/>
      <c r="G295" s="2"/>
      <c r="H295" s="2"/>
      <c r="I295" s="3"/>
      <c r="J295" s="6"/>
      <c r="K295" s="116"/>
      <c r="L295" s="111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116"/>
    </row>
    <row r="296" ht="13.5" customHeight="1">
      <c r="A296" s="1" t="s">
        <v>1</v>
      </c>
      <c r="B296" s="2"/>
      <c r="C296" s="2"/>
      <c r="D296" s="2"/>
      <c r="E296" s="2"/>
      <c r="F296" s="2"/>
      <c r="G296" s="2"/>
      <c r="H296" s="2"/>
      <c r="I296" s="3"/>
      <c r="J296" s="6"/>
      <c r="K296" s="116"/>
      <c r="L296" s="111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116"/>
    </row>
    <row r="297" ht="13.5" customHeight="1">
      <c r="A297" s="1" t="s">
        <v>97</v>
      </c>
      <c r="B297" s="2"/>
      <c r="C297" s="2"/>
      <c r="D297" s="2"/>
      <c r="E297" s="2"/>
      <c r="F297" s="2"/>
      <c r="G297" s="2"/>
      <c r="H297" s="2"/>
      <c r="I297" s="3"/>
      <c r="J297" s="6"/>
      <c r="K297" s="116"/>
      <c r="L297" s="111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116"/>
    </row>
    <row r="298" ht="13.5" customHeight="1">
      <c r="A298" s="1" t="s">
        <v>58</v>
      </c>
      <c r="B298" s="2"/>
      <c r="C298" s="2"/>
      <c r="D298" s="2"/>
      <c r="E298" s="2"/>
      <c r="F298" s="2"/>
      <c r="G298" s="2"/>
      <c r="H298" s="2"/>
      <c r="I298" s="3"/>
      <c r="J298" s="6"/>
      <c r="K298" s="116"/>
      <c r="L298" s="111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116"/>
    </row>
    <row r="299" ht="13.5" customHeight="1">
      <c r="A299" s="5"/>
      <c r="B299" s="6"/>
      <c r="C299" s="49"/>
      <c r="D299" s="49"/>
      <c r="E299" s="50"/>
      <c r="F299" s="49"/>
      <c r="G299" s="49"/>
      <c r="H299" s="51"/>
      <c r="I299" s="49"/>
      <c r="J299" s="6"/>
      <c r="K299" s="116"/>
      <c r="L299" s="111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116"/>
    </row>
    <row r="300" ht="13.5" customHeight="1">
      <c r="A300" s="10"/>
      <c r="B300" s="11"/>
      <c r="C300" s="12" t="s">
        <v>4</v>
      </c>
      <c r="D300" s="12"/>
      <c r="E300" s="53"/>
      <c r="F300" s="15"/>
      <c r="G300" s="12" t="s">
        <v>4</v>
      </c>
      <c r="H300" s="16"/>
      <c r="I300" s="15"/>
      <c r="J300" s="11"/>
      <c r="K300" s="116"/>
      <c r="L300" s="111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116"/>
    </row>
    <row r="301" ht="13.5" customHeight="1">
      <c r="A301" s="17" t="s">
        <v>6</v>
      </c>
      <c r="B301" s="18" t="s">
        <v>7</v>
      </c>
      <c r="C301" s="19" t="s">
        <v>8</v>
      </c>
      <c r="D301" s="19" t="s">
        <v>9</v>
      </c>
      <c r="E301" s="85" t="s">
        <v>65</v>
      </c>
      <c r="F301" s="19" t="s">
        <v>12</v>
      </c>
      <c r="G301" s="19" t="s">
        <v>13</v>
      </c>
      <c r="H301" s="22" t="s">
        <v>14</v>
      </c>
      <c r="I301" s="19" t="s">
        <v>15</v>
      </c>
      <c r="J301" s="18" t="s">
        <v>16</v>
      </c>
      <c r="K301" s="116"/>
      <c r="L301" s="111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116"/>
    </row>
    <row r="302" ht="13.5" customHeight="1">
      <c r="A302" s="17"/>
      <c r="B302" s="18"/>
      <c r="C302" s="23" t="s">
        <v>99</v>
      </c>
      <c r="D302" s="19" t="s">
        <v>18</v>
      </c>
      <c r="E302" s="20" t="s">
        <v>18</v>
      </c>
      <c r="F302" s="19" t="s">
        <v>18</v>
      </c>
      <c r="G302" s="23" t="s">
        <v>99</v>
      </c>
      <c r="H302" s="22" t="s">
        <v>19</v>
      </c>
      <c r="I302" s="19" t="s">
        <v>20</v>
      </c>
      <c r="J302" s="18"/>
      <c r="K302" s="116"/>
      <c r="L302" s="111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116"/>
    </row>
    <row r="303" ht="13.5" customHeight="1">
      <c r="A303" s="24"/>
      <c r="B303" s="25"/>
      <c r="C303" s="26" t="s">
        <v>18</v>
      </c>
      <c r="D303" s="86"/>
      <c r="E303" s="20"/>
      <c r="F303" s="27"/>
      <c r="G303" s="26" t="s">
        <v>18</v>
      </c>
      <c r="H303" s="29"/>
      <c r="I303" s="27"/>
      <c r="J303" s="25"/>
      <c r="K303" s="116"/>
      <c r="L303" s="111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116"/>
    </row>
    <row r="304" ht="13.5" customHeight="1">
      <c r="A304" s="30">
        <v>1.0</v>
      </c>
      <c r="B304" s="31" t="s">
        <v>21</v>
      </c>
      <c r="C304" s="100"/>
      <c r="D304" s="123">
        <v>0.0</v>
      </c>
      <c r="E304" s="123">
        <v>0.0</v>
      </c>
      <c r="F304" s="26"/>
      <c r="G304" s="87"/>
      <c r="H304" s="55" t="s">
        <v>49</v>
      </c>
      <c r="I304" s="26" t="s">
        <v>49</v>
      </c>
      <c r="J304" s="62" t="s">
        <v>53</v>
      </c>
      <c r="K304" s="116"/>
      <c r="L304" s="111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116"/>
    </row>
    <row r="305" ht="13.5" customHeight="1">
      <c r="A305" s="30">
        <v>2.0</v>
      </c>
      <c r="B305" s="31" t="s">
        <v>23</v>
      </c>
      <c r="C305" s="100"/>
      <c r="D305" s="123">
        <v>0.0</v>
      </c>
      <c r="E305" s="123">
        <v>0.0</v>
      </c>
      <c r="F305" s="26"/>
      <c r="G305" s="87"/>
      <c r="H305" s="55"/>
      <c r="I305" s="26">
        <f t="shared" ref="I305:I306" si="39">E305*H305/10</f>
        <v>0</v>
      </c>
      <c r="J305" s="62"/>
      <c r="K305" s="116"/>
      <c r="L305" s="111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116"/>
    </row>
    <row r="306" ht="13.5" customHeight="1">
      <c r="A306" s="30">
        <v>3.0</v>
      </c>
      <c r="B306" s="31" t="s">
        <v>25</v>
      </c>
      <c r="C306" s="100"/>
      <c r="D306" s="123">
        <v>0.0</v>
      </c>
      <c r="E306" s="123">
        <v>0.0</v>
      </c>
      <c r="F306" s="26"/>
      <c r="G306" s="87"/>
      <c r="H306" s="55"/>
      <c r="I306" s="26">
        <f t="shared" si="39"/>
        <v>0</v>
      </c>
      <c r="J306" s="62"/>
      <c r="K306" s="116"/>
      <c r="L306" s="111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116"/>
    </row>
    <row r="307" ht="13.5" customHeight="1">
      <c r="A307" s="30">
        <v>4.0</v>
      </c>
      <c r="B307" s="31" t="s">
        <v>27</v>
      </c>
      <c r="C307" s="100"/>
      <c r="D307" s="123">
        <v>0.0</v>
      </c>
      <c r="E307" s="123">
        <v>0.0</v>
      </c>
      <c r="F307" s="26"/>
      <c r="G307" s="87"/>
      <c r="H307" s="55" t="s">
        <v>49</v>
      </c>
      <c r="I307" s="26"/>
      <c r="J307" s="62"/>
      <c r="K307" s="116"/>
      <c r="L307" s="111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116"/>
    </row>
    <row r="308" ht="13.5" customHeight="1">
      <c r="A308" s="30">
        <v>5.0</v>
      </c>
      <c r="B308" s="31" t="s">
        <v>28</v>
      </c>
      <c r="C308" s="100">
        <v>13.0</v>
      </c>
      <c r="D308" s="123">
        <v>5.0</v>
      </c>
      <c r="E308" s="123">
        <v>6.0</v>
      </c>
      <c r="F308" s="26" t="s">
        <v>49</v>
      </c>
      <c r="G308" s="87">
        <f>C308+D308-E308</f>
        <v>12</v>
      </c>
      <c r="H308" s="55">
        <v>110.98</v>
      </c>
      <c r="I308" s="26">
        <f>E308*H308/10</f>
        <v>66.588</v>
      </c>
      <c r="J308" s="62"/>
      <c r="K308" s="116"/>
      <c r="L308" s="111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116"/>
    </row>
    <row r="309" ht="13.5" customHeight="1">
      <c r="A309" s="30">
        <v>6.0</v>
      </c>
      <c r="B309" s="31" t="s">
        <v>29</v>
      </c>
      <c r="C309" s="100"/>
      <c r="D309" s="123">
        <v>0.0</v>
      </c>
      <c r="E309" s="123">
        <v>0.0</v>
      </c>
      <c r="F309" s="26"/>
      <c r="G309" s="87"/>
      <c r="H309" s="55" t="s">
        <v>49</v>
      </c>
      <c r="I309" s="26"/>
      <c r="J309" s="62"/>
      <c r="K309" s="116"/>
      <c r="L309" s="111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116"/>
    </row>
    <row r="310" ht="13.5" customHeight="1">
      <c r="A310" s="30">
        <v>7.0</v>
      </c>
      <c r="B310" s="31" t="s">
        <v>30</v>
      </c>
      <c r="C310" s="100"/>
      <c r="D310" s="123">
        <v>0.0</v>
      </c>
      <c r="E310" s="123">
        <v>0.0</v>
      </c>
      <c r="F310" s="26"/>
      <c r="G310" s="87"/>
      <c r="H310" s="55" t="s">
        <v>49</v>
      </c>
      <c r="I310" s="26"/>
      <c r="J310" s="62"/>
      <c r="K310" s="116"/>
      <c r="L310" s="111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116"/>
    </row>
    <row r="311" ht="13.5" customHeight="1">
      <c r="A311" s="30">
        <v>8.0</v>
      </c>
      <c r="B311" s="31" t="s">
        <v>31</v>
      </c>
      <c r="C311" s="100"/>
      <c r="D311" s="123">
        <v>0.0</v>
      </c>
      <c r="E311" s="123">
        <v>0.0</v>
      </c>
      <c r="F311" s="26"/>
      <c r="G311" s="87"/>
      <c r="H311" s="55" t="s">
        <v>49</v>
      </c>
      <c r="I311" s="26"/>
      <c r="J311" s="62"/>
      <c r="K311" s="116"/>
      <c r="L311" s="111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116"/>
    </row>
    <row r="312" ht="13.5" customHeight="1">
      <c r="A312" s="30">
        <v>9.0</v>
      </c>
      <c r="B312" s="31" t="s">
        <v>32</v>
      </c>
      <c r="C312" s="100">
        <v>35.0</v>
      </c>
      <c r="D312" s="123">
        <v>33.0</v>
      </c>
      <c r="E312" s="123">
        <v>33.3</v>
      </c>
      <c r="F312" s="26" t="s">
        <v>49</v>
      </c>
      <c r="G312" s="87">
        <f>C312+D312-E312</f>
        <v>34.7</v>
      </c>
      <c r="H312" s="55">
        <v>110.55</v>
      </c>
      <c r="I312" s="26">
        <f>E312*H312/10</f>
        <v>368.1315</v>
      </c>
      <c r="J312" s="62"/>
      <c r="K312" s="116"/>
      <c r="L312" s="111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116"/>
    </row>
    <row r="313" ht="13.5" customHeight="1">
      <c r="A313" s="30">
        <v>10.0</v>
      </c>
      <c r="B313" s="31" t="s">
        <v>33</v>
      </c>
      <c r="C313" s="100"/>
      <c r="D313" s="123">
        <v>0.0</v>
      </c>
      <c r="E313" s="123">
        <v>0.0</v>
      </c>
      <c r="F313" s="26"/>
      <c r="G313" s="87"/>
      <c r="H313" s="55"/>
      <c r="I313" s="26"/>
      <c r="J313" s="62"/>
      <c r="K313" s="116"/>
      <c r="L313" s="111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116"/>
    </row>
    <row r="314" ht="13.5" customHeight="1">
      <c r="A314" s="30">
        <v>11.0</v>
      </c>
      <c r="B314" s="31" t="s">
        <v>34</v>
      </c>
      <c r="C314" s="100"/>
      <c r="D314" s="123">
        <v>1.0</v>
      </c>
      <c r="E314" s="123">
        <v>1.0</v>
      </c>
      <c r="F314" s="26"/>
      <c r="G314" s="87"/>
      <c r="H314" s="55">
        <v>110.55</v>
      </c>
      <c r="I314" s="26">
        <f>E314*H314/10</f>
        <v>11.055</v>
      </c>
      <c r="J314" s="62"/>
      <c r="K314" s="116"/>
      <c r="L314" s="111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116"/>
    </row>
    <row r="315" ht="13.5" customHeight="1">
      <c r="A315" s="30">
        <v>12.0</v>
      </c>
      <c r="B315" s="31" t="s">
        <v>35</v>
      </c>
      <c r="C315" s="100"/>
      <c r="D315" s="123">
        <v>0.0</v>
      </c>
      <c r="E315" s="123">
        <v>0.0</v>
      </c>
      <c r="F315" s="26"/>
      <c r="G315" s="87"/>
      <c r="H315" s="55"/>
      <c r="I315" s="26"/>
      <c r="J315" s="62"/>
      <c r="K315" s="116"/>
      <c r="L315" s="111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116"/>
    </row>
    <row r="316" ht="13.5" customHeight="1">
      <c r="A316" s="30">
        <v>13.0</v>
      </c>
      <c r="B316" s="31" t="s">
        <v>36</v>
      </c>
      <c r="C316" s="100"/>
      <c r="D316" s="123">
        <v>0.0</v>
      </c>
      <c r="E316" s="123">
        <v>0.0</v>
      </c>
      <c r="F316" s="26"/>
      <c r="G316" s="87"/>
      <c r="H316" s="55"/>
      <c r="I316" s="26"/>
      <c r="J316" s="62"/>
      <c r="K316" s="116"/>
      <c r="L316" s="111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116"/>
    </row>
    <row r="317" ht="13.5" customHeight="1">
      <c r="A317" s="30">
        <v>14.0</v>
      </c>
      <c r="B317" s="31" t="s">
        <v>37</v>
      </c>
      <c r="C317" s="100"/>
      <c r="D317" s="123">
        <v>0.0</v>
      </c>
      <c r="E317" s="123">
        <v>0.0</v>
      </c>
      <c r="F317" s="26"/>
      <c r="G317" s="87"/>
      <c r="H317" s="55"/>
      <c r="I317" s="26"/>
      <c r="J317" s="62"/>
      <c r="K317" s="116"/>
      <c r="L317" s="111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116"/>
    </row>
    <row r="318" ht="13.5" customHeight="1">
      <c r="A318" s="30">
        <v>15.0</v>
      </c>
      <c r="B318" s="31" t="s">
        <v>38</v>
      </c>
      <c r="C318" s="100">
        <v>0.0</v>
      </c>
      <c r="D318" s="123">
        <v>1.0</v>
      </c>
      <c r="E318" s="123">
        <v>1.0</v>
      </c>
      <c r="F318" s="26" t="s">
        <v>49</v>
      </c>
      <c r="G318" s="87">
        <f>C318+D318-E318</f>
        <v>0</v>
      </c>
      <c r="H318" s="55">
        <v>110.55</v>
      </c>
      <c r="I318" s="26">
        <f>E318*H318/10</f>
        <v>11.055</v>
      </c>
      <c r="J318" s="62"/>
      <c r="K318" s="116"/>
      <c r="L318" s="111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116"/>
    </row>
    <row r="319" ht="13.5" customHeight="1">
      <c r="A319" s="30">
        <v>16.0</v>
      </c>
      <c r="B319" s="31" t="s">
        <v>39</v>
      </c>
      <c r="C319" s="100"/>
      <c r="D319" s="123">
        <v>0.0</v>
      </c>
      <c r="E319" s="123">
        <v>0.0</v>
      </c>
      <c r="F319" s="26"/>
      <c r="G319" s="87"/>
      <c r="H319" s="55"/>
      <c r="I319" s="26"/>
      <c r="J319" s="62"/>
      <c r="K319" s="116"/>
      <c r="L319" s="111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116"/>
    </row>
    <row r="320" ht="13.5" customHeight="1">
      <c r="A320" s="30">
        <v>17.0</v>
      </c>
      <c r="B320" s="31" t="s">
        <v>40</v>
      </c>
      <c r="C320" s="100"/>
      <c r="D320" s="123">
        <v>0.0</v>
      </c>
      <c r="E320" s="123">
        <v>0.0</v>
      </c>
      <c r="F320" s="26" t="s">
        <v>49</v>
      </c>
      <c r="G320" s="87"/>
      <c r="H320" s="55"/>
      <c r="I320" s="26">
        <f>E320*H320/10</f>
        <v>0</v>
      </c>
      <c r="J320" s="62"/>
      <c r="K320" s="116"/>
      <c r="L320" s="111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116"/>
    </row>
    <row r="321" ht="13.5" customHeight="1">
      <c r="A321" s="63"/>
      <c r="B321" s="25" t="s">
        <v>41</v>
      </c>
      <c r="C321" s="26">
        <v>48.0</v>
      </c>
      <c r="D321" s="123">
        <v>41.0</v>
      </c>
      <c r="E321" s="26">
        <v>47.0</v>
      </c>
      <c r="F321" s="26">
        <f t="shared" ref="F321:G321" si="40">SUM(F305:F320)</f>
        <v>0</v>
      </c>
      <c r="G321" s="26">
        <f t="shared" si="40"/>
        <v>46.7</v>
      </c>
      <c r="H321" s="65">
        <f>I321/E321*10</f>
        <v>97.19776596</v>
      </c>
      <c r="I321" s="26">
        <f>SUM(I305:I320)</f>
        <v>456.8295</v>
      </c>
      <c r="J321" s="62"/>
      <c r="K321" s="116"/>
      <c r="L321" s="111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116"/>
    </row>
    <row r="322" ht="13.5" customHeight="1">
      <c r="A322" s="4"/>
      <c r="B322" s="4"/>
      <c r="C322" s="42"/>
      <c r="D322" s="42"/>
      <c r="E322" s="43"/>
      <c r="F322" s="42"/>
      <c r="G322" s="42"/>
      <c r="H322" s="59"/>
      <c r="I322" s="42"/>
      <c r="J322" s="6"/>
      <c r="K322" s="116"/>
      <c r="L322" s="111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2"/>
      <c r="D323" s="42"/>
      <c r="E323" s="43"/>
      <c r="F323" s="42"/>
      <c r="G323" s="42"/>
      <c r="H323" s="59"/>
      <c r="I323" s="42"/>
      <c r="J323" s="6"/>
      <c r="K323" s="116"/>
      <c r="L323" s="111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2"/>
      <c r="D324" s="42"/>
      <c r="E324" s="43"/>
      <c r="F324" s="42"/>
      <c r="G324" s="42"/>
      <c r="H324" s="59"/>
      <c r="I324" s="42"/>
      <c r="J324" s="6"/>
      <c r="K324" s="116"/>
      <c r="L324" s="111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2"/>
      <c r="D325" s="42"/>
      <c r="E325" s="43"/>
      <c r="F325" s="42"/>
      <c r="G325" s="42"/>
      <c r="H325" s="59"/>
      <c r="I325" s="42"/>
      <c r="J325" s="6"/>
      <c r="K325" s="116"/>
      <c r="L325" s="111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2"/>
      <c r="D326" s="42"/>
      <c r="E326" s="43"/>
      <c r="F326" s="42"/>
      <c r="G326" s="42"/>
      <c r="H326" s="59"/>
      <c r="I326" s="42"/>
      <c r="J326" s="6"/>
      <c r="K326" s="116"/>
      <c r="L326" s="111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2"/>
      <c r="D327" s="42"/>
      <c r="E327" s="43"/>
      <c r="F327" s="42"/>
      <c r="G327" s="42"/>
      <c r="H327" s="59"/>
      <c r="I327" s="42"/>
      <c r="J327" s="6"/>
      <c r="K327" s="116"/>
      <c r="L327" s="111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2"/>
      <c r="D328" s="42"/>
      <c r="E328" s="43"/>
      <c r="F328" s="42"/>
      <c r="G328" s="42"/>
      <c r="H328" s="59"/>
      <c r="I328" s="42"/>
      <c r="J328" s="6"/>
      <c r="K328" s="116"/>
      <c r="L328" s="111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2"/>
      <c r="D329" s="42"/>
      <c r="E329" s="43"/>
      <c r="F329" s="42"/>
      <c r="G329" s="42"/>
      <c r="H329" s="59"/>
      <c r="I329" s="42"/>
      <c r="J329" s="6"/>
      <c r="K329" s="116"/>
      <c r="L329" s="111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2"/>
      <c r="D330" s="42"/>
      <c r="E330" s="43"/>
      <c r="F330" s="42"/>
      <c r="G330" s="42"/>
      <c r="H330" s="59"/>
      <c r="I330" s="42"/>
      <c r="J330" s="6"/>
      <c r="K330" s="116"/>
      <c r="L330" s="111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2"/>
      <c r="D331" s="42"/>
      <c r="E331" s="43"/>
      <c r="F331" s="42"/>
      <c r="G331" s="42"/>
      <c r="H331" s="59"/>
      <c r="I331" s="42"/>
      <c r="J331" s="6"/>
      <c r="K331" s="116"/>
      <c r="L331" s="111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2"/>
      <c r="D332" s="42"/>
      <c r="E332" s="43"/>
      <c r="F332" s="42"/>
      <c r="G332" s="42"/>
      <c r="H332" s="59"/>
      <c r="I332" s="42"/>
      <c r="J332" s="6"/>
      <c r="K332" s="116"/>
      <c r="L332" s="111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2"/>
      <c r="D333" s="42"/>
      <c r="E333" s="43"/>
      <c r="F333" s="42"/>
      <c r="G333" s="42"/>
      <c r="H333" s="59"/>
      <c r="I333" s="42"/>
      <c r="J333" s="6"/>
      <c r="K333" s="116"/>
      <c r="L333" s="111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2"/>
      <c r="D334" s="42"/>
      <c r="E334" s="43"/>
      <c r="F334" s="42"/>
      <c r="G334" s="42"/>
      <c r="H334" s="59"/>
      <c r="I334" s="42"/>
      <c r="J334" s="6"/>
      <c r="K334" s="116"/>
      <c r="L334" s="111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2"/>
      <c r="D335" s="42"/>
      <c r="E335" s="43"/>
      <c r="F335" s="42"/>
      <c r="G335" s="42"/>
      <c r="H335" s="59"/>
      <c r="I335" s="42"/>
      <c r="J335" s="6"/>
      <c r="K335" s="116"/>
      <c r="L335" s="111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2"/>
      <c r="D336" s="42"/>
      <c r="E336" s="43"/>
      <c r="F336" s="42"/>
      <c r="G336" s="42"/>
      <c r="H336" s="59"/>
      <c r="I336" s="42"/>
      <c r="J336" s="6"/>
      <c r="K336" s="116"/>
      <c r="L336" s="111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2"/>
      <c r="D337" s="42"/>
      <c r="E337" s="43"/>
      <c r="F337" s="42"/>
      <c r="G337" s="42"/>
      <c r="H337" s="59"/>
      <c r="I337" s="42"/>
      <c r="J337" s="6"/>
      <c r="K337" s="116"/>
      <c r="L337" s="111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2"/>
      <c r="D338" s="42"/>
      <c r="E338" s="43"/>
      <c r="F338" s="42"/>
      <c r="G338" s="42"/>
      <c r="H338" s="59"/>
      <c r="I338" s="42"/>
      <c r="J338" s="6"/>
      <c r="K338" s="116"/>
      <c r="L338" s="111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2"/>
      <c r="D339" s="42"/>
      <c r="E339" s="43"/>
      <c r="F339" s="42"/>
      <c r="G339" s="42"/>
      <c r="H339" s="59"/>
      <c r="I339" s="42"/>
      <c r="J339" s="6"/>
      <c r="K339" s="116"/>
      <c r="L339" s="111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2"/>
      <c r="D340" s="42"/>
      <c r="E340" s="43"/>
      <c r="F340" s="42"/>
      <c r="G340" s="42"/>
      <c r="H340" s="59"/>
      <c r="I340" s="42"/>
      <c r="J340" s="6"/>
      <c r="K340" s="116"/>
      <c r="L340" s="111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2"/>
      <c r="D341" s="42"/>
      <c r="E341" s="43"/>
      <c r="F341" s="42"/>
      <c r="G341" s="42"/>
      <c r="H341" s="59"/>
      <c r="I341" s="42"/>
      <c r="J341" s="6"/>
      <c r="K341" s="116"/>
      <c r="L341" s="111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2"/>
      <c r="D342" s="42"/>
      <c r="E342" s="43"/>
      <c r="F342" s="42"/>
      <c r="G342" s="42"/>
      <c r="H342" s="59"/>
      <c r="I342" s="42"/>
      <c r="J342" s="6"/>
      <c r="K342" s="116"/>
      <c r="L342" s="111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2"/>
      <c r="D343" s="42"/>
      <c r="E343" s="43"/>
      <c r="F343" s="42"/>
      <c r="G343" s="42"/>
      <c r="H343" s="59"/>
      <c r="I343" s="42"/>
      <c r="J343" s="6"/>
      <c r="K343" s="116"/>
      <c r="L343" s="111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2"/>
      <c r="D344" s="42"/>
      <c r="E344" s="43"/>
      <c r="F344" s="42"/>
      <c r="G344" s="42"/>
      <c r="H344" s="59"/>
      <c r="I344" s="42"/>
      <c r="J344" s="6"/>
      <c r="K344" s="116"/>
      <c r="L344" s="111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2"/>
      <c r="D345" s="42"/>
      <c r="E345" s="43"/>
      <c r="F345" s="42"/>
      <c r="G345" s="42"/>
      <c r="H345" s="59"/>
      <c r="I345" s="42"/>
      <c r="J345" s="6"/>
      <c r="K345" s="116"/>
      <c r="L345" s="111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2"/>
      <c r="D346" s="42"/>
      <c r="E346" s="43"/>
      <c r="F346" s="42"/>
      <c r="G346" s="42"/>
      <c r="H346" s="59"/>
      <c r="I346" s="42"/>
      <c r="J346" s="6"/>
      <c r="K346" s="116"/>
      <c r="L346" s="111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2"/>
      <c r="D347" s="42"/>
      <c r="E347" s="43"/>
      <c r="F347" s="42"/>
      <c r="G347" s="42"/>
      <c r="H347" s="59"/>
      <c r="I347" s="42"/>
      <c r="J347" s="6"/>
      <c r="K347" s="116"/>
      <c r="L347" s="111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2"/>
      <c r="D348" s="42"/>
      <c r="E348" s="43"/>
      <c r="F348" s="42"/>
      <c r="G348" s="42"/>
      <c r="H348" s="59"/>
      <c r="I348" s="42"/>
      <c r="J348" s="6"/>
      <c r="K348" s="116"/>
      <c r="L348" s="111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2"/>
      <c r="D349" s="42"/>
      <c r="E349" s="43"/>
      <c r="F349" s="42"/>
      <c r="G349" s="42"/>
      <c r="H349" s="59"/>
      <c r="I349" s="42"/>
      <c r="J349" s="6"/>
      <c r="K349" s="116"/>
      <c r="L349" s="111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2"/>
      <c r="D350" s="42"/>
      <c r="E350" s="43"/>
      <c r="F350" s="42"/>
      <c r="G350" s="42"/>
      <c r="H350" s="59"/>
      <c r="I350" s="42"/>
      <c r="J350" s="6"/>
      <c r="K350" s="116"/>
      <c r="L350" s="111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2"/>
      <c r="D351" s="42"/>
      <c r="E351" s="43"/>
      <c r="F351" s="42"/>
      <c r="G351" s="42"/>
      <c r="H351" s="59"/>
      <c r="I351" s="42"/>
      <c r="J351" s="6"/>
      <c r="K351" s="116"/>
      <c r="L351" s="111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2"/>
      <c r="D352" s="42"/>
      <c r="E352" s="43"/>
      <c r="F352" s="42"/>
      <c r="G352" s="42"/>
      <c r="H352" s="59"/>
      <c r="I352" s="42"/>
      <c r="J352" s="6"/>
      <c r="K352" s="116"/>
      <c r="L352" s="111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2"/>
      <c r="D353" s="42"/>
      <c r="E353" s="43"/>
      <c r="F353" s="42"/>
      <c r="G353" s="42"/>
      <c r="H353" s="59"/>
      <c r="I353" s="42"/>
      <c r="J353" s="6"/>
      <c r="K353" s="116"/>
      <c r="L353" s="111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2"/>
      <c r="D354" s="42"/>
      <c r="E354" s="43"/>
      <c r="F354" s="42"/>
      <c r="G354" s="42"/>
      <c r="H354" s="59"/>
      <c r="I354" s="42"/>
      <c r="J354" s="6"/>
      <c r="K354" s="116"/>
      <c r="L354" s="111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2"/>
      <c r="D355" s="42"/>
      <c r="E355" s="43"/>
      <c r="F355" s="42"/>
      <c r="G355" s="42"/>
      <c r="H355" s="59"/>
      <c r="I355" s="42"/>
      <c r="J355" s="6"/>
      <c r="K355" s="116"/>
      <c r="L355" s="111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2"/>
      <c r="D356" s="42"/>
      <c r="E356" s="43"/>
      <c r="F356" s="42"/>
      <c r="G356" s="42"/>
      <c r="H356" s="59"/>
      <c r="I356" s="42"/>
      <c r="J356" s="6"/>
      <c r="K356" s="116"/>
      <c r="L356" s="111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2"/>
      <c r="D357" s="42"/>
      <c r="E357" s="43"/>
      <c r="F357" s="42"/>
      <c r="G357" s="42"/>
      <c r="H357" s="59"/>
      <c r="I357" s="42"/>
      <c r="J357" s="6"/>
      <c r="K357" s="116"/>
      <c r="L357" s="111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2"/>
      <c r="D358" s="42"/>
      <c r="E358" s="43"/>
      <c r="F358" s="42"/>
      <c r="G358" s="42"/>
      <c r="H358" s="59"/>
      <c r="I358" s="42"/>
      <c r="J358" s="6"/>
      <c r="K358" s="116"/>
      <c r="L358" s="111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2"/>
      <c r="D359" s="42"/>
      <c r="E359" s="43"/>
      <c r="F359" s="42"/>
      <c r="G359" s="42"/>
      <c r="H359" s="59"/>
      <c r="I359" s="42"/>
      <c r="J359" s="6"/>
      <c r="K359" s="116"/>
      <c r="L359" s="111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2"/>
      <c r="D360" s="42"/>
      <c r="E360" s="43"/>
      <c r="F360" s="42"/>
      <c r="G360" s="42"/>
      <c r="H360" s="59"/>
      <c r="I360" s="42"/>
      <c r="J360" s="6"/>
      <c r="K360" s="116"/>
      <c r="L360" s="111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2"/>
      <c r="D361" s="42"/>
      <c r="E361" s="43"/>
      <c r="F361" s="42"/>
      <c r="G361" s="42"/>
      <c r="H361" s="59"/>
      <c r="I361" s="42"/>
      <c r="J361" s="6"/>
      <c r="K361" s="116"/>
      <c r="L361" s="111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2"/>
      <c r="D362" s="42"/>
      <c r="E362" s="43"/>
      <c r="F362" s="42"/>
      <c r="G362" s="42"/>
      <c r="H362" s="59"/>
      <c r="I362" s="42"/>
      <c r="J362" s="6"/>
      <c r="K362" s="116"/>
      <c r="L362" s="111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2"/>
      <c r="D363" s="42"/>
      <c r="E363" s="43"/>
      <c r="F363" s="42"/>
      <c r="G363" s="42"/>
      <c r="H363" s="59"/>
      <c r="I363" s="42"/>
      <c r="J363" s="6"/>
      <c r="K363" s="116"/>
      <c r="L363" s="111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2"/>
      <c r="D364" s="42"/>
      <c r="E364" s="43"/>
      <c r="F364" s="42"/>
      <c r="G364" s="42"/>
      <c r="H364" s="59"/>
      <c r="I364" s="42"/>
      <c r="J364" s="6"/>
      <c r="K364" s="116"/>
      <c r="L364" s="111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2"/>
      <c r="D365" s="42"/>
      <c r="E365" s="43"/>
      <c r="F365" s="42"/>
      <c r="G365" s="42"/>
      <c r="H365" s="59"/>
      <c r="I365" s="42"/>
      <c r="J365" s="6"/>
      <c r="K365" s="116"/>
      <c r="L365" s="111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2"/>
      <c r="D366" s="42"/>
      <c r="E366" s="43"/>
      <c r="F366" s="42"/>
      <c r="G366" s="42"/>
      <c r="H366" s="59"/>
      <c r="I366" s="42"/>
      <c r="J366" s="6"/>
      <c r="K366" s="116"/>
      <c r="L366" s="111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2"/>
      <c r="D367" s="42"/>
      <c r="E367" s="43"/>
      <c r="F367" s="42"/>
      <c r="G367" s="42"/>
      <c r="H367" s="59"/>
      <c r="I367" s="42"/>
      <c r="J367" s="6"/>
      <c r="K367" s="116"/>
      <c r="L367" s="111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2"/>
      <c r="D368" s="42"/>
      <c r="E368" s="43"/>
      <c r="F368" s="42"/>
      <c r="G368" s="42"/>
      <c r="H368" s="59"/>
      <c r="I368" s="42"/>
      <c r="J368" s="6"/>
      <c r="K368" s="116"/>
      <c r="L368" s="111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2"/>
      <c r="D369" s="42"/>
      <c r="E369" s="43"/>
      <c r="F369" s="42"/>
      <c r="G369" s="42"/>
      <c r="H369" s="59"/>
      <c r="I369" s="42"/>
      <c r="J369" s="6"/>
      <c r="K369" s="116"/>
      <c r="L369" s="111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2"/>
      <c r="D370" s="42"/>
      <c r="E370" s="43"/>
      <c r="F370" s="42"/>
      <c r="G370" s="42"/>
      <c r="H370" s="59"/>
      <c r="I370" s="42"/>
      <c r="J370" s="6"/>
      <c r="K370" s="116"/>
      <c r="L370" s="111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2"/>
      <c r="D371" s="42"/>
      <c r="E371" s="43"/>
      <c r="F371" s="42"/>
      <c r="G371" s="42"/>
      <c r="H371" s="59"/>
      <c r="I371" s="42"/>
      <c r="J371" s="6"/>
      <c r="K371" s="116"/>
      <c r="L371" s="111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2"/>
      <c r="D372" s="42"/>
      <c r="E372" s="43"/>
      <c r="F372" s="42"/>
      <c r="G372" s="42"/>
      <c r="H372" s="59"/>
      <c r="I372" s="42"/>
      <c r="J372" s="6"/>
      <c r="K372" s="116"/>
      <c r="L372" s="111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2"/>
      <c r="D373" s="42"/>
      <c r="E373" s="43"/>
      <c r="F373" s="42"/>
      <c r="G373" s="42"/>
      <c r="H373" s="59"/>
      <c r="I373" s="42"/>
      <c r="J373" s="6"/>
      <c r="K373" s="116"/>
      <c r="L373" s="111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2"/>
      <c r="D374" s="42"/>
      <c r="E374" s="43"/>
      <c r="F374" s="42"/>
      <c r="G374" s="42"/>
      <c r="H374" s="59"/>
      <c r="I374" s="42"/>
      <c r="J374" s="6"/>
      <c r="K374" s="116"/>
      <c r="L374" s="111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2"/>
      <c r="D375" s="42"/>
      <c r="E375" s="43"/>
      <c r="F375" s="42"/>
      <c r="G375" s="42"/>
      <c r="H375" s="59"/>
      <c r="I375" s="42"/>
      <c r="J375" s="6"/>
      <c r="K375" s="116"/>
      <c r="L375" s="111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2"/>
      <c r="D376" s="42"/>
      <c r="E376" s="43"/>
      <c r="F376" s="42"/>
      <c r="G376" s="42"/>
      <c r="H376" s="59"/>
      <c r="I376" s="42"/>
      <c r="J376" s="6"/>
      <c r="K376" s="116"/>
      <c r="L376" s="111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2"/>
      <c r="D377" s="42"/>
      <c r="E377" s="43"/>
      <c r="F377" s="42"/>
      <c r="G377" s="42"/>
      <c r="H377" s="59"/>
      <c r="I377" s="42"/>
      <c r="J377" s="6"/>
      <c r="K377" s="116"/>
      <c r="L377" s="111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2"/>
      <c r="D378" s="42"/>
      <c r="E378" s="43"/>
      <c r="F378" s="42"/>
      <c r="G378" s="42"/>
      <c r="H378" s="59"/>
      <c r="I378" s="42"/>
      <c r="J378" s="6"/>
      <c r="K378" s="116"/>
      <c r="L378" s="111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2"/>
      <c r="D379" s="42"/>
      <c r="E379" s="43"/>
      <c r="F379" s="42"/>
      <c r="G379" s="42"/>
      <c r="H379" s="59"/>
      <c r="I379" s="42"/>
      <c r="J379" s="6"/>
      <c r="K379" s="116"/>
      <c r="L379" s="111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2"/>
      <c r="D380" s="42"/>
      <c r="E380" s="43"/>
      <c r="F380" s="42"/>
      <c r="G380" s="42"/>
      <c r="H380" s="59"/>
      <c r="I380" s="42"/>
      <c r="J380" s="6"/>
      <c r="K380" s="116"/>
      <c r="L380" s="111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2"/>
      <c r="D381" s="42"/>
      <c r="E381" s="43"/>
      <c r="F381" s="42"/>
      <c r="G381" s="42"/>
      <c r="H381" s="59"/>
      <c r="I381" s="42"/>
      <c r="J381" s="6"/>
      <c r="K381" s="116"/>
      <c r="L381" s="111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2"/>
      <c r="D382" s="42"/>
      <c r="E382" s="43"/>
      <c r="F382" s="42"/>
      <c r="G382" s="42"/>
      <c r="H382" s="59"/>
      <c r="I382" s="42"/>
      <c r="J382" s="6"/>
      <c r="K382" s="116"/>
      <c r="L382" s="111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2"/>
      <c r="D383" s="42"/>
      <c r="E383" s="43"/>
      <c r="F383" s="42"/>
      <c r="G383" s="42"/>
      <c r="H383" s="59"/>
      <c r="I383" s="42"/>
      <c r="J383" s="6"/>
      <c r="K383" s="116"/>
      <c r="L383" s="111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2"/>
      <c r="D384" s="42"/>
      <c r="E384" s="43"/>
      <c r="F384" s="42"/>
      <c r="G384" s="42"/>
      <c r="H384" s="59"/>
      <c r="I384" s="42"/>
      <c r="J384" s="6"/>
      <c r="K384" s="116"/>
      <c r="L384" s="111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2"/>
      <c r="D385" s="42"/>
      <c r="E385" s="43"/>
      <c r="F385" s="42"/>
      <c r="G385" s="42"/>
      <c r="H385" s="59"/>
      <c r="I385" s="42"/>
      <c r="J385" s="6"/>
      <c r="K385" s="116"/>
      <c r="L385" s="111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2"/>
      <c r="D386" s="42"/>
      <c r="E386" s="43"/>
      <c r="F386" s="42"/>
      <c r="G386" s="42"/>
      <c r="H386" s="59"/>
      <c r="I386" s="42"/>
      <c r="J386" s="6"/>
      <c r="K386" s="116"/>
      <c r="L386" s="111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2"/>
      <c r="D387" s="42"/>
      <c r="E387" s="43"/>
      <c r="F387" s="42"/>
      <c r="G387" s="42"/>
      <c r="H387" s="59"/>
      <c r="I387" s="42"/>
      <c r="J387" s="6"/>
      <c r="K387" s="116"/>
      <c r="L387" s="111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2"/>
      <c r="D388" s="42"/>
      <c r="E388" s="43"/>
      <c r="F388" s="42"/>
      <c r="G388" s="42"/>
      <c r="H388" s="59"/>
      <c r="I388" s="42"/>
      <c r="J388" s="6"/>
      <c r="K388" s="116"/>
      <c r="L388" s="111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2"/>
      <c r="D389" s="42"/>
      <c r="E389" s="43"/>
      <c r="F389" s="42"/>
      <c r="G389" s="42"/>
      <c r="H389" s="59"/>
      <c r="I389" s="42"/>
      <c r="J389" s="6"/>
      <c r="K389" s="116"/>
      <c r="L389" s="111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2"/>
      <c r="D390" s="42"/>
      <c r="E390" s="43"/>
      <c r="F390" s="42"/>
      <c r="G390" s="42"/>
      <c r="H390" s="59"/>
      <c r="I390" s="42"/>
      <c r="J390" s="6"/>
      <c r="K390" s="116"/>
      <c r="L390" s="111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2"/>
      <c r="D391" s="42"/>
      <c r="E391" s="43"/>
      <c r="F391" s="42"/>
      <c r="G391" s="42"/>
      <c r="H391" s="59"/>
      <c r="I391" s="42"/>
      <c r="J391" s="6"/>
      <c r="K391" s="116"/>
      <c r="L391" s="111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2"/>
      <c r="D392" s="42"/>
      <c r="E392" s="43"/>
      <c r="F392" s="42"/>
      <c r="G392" s="42"/>
      <c r="H392" s="59"/>
      <c r="I392" s="42"/>
      <c r="J392" s="6"/>
      <c r="K392" s="116"/>
      <c r="L392" s="111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2"/>
      <c r="D393" s="42"/>
      <c r="E393" s="43"/>
      <c r="F393" s="42"/>
      <c r="G393" s="42"/>
      <c r="H393" s="59"/>
      <c r="I393" s="42"/>
      <c r="J393" s="6"/>
      <c r="K393" s="116"/>
      <c r="L393" s="111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2"/>
      <c r="D394" s="42"/>
      <c r="E394" s="43"/>
      <c r="F394" s="42"/>
      <c r="G394" s="42"/>
      <c r="H394" s="59"/>
      <c r="I394" s="42"/>
      <c r="J394" s="6"/>
      <c r="K394" s="116"/>
      <c r="L394" s="111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2"/>
      <c r="D395" s="42"/>
      <c r="E395" s="43"/>
      <c r="F395" s="42"/>
      <c r="G395" s="42"/>
      <c r="H395" s="59"/>
      <c r="I395" s="42"/>
      <c r="J395" s="6"/>
      <c r="K395" s="116"/>
      <c r="L395" s="111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2"/>
      <c r="D396" s="42"/>
      <c r="E396" s="43"/>
      <c r="F396" s="42"/>
      <c r="G396" s="42"/>
      <c r="H396" s="59"/>
      <c r="I396" s="42"/>
      <c r="J396" s="6"/>
      <c r="K396" s="116"/>
      <c r="L396" s="111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2"/>
      <c r="D397" s="42"/>
      <c r="E397" s="43"/>
      <c r="F397" s="42"/>
      <c r="G397" s="42"/>
      <c r="H397" s="59"/>
      <c r="I397" s="42"/>
      <c r="J397" s="6"/>
      <c r="K397" s="116"/>
      <c r="L397" s="111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2"/>
      <c r="D398" s="42"/>
      <c r="E398" s="43"/>
      <c r="F398" s="42"/>
      <c r="G398" s="42"/>
      <c r="H398" s="59"/>
      <c r="I398" s="42"/>
      <c r="J398" s="6"/>
      <c r="K398" s="116"/>
      <c r="L398" s="111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2"/>
      <c r="D399" s="42"/>
      <c r="E399" s="43"/>
      <c r="F399" s="42"/>
      <c r="G399" s="42"/>
      <c r="H399" s="59"/>
      <c r="I399" s="42"/>
      <c r="J399" s="6"/>
      <c r="K399" s="116"/>
      <c r="L399" s="111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2"/>
      <c r="D400" s="42"/>
      <c r="E400" s="43"/>
      <c r="F400" s="42"/>
      <c r="G400" s="42"/>
      <c r="H400" s="59"/>
      <c r="I400" s="42"/>
      <c r="J400" s="6"/>
      <c r="K400" s="116"/>
      <c r="L400" s="111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2"/>
      <c r="D401" s="42"/>
      <c r="E401" s="43"/>
      <c r="F401" s="42"/>
      <c r="G401" s="42"/>
      <c r="H401" s="59"/>
      <c r="I401" s="42"/>
      <c r="J401" s="6"/>
      <c r="K401" s="116"/>
      <c r="L401" s="111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2"/>
      <c r="D402" s="42"/>
      <c r="E402" s="43"/>
      <c r="F402" s="42"/>
      <c r="G402" s="42"/>
      <c r="H402" s="59"/>
      <c r="I402" s="42"/>
      <c r="J402" s="6"/>
      <c r="K402" s="116"/>
      <c r="L402" s="111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2"/>
      <c r="D403" s="42"/>
      <c r="E403" s="43"/>
      <c r="F403" s="42"/>
      <c r="G403" s="42"/>
      <c r="H403" s="59"/>
      <c r="I403" s="42"/>
      <c r="J403" s="6"/>
      <c r="K403" s="116"/>
      <c r="L403" s="111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2"/>
      <c r="D404" s="42"/>
      <c r="E404" s="43"/>
      <c r="F404" s="42"/>
      <c r="G404" s="42"/>
      <c r="H404" s="59"/>
      <c r="I404" s="42"/>
      <c r="J404" s="6"/>
      <c r="K404" s="116"/>
      <c r="L404" s="111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2"/>
      <c r="D405" s="42"/>
      <c r="E405" s="43"/>
      <c r="F405" s="42"/>
      <c r="G405" s="42"/>
      <c r="H405" s="59"/>
      <c r="I405" s="42"/>
      <c r="J405" s="6"/>
      <c r="K405" s="116"/>
      <c r="L405" s="111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2"/>
      <c r="D406" s="42"/>
      <c r="E406" s="43"/>
      <c r="F406" s="42"/>
      <c r="G406" s="42"/>
      <c r="H406" s="59"/>
      <c r="I406" s="42"/>
      <c r="J406" s="6"/>
      <c r="K406" s="116"/>
      <c r="L406" s="111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2"/>
      <c r="D407" s="42"/>
      <c r="E407" s="43"/>
      <c r="F407" s="42"/>
      <c r="G407" s="42"/>
      <c r="H407" s="59"/>
      <c r="I407" s="42"/>
      <c r="J407" s="6"/>
      <c r="K407" s="116"/>
      <c r="L407" s="111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2"/>
      <c r="D408" s="42"/>
      <c r="E408" s="43"/>
      <c r="F408" s="42"/>
      <c r="G408" s="42"/>
      <c r="H408" s="59"/>
      <c r="I408" s="42"/>
      <c r="J408" s="6"/>
      <c r="K408" s="116"/>
      <c r="L408" s="111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2"/>
      <c r="D409" s="42"/>
      <c r="E409" s="43"/>
      <c r="F409" s="42"/>
      <c r="G409" s="42"/>
      <c r="H409" s="59"/>
      <c r="I409" s="42"/>
      <c r="J409" s="6"/>
      <c r="K409" s="116"/>
      <c r="L409" s="111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2"/>
      <c r="D410" s="42"/>
      <c r="E410" s="43"/>
      <c r="F410" s="42"/>
      <c r="G410" s="42"/>
      <c r="H410" s="59"/>
      <c r="I410" s="42"/>
      <c r="J410" s="6"/>
      <c r="K410" s="116"/>
      <c r="L410" s="111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2"/>
      <c r="D411" s="42"/>
      <c r="E411" s="43"/>
      <c r="F411" s="42"/>
      <c r="G411" s="42"/>
      <c r="H411" s="59"/>
      <c r="I411" s="42"/>
      <c r="J411" s="6"/>
      <c r="K411" s="116"/>
      <c r="L411" s="111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2"/>
      <c r="D412" s="42"/>
      <c r="E412" s="43"/>
      <c r="F412" s="42"/>
      <c r="G412" s="42"/>
      <c r="H412" s="59"/>
      <c r="I412" s="42"/>
      <c r="J412" s="6"/>
      <c r="K412" s="116"/>
      <c r="L412" s="111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2"/>
      <c r="D413" s="42"/>
      <c r="E413" s="43"/>
      <c r="F413" s="42"/>
      <c r="G413" s="42"/>
      <c r="H413" s="59"/>
      <c r="I413" s="42"/>
      <c r="J413" s="6"/>
      <c r="K413" s="116"/>
      <c r="L413" s="111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2"/>
      <c r="D414" s="42"/>
      <c r="E414" s="43"/>
      <c r="F414" s="42"/>
      <c r="G414" s="42"/>
      <c r="H414" s="59"/>
      <c r="I414" s="42"/>
      <c r="J414" s="6"/>
      <c r="K414" s="116"/>
      <c r="L414" s="111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2"/>
      <c r="D415" s="42"/>
      <c r="E415" s="43"/>
      <c r="F415" s="42"/>
      <c r="G415" s="42"/>
      <c r="H415" s="59"/>
      <c r="I415" s="42"/>
      <c r="J415" s="6"/>
      <c r="K415" s="116"/>
      <c r="L415" s="111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2"/>
      <c r="D416" s="42"/>
      <c r="E416" s="43"/>
      <c r="F416" s="42"/>
      <c r="G416" s="42"/>
      <c r="H416" s="59"/>
      <c r="I416" s="42"/>
      <c r="J416" s="6"/>
      <c r="K416" s="116"/>
      <c r="L416" s="111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2"/>
      <c r="D417" s="42"/>
      <c r="E417" s="43"/>
      <c r="F417" s="42"/>
      <c r="G417" s="42"/>
      <c r="H417" s="59"/>
      <c r="I417" s="42"/>
      <c r="J417" s="6"/>
      <c r="K417" s="116"/>
      <c r="L417" s="111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2"/>
      <c r="D418" s="42"/>
      <c r="E418" s="43"/>
      <c r="F418" s="42"/>
      <c r="G418" s="42"/>
      <c r="H418" s="59"/>
      <c r="I418" s="42"/>
      <c r="J418" s="6"/>
      <c r="K418" s="116"/>
      <c r="L418" s="111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2"/>
      <c r="D419" s="42"/>
      <c r="E419" s="43"/>
      <c r="F419" s="42"/>
      <c r="G419" s="42"/>
      <c r="H419" s="59"/>
      <c r="I419" s="42"/>
      <c r="J419" s="6"/>
      <c r="K419" s="116"/>
      <c r="L419" s="111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2"/>
      <c r="D420" s="42"/>
      <c r="E420" s="43"/>
      <c r="F420" s="42"/>
      <c r="G420" s="42"/>
      <c r="H420" s="59"/>
      <c r="I420" s="42"/>
      <c r="J420" s="6"/>
      <c r="K420" s="116"/>
      <c r="L420" s="111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2"/>
      <c r="D421" s="42"/>
      <c r="E421" s="43"/>
      <c r="F421" s="42"/>
      <c r="G421" s="42"/>
      <c r="H421" s="59"/>
      <c r="I421" s="42"/>
      <c r="J421" s="6"/>
      <c r="K421" s="116"/>
      <c r="L421" s="111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2"/>
      <c r="D422" s="42"/>
      <c r="E422" s="43"/>
      <c r="F422" s="42"/>
      <c r="G422" s="42"/>
      <c r="H422" s="59"/>
      <c r="I422" s="42"/>
      <c r="J422" s="6"/>
      <c r="K422" s="116"/>
      <c r="L422" s="111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2"/>
      <c r="D423" s="42"/>
      <c r="E423" s="43"/>
      <c r="F423" s="42"/>
      <c r="G423" s="42"/>
      <c r="H423" s="59"/>
      <c r="I423" s="42"/>
      <c r="J423" s="6"/>
      <c r="K423" s="116"/>
      <c r="L423" s="111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2"/>
      <c r="D424" s="42"/>
      <c r="E424" s="43"/>
      <c r="F424" s="42"/>
      <c r="G424" s="42"/>
      <c r="H424" s="59"/>
      <c r="I424" s="42"/>
      <c r="J424" s="6"/>
      <c r="K424" s="116"/>
      <c r="L424" s="111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2"/>
      <c r="D425" s="42"/>
      <c r="E425" s="43"/>
      <c r="F425" s="42"/>
      <c r="G425" s="42"/>
      <c r="H425" s="59"/>
      <c r="I425" s="42"/>
      <c r="J425" s="6"/>
      <c r="K425" s="116"/>
      <c r="L425" s="111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2"/>
      <c r="D426" s="42"/>
      <c r="E426" s="43"/>
      <c r="F426" s="42"/>
      <c r="G426" s="42"/>
      <c r="H426" s="59"/>
      <c r="I426" s="42"/>
      <c r="J426" s="6"/>
      <c r="K426" s="116"/>
      <c r="L426" s="111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2"/>
      <c r="D427" s="42"/>
      <c r="E427" s="43"/>
      <c r="F427" s="42"/>
      <c r="G427" s="42"/>
      <c r="H427" s="59"/>
      <c r="I427" s="42"/>
      <c r="J427" s="6"/>
      <c r="K427" s="116"/>
      <c r="L427" s="111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2"/>
      <c r="D428" s="42"/>
      <c r="E428" s="43"/>
      <c r="F428" s="42"/>
      <c r="G428" s="42"/>
      <c r="H428" s="59"/>
      <c r="I428" s="42"/>
      <c r="J428" s="6"/>
      <c r="K428" s="116"/>
      <c r="L428" s="111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2"/>
      <c r="D429" s="42"/>
      <c r="E429" s="43"/>
      <c r="F429" s="42"/>
      <c r="G429" s="42"/>
      <c r="H429" s="59"/>
      <c r="I429" s="42"/>
      <c r="J429" s="6"/>
      <c r="K429" s="116"/>
      <c r="L429" s="111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2"/>
      <c r="D430" s="42"/>
      <c r="E430" s="43"/>
      <c r="F430" s="42"/>
      <c r="G430" s="42"/>
      <c r="H430" s="59"/>
      <c r="I430" s="42"/>
      <c r="J430" s="6"/>
      <c r="K430" s="116"/>
      <c r="L430" s="111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2"/>
      <c r="D431" s="42"/>
      <c r="E431" s="43"/>
      <c r="F431" s="42"/>
      <c r="G431" s="42"/>
      <c r="H431" s="59"/>
      <c r="I431" s="42"/>
      <c r="J431" s="6"/>
      <c r="K431" s="116"/>
      <c r="L431" s="111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2"/>
      <c r="D432" s="42"/>
      <c r="E432" s="43"/>
      <c r="F432" s="42"/>
      <c r="G432" s="42"/>
      <c r="H432" s="59"/>
      <c r="I432" s="42"/>
      <c r="J432" s="6"/>
      <c r="K432" s="116"/>
      <c r="L432" s="111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2"/>
      <c r="D433" s="42"/>
      <c r="E433" s="43"/>
      <c r="F433" s="42"/>
      <c r="G433" s="42"/>
      <c r="H433" s="59"/>
      <c r="I433" s="42"/>
      <c r="J433" s="6"/>
      <c r="K433" s="116"/>
      <c r="L433" s="111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2"/>
      <c r="D434" s="42"/>
      <c r="E434" s="43"/>
      <c r="F434" s="42"/>
      <c r="G434" s="42"/>
      <c r="H434" s="59"/>
      <c r="I434" s="42"/>
      <c r="J434" s="6"/>
      <c r="K434" s="116"/>
      <c r="L434" s="111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2"/>
      <c r="D435" s="42"/>
      <c r="E435" s="43"/>
      <c r="F435" s="42"/>
      <c r="G435" s="42"/>
      <c r="H435" s="59"/>
      <c r="I435" s="42"/>
      <c r="J435" s="6"/>
      <c r="K435" s="116"/>
      <c r="L435" s="111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2"/>
      <c r="D436" s="42"/>
      <c r="E436" s="43"/>
      <c r="F436" s="42"/>
      <c r="G436" s="42"/>
      <c r="H436" s="59"/>
      <c r="I436" s="42"/>
      <c r="J436" s="6"/>
      <c r="K436" s="116"/>
      <c r="L436" s="111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2"/>
      <c r="D437" s="42"/>
      <c r="E437" s="43"/>
      <c r="F437" s="42"/>
      <c r="G437" s="42"/>
      <c r="H437" s="59"/>
      <c r="I437" s="42"/>
      <c r="J437" s="6"/>
      <c r="K437" s="116"/>
      <c r="L437" s="111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2"/>
      <c r="D438" s="42"/>
      <c r="E438" s="43"/>
      <c r="F438" s="42"/>
      <c r="G438" s="42"/>
      <c r="H438" s="59"/>
      <c r="I438" s="42"/>
      <c r="J438" s="6"/>
      <c r="K438" s="116"/>
      <c r="L438" s="111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2"/>
      <c r="D439" s="42"/>
      <c r="E439" s="43"/>
      <c r="F439" s="42"/>
      <c r="G439" s="42"/>
      <c r="H439" s="59"/>
      <c r="I439" s="42"/>
      <c r="J439" s="6"/>
      <c r="K439" s="116"/>
      <c r="L439" s="111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2"/>
      <c r="D440" s="42"/>
      <c r="E440" s="43"/>
      <c r="F440" s="42"/>
      <c r="G440" s="42"/>
      <c r="H440" s="59"/>
      <c r="I440" s="42"/>
      <c r="J440" s="6"/>
      <c r="K440" s="116"/>
      <c r="L440" s="111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2"/>
      <c r="D441" s="42"/>
      <c r="E441" s="43"/>
      <c r="F441" s="42"/>
      <c r="G441" s="42"/>
      <c r="H441" s="59"/>
      <c r="I441" s="42"/>
      <c r="J441" s="6"/>
      <c r="K441" s="116"/>
      <c r="L441" s="111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2"/>
      <c r="D442" s="42"/>
      <c r="E442" s="43"/>
      <c r="F442" s="42"/>
      <c r="G442" s="42"/>
      <c r="H442" s="59"/>
      <c r="I442" s="42"/>
      <c r="J442" s="6"/>
      <c r="K442" s="116"/>
      <c r="L442" s="111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2"/>
      <c r="D443" s="42"/>
      <c r="E443" s="43"/>
      <c r="F443" s="42"/>
      <c r="G443" s="42"/>
      <c r="H443" s="59"/>
      <c r="I443" s="42"/>
      <c r="J443" s="6"/>
      <c r="K443" s="116"/>
      <c r="L443" s="111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2"/>
      <c r="D444" s="42"/>
      <c r="E444" s="43"/>
      <c r="F444" s="42"/>
      <c r="G444" s="42"/>
      <c r="H444" s="59"/>
      <c r="I444" s="42"/>
      <c r="J444" s="6"/>
      <c r="K444" s="116"/>
      <c r="L444" s="111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2"/>
      <c r="D445" s="42"/>
      <c r="E445" s="43"/>
      <c r="F445" s="42"/>
      <c r="G445" s="42"/>
      <c r="H445" s="59"/>
      <c r="I445" s="42"/>
      <c r="J445" s="6"/>
      <c r="K445" s="116"/>
      <c r="L445" s="111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2"/>
      <c r="D446" s="42"/>
      <c r="E446" s="43"/>
      <c r="F446" s="42"/>
      <c r="G446" s="42"/>
      <c r="H446" s="59"/>
      <c r="I446" s="42"/>
      <c r="J446" s="6"/>
      <c r="K446" s="116"/>
      <c r="L446" s="111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2"/>
      <c r="D447" s="42"/>
      <c r="E447" s="43"/>
      <c r="F447" s="42"/>
      <c r="G447" s="42"/>
      <c r="H447" s="59"/>
      <c r="I447" s="42"/>
      <c r="J447" s="6"/>
      <c r="K447" s="116"/>
      <c r="L447" s="111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2"/>
      <c r="D448" s="42"/>
      <c r="E448" s="43"/>
      <c r="F448" s="42"/>
      <c r="G448" s="42"/>
      <c r="H448" s="59"/>
      <c r="I448" s="42"/>
      <c r="J448" s="6"/>
      <c r="K448" s="116"/>
      <c r="L448" s="111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2"/>
      <c r="D449" s="42"/>
      <c r="E449" s="43"/>
      <c r="F449" s="42"/>
      <c r="G449" s="42"/>
      <c r="H449" s="59"/>
      <c r="I449" s="42"/>
      <c r="J449" s="6"/>
      <c r="K449" s="116"/>
      <c r="L449" s="111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2"/>
      <c r="D450" s="42"/>
      <c r="E450" s="43"/>
      <c r="F450" s="42"/>
      <c r="G450" s="42"/>
      <c r="H450" s="59"/>
      <c r="I450" s="42"/>
      <c r="J450" s="6"/>
      <c r="K450" s="116"/>
      <c r="L450" s="111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2"/>
      <c r="D451" s="42"/>
      <c r="E451" s="43"/>
      <c r="F451" s="42"/>
      <c r="G451" s="42"/>
      <c r="H451" s="59"/>
      <c r="I451" s="42"/>
      <c r="J451" s="6"/>
      <c r="K451" s="116"/>
      <c r="L451" s="111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2"/>
      <c r="D452" s="42"/>
      <c r="E452" s="43"/>
      <c r="F452" s="42"/>
      <c r="G452" s="42"/>
      <c r="H452" s="59"/>
      <c r="I452" s="42"/>
      <c r="J452" s="6"/>
      <c r="K452" s="116"/>
      <c r="L452" s="111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2"/>
      <c r="D453" s="42"/>
      <c r="E453" s="43"/>
      <c r="F453" s="42"/>
      <c r="G453" s="42"/>
      <c r="H453" s="59"/>
      <c r="I453" s="42"/>
      <c r="J453" s="6"/>
      <c r="K453" s="116"/>
      <c r="L453" s="111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2"/>
      <c r="D454" s="42"/>
      <c r="E454" s="43"/>
      <c r="F454" s="42"/>
      <c r="G454" s="42"/>
      <c r="H454" s="59"/>
      <c r="I454" s="42"/>
      <c r="J454" s="6"/>
      <c r="K454" s="116"/>
      <c r="L454" s="111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2"/>
      <c r="D455" s="42"/>
      <c r="E455" s="43"/>
      <c r="F455" s="42"/>
      <c r="G455" s="42"/>
      <c r="H455" s="59"/>
      <c r="I455" s="42"/>
      <c r="J455" s="6"/>
      <c r="K455" s="116"/>
      <c r="L455" s="111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2"/>
      <c r="D456" s="42"/>
      <c r="E456" s="43"/>
      <c r="F456" s="42"/>
      <c r="G456" s="42"/>
      <c r="H456" s="59"/>
      <c r="I456" s="42"/>
      <c r="J456" s="6"/>
      <c r="K456" s="116"/>
      <c r="L456" s="111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2"/>
      <c r="D457" s="42"/>
      <c r="E457" s="43"/>
      <c r="F457" s="42"/>
      <c r="G457" s="42"/>
      <c r="H457" s="59"/>
      <c r="I457" s="42"/>
      <c r="J457" s="6"/>
      <c r="K457" s="116"/>
      <c r="L457" s="111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2"/>
      <c r="D458" s="42"/>
      <c r="E458" s="43"/>
      <c r="F458" s="42"/>
      <c r="G458" s="42"/>
      <c r="H458" s="59"/>
      <c r="I458" s="42"/>
      <c r="J458" s="6"/>
      <c r="K458" s="116"/>
      <c r="L458" s="111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2"/>
      <c r="D459" s="42"/>
      <c r="E459" s="43"/>
      <c r="F459" s="42"/>
      <c r="G459" s="42"/>
      <c r="H459" s="59"/>
      <c r="I459" s="42"/>
      <c r="J459" s="6"/>
      <c r="K459" s="116"/>
      <c r="L459" s="111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2"/>
      <c r="D460" s="42"/>
      <c r="E460" s="43"/>
      <c r="F460" s="42"/>
      <c r="G460" s="42"/>
      <c r="H460" s="59"/>
      <c r="I460" s="42"/>
      <c r="J460" s="6"/>
      <c r="K460" s="116"/>
      <c r="L460" s="111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2"/>
      <c r="D461" s="42"/>
      <c r="E461" s="43"/>
      <c r="F461" s="42"/>
      <c r="G461" s="42"/>
      <c r="H461" s="59"/>
      <c r="I461" s="42"/>
      <c r="J461" s="6"/>
      <c r="K461" s="116"/>
      <c r="L461" s="111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2"/>
      <c r="D462" s="42"/>
      <c r="E462" s="43"/>
      <c r="F462" s="42"/>
      <c r="G462" s="42"/>
      <c r="H462" s="59"/>
      <c r="I462" s="42"/>
      <c r="J462" s="6"/>
      <c r="K462" s="116"/>
      <c r="L462" s="111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2"/>
      <c r="D463" s="42"/>
      <c r="E463" s="43"/>
      <c r="F463" s="42"/>
      <c r="G463" s="42"/>
      <c r="H463" s="59"/>
      <c r="I463" s="42"/>
      <c r="J463" s="6"/>
      <c r="K463" s="116"/>
      <c r="L463" s="111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2"/>
      <c r="D464" s="42"/>
      <c r="E464" s="43"/>
      <c r="F464" s="42"/>
      <c r="G464" s="42"/>
      <c r="H464" s="59"/>
      <c r="I464" s="42"/>
      <c r="J464" s="6"/>
      <c r="K464" s="116"/>
      <c r="L464" s="111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2"/>
      <c r="D465" s="42"/>
      <c r="E465" s="43"/>
      <c r="F465" s="42"/>
      <c r="G465" s="42"/>
      <c r="H465" s="59"/>
      <c r="I465" s="42"/>
      <c r="J465" s="6"/>
      <c r="K465" s="116"/>
      <c r="L465" s="111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2"/>
      <c r="D466" s="42"/>
      <c r="E466" s="43"/>
      <c r="F466" s="42"/>
      <c r="G466" s="42"/>
      <c r="H466" s="59"/>
      <c r="I466" s="42"/>
      <c r="J466" s="6"/>
      <c r="K466" s="116"/>
      <c r="L466" s="111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2"/>
      <c r="D467" s="42"/>
      <c r="E467" s="43"/>
      <c r="F467" s="42"/>
      <c r="G467" s="42"/>
      <c r="H467" s="59"/>
      <c r="I467" s="42"/>
      <c r="J467" s="6"/>
      <c r="K467" s="116"/>
      <c r="L467" s="111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2"/>
      <c r="D468" s="42"/>
      <c r="E468" s="43"/>
      <c r="F468" s="42"/>
      <c r="G468" s="42"/>
      <c r="H468" s="59"/>
      <c r="I468" s="42"/>
      <c r="J468" s="6"/>
      <c r="K468" s="116"/>
      <c r="L468" s="111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2"/>
      <c r="D469" s="42"/>
      <c r="E469" s="43"/>
      <c r="F469" s="42"/>
      <c r="G469" s="42"/>
      <c r="H469" s="59"/>
      <c r="I469" s="42"/>
      <c r="J469" s="6"/>
      <c r="K469" s="116"/>
      <c r="L469" s="111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2"/>
      <c r="D470" s="42"/>
      <c r="E470" s="43"/>
      <c r="F470" s="42"/>
      <c r="G470" s="42"/>
      <c r="H470" s="59"/>
      <c r="I470" s="42"/>
      <c r="J470" s="6"/>
      <c r="K470" s="116"/>
      <c r="L470" s="111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2"/>
      <c r="D471" s="42"/>
      <c r="E471" s="43"/>
      <c r="F471" s="42"/>
      <c r="G471" s="42"/>
      <c r="H471" s="59"/>
      <c r="I471" s="42"/>
      <c r="J471" s="6"/>
      <c r="K471" s="116"/>
      <c r="L471" s="111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2"/>
      <c r="D472" s="42"/>
      <c r="E472" s="43"/>
      <c r="F472" s="42"/>
      <c r="G472" s="42"/>
      <c r="H472" s="59"/>
      <c r="I472" s="42"/>
      <c r="J472" s="6"/>
      <c r="K472" s="116"/>
      <c r="L472" s="111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2"/>
      <c r="D473" s="42"/>
      <c r="E473" s="43"/>
      <c r="F473" s="42"/>
      <c r="G473" s="42"/>
      <c r="H473" s="59"/>
      <c r="I473" s="42"/>
      <c r="J473" s="6"/>
      <c r="K473" s="116"/>
      <c r="L473" s="111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2"/>
      <c r="D474" s="42"/>
      <c r="E474" s="43"/>
      <c r="F474" s="42"/>
      <c r="G474" s="42"/>
      <c r="H474" s="59"/>
      <c r="I474" s="42"/>
      <c r="J474" s="6"/>
      <c r="K474" s="116"/>
      <c r="L474" s="111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2"/>
      <c r="D475" s="42"/>
      <c r="E475" s="43"/>
      <c r="F475" s="42"/>
      <c r="G475" s="42"/>
      <c r="H475" s="59"/>
      <c r="I475" s="42"/>
      <c r="J475" s="6"/>
      <c r="K475" s="116"/>
      <c r="L475" s="111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2"/>
      <c r="D476" s="42"/>
      <c r="E476" s="43"/>
      <c r="F476" s="42"/>
      <c r="G476" s="42"/>
      <c r="H476" s="59"/>
      <c r="I476" s="42"/>
      <c r="J476" s="6"/>
      <c r="K476" s="116"/>
      <c r="L476" s="111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2"/>
      <c r="D477" s="42"/>
      <c r="E477" s="43"/>
      <c r="F477" s="42"/>
      <c r="G477" s="42"/>
      <c r="H477" s="59"/>
      <c r="I477" s="42"/>
      <c r="J477" s="6"/>
      <c r="K477" s="116"/>
      <c r="L477" s="111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2"/>
      <c r="D478" s="42"/>
      <c r="E478" s="43"/>
      <c r="F478" s="42"/>
      <c r="G478" s="42"/>
      <c r="H478" s="59"/>
      <c r="I478" s="42"/>
      <c r="J478" s="6"/>
      <c r="K478" s="116"/>
      <c r="L478" s="111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2"/>
      <c r="D479" s="42"/>
      <c r="E479" s="43"/>
      <c r="F479" s="42"/>
      <c r="G479" s="42"/>
      <c r="H479" s="59"/>
      <c r="I479" s="42"/>
      <c r="J479" s="6"/>
      <c r="K479" s="116"/>
      <c r="L479" s="111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2"/>
      <c r="D480" s="42"/>
      <c r="E480" s="43"/>
      <c r="F480" s="42"/>
      <c r="G480" s="42"/>
      <c r="H480" s="59"/>
      <c r="I480" s="42"/>
      <c r="J480" s="6"/>
      <c r="K480" s="116"/>
      <c r="L480" s="111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2"/>
      <c r="D481" s="42"/>
      <c r="E481" s="43"/>
      <c r="F481" s="42"/>
      <c r="G481" s="42"/>
      <c r="H481" s="59"/>
      <c r="I481" s="42"/>
      <c r="J481" s="6"/>
      <c r="K481" s="116"/>
      <c r="L481" s="111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2"/>
      <c r="D482" s="42"/>
      <c r="E482" s="43"/>
      <c r="F482" s="42"/>
      <c r="G482" s="42"/>
      <c r="H482" s="59"/>
      <c r="I482" s="42"/>
      <c r="J482" s="6"/>
      <c r="K482" s="116"/>
      <c r="L482" s="111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2"/>
      <c r="D483" s="42"/>
      <c r="E483" s="43"/>
      <c r="F483" s="42"/>
      <c r="G483" s="42"/>
      <c r="H483" s="59"/>
      <c r="I483" s="42"/>
      <c r="J483" s="6"/>
      <c r="K483" s="116"/>
      <c r="L483" s="111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2"/>
      <c r="D484" s="42"/>
      <c r="E484" s="43"/>
      <c r="F484" s="42"/>
      <c r="G484" s="42"/>
      <c r="H484" s="59"/>
      <c r="I484" s="42"/>
      <c r="J484" s="6"/>
      <c r="K484" s="116"/>
      <c r="L484" s="111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2"/>
      <c r="D485" s="42"/>
      <c r="E485" s="43"/>
      <c r="F485" s="42"/>
      <c r="G485" s="42"/>
      <c r="H485" s="59"/>
      <c r="I485" s="42"/>
      <c r="J485" s="6"/>
      <c r="K485" s="116"/>
      <c r="L485" s="111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2"/>
      <c r="D486" s="42"/>
      <c r="E486" s="43"/>
      <c r="F486" s="42"/>
      <c r="G486" s="42"/>
      <c r="H486" s="59"/>
      <c r="I486" s="42"/>
      <c r="J486" s="6"/>
      <c r="K486" s="116"/>
      <c r="L486" s="111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2"/>
      <c r="D487" s="42"/>
      <c r="E487" s="43"/>
      <c r="F487" s="42"/>
      <c r="G487" s="42"/>
      <c r="H487" s="59"/>
      <c r="I487" s="42"/>
      <c r="J487" s="6"/>
      <c r="K487" s="116"/>
      <c r="L487" s="111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2"/>
      <c r="D488" s="42"/>
      <c r="E488" s="43"/>
      <c r="F488" s="42"/>
      <c r="G488" s="42"/>
      <c r="H488" s="59"/>
      <c r="I488" s="42"/>
      <c r="J488" s="6"/>
      <c r="K488" s="116"/>
      <c r="L488" s="111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2"/>
      <c r="D489" s="42"/>
      <c r="E489" s="43"/>
      <c r="F489" s="42"/>
      <c r="G489" s="42"/>
      <c r="H489" s="59"/>
      <c r="I489" s="42"/>
      <c r="J489" s="6"/>
      <c r="K489" s="116"/>
      <c r="L489" s="111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2"/>
      <c r="D490" s="42"/>
      <c r="E490" s="43"/>
      <c r="F490" s="42"/>
      <c r="G490" s="42"/>
      <c r="H490" s="59"/>
      <c r="I490" s="42"/>
      <c r="J490" s="6"/>
      <c r="K490" s="116"/>
      <c r="L490" s="111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2"/>
      <c r="D491" s="42"/>
      <c r="E491" s="43"/>
      <c r="F491" s="42"/>
      <c r="G491" s="42"/>
      <c r="H491" s="59"/>
      <c r="I491" s="42"/>
      <c r="J491" s="6"/>
      <c r="K491" s="116"/>
      <c r="L491" s="111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2"/>
      <c r="D492" s="42"/>
      <c r="E492" s="43"/>
      <c r="F492" s="42"/>
      <c r="G492" s="42"/>
      <c r="H492" s="59"/>
      <c r="I492" s="42"/>
      <c r="J492" s="6"/>
      <c r="K492" s="116"/>
      <c r="L492" s="111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2"/>
      <c r="D493" s="42"/>
      <c r="E493" s="43"/>
      <c r="F493" s="42"/>
      <c r="G493" s="42"/>
      <c r="H493" s="59"/>
      <c r="I493" s="42"/>
      <c r="J493" s="6"/>
      <c r="K493" s="116"/>
      <c r="L493" s="111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2"/>
      <c r="D494" s="42"/>
      <c r="E494" s="43"/>
      <c r="F494" s="42"/>
      <c r="G494" s="42"/>
      <c r="H494" s="59"/>
      <c r="I494" s="42"/>
      <c r="J494" s="6"/>
      <c r="K494" s="116"/>
      <c r="L494" s="111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2"/>
      <c r="D495" s="42"/>
      <c r="E495" s="43"/>
      <c r="F495" s="42"/>
      <c r="G495" s="42"/>
      <c r="H495" s="59"/>
      <c r="I495" s="42"/>
      <c r="J495" s="6"/>
      <c r="K495" s="116"/>
      <c r="L495" s="111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2"/>
      <c r="D496" s="42"/>
      <c r="E496" s="43"/>
      <c r="F496" s="42"/>
      <c r="G496" s="42"/>
      <c r="H496" s="59"/>
      <c r="I496" s="42"/>
      <c r="J496" s="6"/>
      <c r="K496" s="116"/>
      <c r="L496" s="111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2"/>
      <c r="D497" s="42"/>
      <c r="E497" s="43"/>
      <c r="F497" s="42"/>
      <c r="G497" s="42"/>
      <c r="H497" s="59"/>
      <c r="I497" s="42"/>
      <c r="J497" s="6"/>
      <c r="K497" s="116"/>
      <c r="L497" s="111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2"/>
      <c r="D498" s="42"/>
      <c r="E498" s="43"/>
      <c r="F498" s="42"/>
      <c r="G498" s="42"/>
      <c r="H498" s="59"/>
      <c r="I498" s="42"/>
      <c r="J498" s="6"/>
      <c r="K498" s="116"/>
      <c r="L498" s="111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2"/>
      <c r="D499" s="42"/>
      <c r="E499" s="43"/>
      <c r="F499" s="42"/>
      <c r="G499" s="42"/>
      <c r="H499" s="59"/>
      <c r="I499" s="42"/>
      <c r="J499" s="6"/>
      <c r="K499" s="116"/>
      <c r="L499" s="111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2"/>
      <c r="D500" s="42"/>
      <c r="E500" s="43"/>
      <c r="F500" s="42"/>
      <c r="G500" s="42"/>
      <c r="H500" s="59"/>
      <c r="I500" s="42"/>
      <c r="J500" s="6"/>
      <c r="K500" s="116"/>
      <c r="L500" s="111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2"/>
      <c r="D501" s="42"/>
      <c r="E501" s="43"/>
      <c r="F501" s="42"/>
      <c r="G501" s="42"/>
      <c r="H501" s="59"/>
      <c r="I501" s="42"/>
      <c r="J501" s="6"/>
      <c r="K501" s="116"/>
      <c r="L501" s="111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2"/>
      <c r="D502" s="42"/>
      <c r="E502" s="43"/>
      <c r="F502" s="42"/>
      <c r="G502" s="42"/>
      <c r="H502" s="59"/>
      <c r="I502" s="42"/>
      <c r="J502" s="6"/>
      <c r="K502" s="116"/>
      <c r="L502" s="111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2"/>
      <c r="D503" s="42"/>
      <c r="E503" s="43"/>
      <c r="F503" s="42"/>
      <c r="G503" s="42"/>
      <c r="H503" s="59"/>
      <c r="I503" s="42"/>
      <c r="J503" s="6"/>
      <c r="K503" s="116"/>
      <c r="L503" s="111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2"/>
      <c r="D504" s="42"/>
      <c r="E504" s="43"/>
      <c r="F504" s="42"/>
      <c r="G504" s="42"/>
      <c r="H504" s="59"/>
      <c r="I504" s="42"/>
      <c r="J504" s="6"/>
      <c r="K504" s="116"/>
      <c r="L504" s="111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2"/>
      <c r="D505" s="42"/>
      <c r="E505" s="43"/>
      <c r="F505" s="42"/>
      <c r="G505" s="42"/>
      <c r="H505" s="59"/>
      <c r="I505" s="42"/>
      <c r="J505" s="6"/>
      <c r="K505" s="116"/>
      <c r="L505" s="111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2"/>
      <c r="D506" s="42"/>
      <c r="E506" s="43"/>
      <c r="F506" s="42"/>
      <c r="G506" s="42"/>
      <c r="H506" s="59"/>
      <c r="I506" s="42"/>
      <c r="J506" s="6"/>
      <c r="K506" s="116"/>
      <c r="L506" s="111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2"/>
      <c r="D507" s="42"/>
      <c r="E507" s="43"/>
      <c r="F507" s="42"/>
      <c r="G507" s="42"/>
      <c r="H507" s="59"/>
      <c r="I507" s="42"/>
      <c r="J507" s="6"/>
      <c r="K507" s="116"/>
      <c r="L507" s="111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2"/>
      <c r="D508" s="42"/>
      <c r="E508" s="43"/>
      <c r="F508" s="42"/>
      <c r="G508" s="42"/>
      <c r="H508" s="59"/>
      <c r="I508" s="42"/>
      <c r="J508" s="6"/>
      <c r="K508" s="116"/>
      <c r="L508" s="111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2"/>
      <c r="D509" s="42"/>
      <c r="E509" s="43"/>
      <c r="F509" s="42"/>
      <c r="G509" s="42"/>
      <c r="H509" s="59"/>
      <c r="I509" s="42"/>
      <c r="J509" s="6"/>
      <c r="K509" s="116"/>
      <c r="L509" s="111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2"/>
      <c r="D510" s="42"/>
      <c r="E510" s="43"/>
      <c r="F510" s="42"/>
      <c r="G510" s="42"/>
      <c r="H510" s="59"/>
      <c r="I510" s="42"/>
      <c r="J510" s="6"/>
      <c r="K510" s="116"/>
      <c r="L510" s="111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2"/>
      <c r="D511" s="42"/>
      <c r="E511" s="43"/>
      <c r="F511" s="42"/>
      <c r="G511" s="42"/>
      <c r="H511" s="59"/>
      <c r="I511" s="42"/>
      <c r="J511" s="6"/>
      <c r="K511" s="116"/>
      <c r="L511" s="111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2"/>
      <c r="D512" s="42"/>
      <c r="E512" s="43"/>
      <c r="F512" s="42"/>
      <c r="G512" s="42"/>
      <c r="H512" s="59"/>
      <c r="I512" s="42"/>
      <c r="J512" s="6"/>
      <c r="K512" s="116"/>
      <c r="L512" s="111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2"/>
      <c r="D513" s="42"/>
      <c r="E513" s="43"/>
      <c r="F513" s="42"/>
      <c r="G513" s="42"/>
      <c r="H513" s="59"/>
      <c r="I513" s="42"/>
      <c r="J513" s="6"/>
      <c r="K513" s="116"/>
      <c r="L513" s="111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2"/>
      <c r="D514" s="42"/>
      <c r="E514" s="43"/>
      <c r="F514" s="42"/>
      <c r="G514" s="42"/>
      <c r="H514" s="59"/>
      <c r="I514" s="42"/>
      <c r="J514" s="6"/>
      <c r="K514" s="116"/>
      <c r="L514" s="111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2"/>
      <c r="D515" s="42"/>
      <c r="E515" s="43"/>
      <c r="F515" s="42"/>
      <c r="G515" s="42"/>
      <c r="H515" s="59"/>
      <c r="I515" s="42"/>
      <c r="J515" s="6"/>
      <c r="K515" s="116"/>
      <c r="L515" s="111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2"/>
      <c r="D516" s="42"/>
      <c r="E516" s="43"/>
      <c r="F516" s="42"/>
      <c r="G516" s="42"/>
      <c r="H516" s="59"/>
      <c r="I516" s="42"/>
      <c r="J516" s="6"/>
      <c r="K516" s="116"/>
      <c r="L516" s="111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2"/>
      <c r="D517" s="42"/>
      <c r="E517" s="43"/>
      <c r="F517" s="42"/>
      <c r="G517" s="42"/>
      <c r="H517" s="59"/>
      <c r="I517" s="42"/>
      <c r="J517" s="6"/>
      <c r="K517" s="116"/>
      <c r="L517" s="111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2"/>
      <c r="D518" s="42"/>
      <c r="E518" s="43"/>
      <c r="F518" s="42"/>
      <c r="G518" s="42"/>
      <c r="H518" s="59"/>
      <c r="I518" s="42"/>
      <c r="J518" s="6"/>
      <c r="K518" s="116"/>
      <c r="L518" s="111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2"/>
      <c r="D519" s="42"/>
      <c r="E519" s="43"/>
      <c r="F519" s="42"/>
      <c r="G519" s="42"/>
      <c r="H519" s="59"/>
      <c r="I519" s="42"/>
      <c r="J519" s="6"/>
      <c r="K519" s="116"/>
      <c r="L519" s="111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2"/>
      <c r="D520" s="42"/>
      <c r="E520" s="43"/>
      <c r="F520" s="42"/>
      <c r="G520" s="42"/>
      <c r="H520" s="59"/>
      <c r="I520" s="42"/>
      <c r="J520" s="6"/>
      <c r="K520" s="116"/>
      <c r="L520" s="111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2"/>
      <c r="D521" s="42"/>
      <c r="E521" s="43"/>
      <c r="F521" s="42"/>
      <c r="G521" s="42"/>
      <c r="H521" s="59"/>
      <c r="I521" s="42"/>
      <c r="J521" s="6"/>
      <c r="K521" s="116"/>
      <c r="L521" s="111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2"/>
      <c r="D522" s="42"/>
      <c r="E522" s="43"/>
      <c r="F522" s="42"/>
      <c r="G522" s="42"/>
      <c r="H522" s="59"/>
      <c r="I522" s="42"/>
      <c r="J522" s="6"/>
      <c r="K522" s="116"/>
      <c r="L522" s="111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2"/>
      <c r="D523" s="42"/>
      <c r="E523" s="43"/>
      <c r="F523" s="42"/>
      <c r="G523" s="42"/>
      <c r="H523" s="59"/>
      <c r="I523" s="42"/>
      <c r="J523" s="6"/>
      <c r="K523" s="116"/>
      <c r="L523" s="111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2"/>
      <c r="D524" s="42"/>
      <c r="E524" s="43"/>
      <c r="F524" s="42"/>
      <c r="G524" s="42"/>
      <c r="H524" s="59"/>
      <c r="I524" s="42"/>
      <c r="J524" s="6"/>
      <c r="K524" s="116"/>
      <c r="L524" s="111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2"/>
      <c r="D525" s="42"/>
      <c r="E525" s="43"/>
      <c r="F525" s="42"/>
      <c r="G525" s="42"/>
      <c r="H525" s="59"/>
      <c r="I525" s="42"/>
      <c r="J525" s="6"/>
      <c r="K525" s="116"/>
      <c r="L525" s="111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2"/>
      <c r="D526" s="42"/>
      <c r="E526" s="43"/>
      <c r="F526" s="42"/>
      <c r="G526" s="42"/>
      <c r="H526" s="59"/>
      <c r="I526" s="42"/>
      <c r="J526" s="6"/>
      <c r="K526" s="116"/>
      <c r="L526" s="111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2"/>
      <c r="D527" s="42"/>
      <c r="E527" s="43"/>
      <c r="F527" s="42"/>
      <c r="G527" s="42"/>
      <c r="H527" s="59"/>
      <c r="I527" s="42"/>
      <c r="J527" s="6"/>
      <c r="K527" s="116"/>
      <c r="L527" s="111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2"/>
      <c r="D528" s="42"/>
      <c r="E528" s="43"/>
      <c r="F528" s="42"/>
      <c r="G528" s="42"/>
      <c r="H528" s="59"/>
      <c r="I528" s="42"/>
      <c r="J528" s="6"/>
      <c r="K528" s="116"/>
      <c r="L528" s="111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2"/>
      <c r="D529" s="42"/>
      <c r="E529" s="43"/>
      <c r="F529" s="42"/>
      <c r="G529" s="42"/>
      <c r="H529" s="59"/>
      <c r="I529" s="42"/>
      <c r="J529" s="6"/>
      <c r="K529" s="116"/>
      <c r="L529" s="111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2"/>
      <c r="D530" s="42"/>
      <c r="E530" s="43"/>
      <c r="F530" s="42"/>
      <c r="G530" s="42"/>
      <c r="H530" s="59"/>
      <c r="I530" s="42"/>
      <c r="J530" s="6"/>
      <c r="K530" s="116"/>
      <c r="L530" s="111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2"/>
      <c r="D531" s="42"/>
      <c r="E531" s="43"/>
      <c r="F531" s="42"/>
      <c r="G531" s="42"/>
      <c r="H531" s="59"/>
      <c r="I531" s="42"/>
      <c r="J531" s="6"/>
      <c r="K531" s="116"/>
      <c r="L531" s="111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2"/>
      <c r="D532" s="42"/>
      <c r="E532" s="43"/>
      <c r="F532" s="42"/>
      <c r="G532" s="42"/>
      <c r="H532" s="59"/>
      <c r="I532" s="42"/>
      <c r="J532" s="6"/>
      <c r="K532" s="116"/>
      <c r="L532" s="111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2"/>
      <c r="D533" s="42"/>
      <c r="E533" s="43"/>
      <c r="F533" s="42"/>
      <c r="G533" s="42"/>
      <c r="H533" s="59"/>
      <c r="I533" s="42"/>
      <c r="J533" s="6"/>
      <c r="K533" s="116"/>
      <c r="L533" s="111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2"/>
      <c r="D534" s="42"/>
      <c r="E534" s="43"/>
      <c r="F534" s="42"/>
      <c r="G534" s="42"/>
      <c r="H534" s="59"/>
      <c r="I534" s="42"/>
      <c r="J534" s="6"/>
      <c r="K534" s="116"/>
      <c r="L534" s="111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2"/>
      <c r="D535" s="42"/>
      <c r="E535" s="43"/>
      <c r="F535" s="42"/>
      <c r="G535" s="42"/>
      <c r="H535" s="59"/>
      <c r="I535" s="42"/>
      <c r="J535" s="6"/>
      <c r="K535" s="116"/>
      <c r="L535" s="111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2"/>
      <c r="D536" s="42"/>
      <c r="E536" s="43"/>
      <c r="F536" s="42"/>
      <c r="G536" s="42"/>
      <c r="H536" s="59"/>
      <c r="I536" s="42"/>
      <c r="J536" s="6"/>
      <c r="K536" s="116"/>
      <c r="L536" s="111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2"/>
      <c r="D537" s="42"/>
      <c r="E537" s="43"/>
      <c r="F537" s="42"/>
      <c r="G537" s="42"/>
      <c r="H537" s="59"/>
      <c r="I537" s="42"/>
      <c r="J537" s="6"/>
      <c r="K537" s="116"/>
      <c r="L537" s="111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2"/>
      <c r="D538" s="42"/>
      <c r="E538" s="43"/>
      <c r="F538" s="42"/>
      <c r="G538" s="42"/>
      <c r="H538" s="59"/>
      <c r="I538" s="42"/>
      <c r="J538" s="6"/>
      <c r="K538" s="116"/>
      <c r="L538" s="111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2"/>
      <c r="D539" s="42"/>
      <c r="E539" s="43"/>
      <c r="F539" s="42"/>
      <c r="G539" s="42"/>
      <c r="H539" s="59"/>
      <c r="I539" s="42"/>
      <c r="J539" s="6"/>
      <c r="K539" s="116"/>
      <c r="L539" s="111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2"/>
      <c r="D540" s="42"/>
      <c r="E540" s="43"/>
      <c r="F540" s="42"/>
      <c r="G540" s="42"/>
      <c r="H540" s="59"/>
      <c r="I540" s="42"/>
      <c r="J540" s="6"/>
      <c r="K540" s="116"/>
      <c r="L540" s="111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2"/>
      <c r="D541" s="42"/>
      <c r="E541" s="43"/>
      <c r="F541" s="42"/>
      <c r="G541" s="42"/>
      <c r="H541" s="59"/>
      <c r="I541" s="42"/>
      <c r="J541" s="6"/>
      <c r="K541" s="116"/>
      <c r="L541" s="111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2"/>
      <c r="D542" s="42"/>
      <c r="E542" s="43"/>
      <c r="F542" s="42"/>
      <c r="G542" s="42"/>
      <c r="H542" s="59"/>
      <c r="I542" s="42"/>
      <c r="J542" s="6"/>
      <c r="K542" s="116"/>
      <c r="L542" s="111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2"/>
      <c r="D543" s="42"/>
      <c r="E543" s="43"/>
      <c r="F543" s="42"/>
      <c r="G543" s="42"/>
      <c r="H543" s="59"/>
      <c r="I543" s="42"/>
      <c r="J543" s="6"/>
      <c r="K543" s="116"/>
      <c r="L543" s="111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2"/>
      <c r="D544" s="42"/>
      <c r="E544" s="43"/>
      <c r="F544" s="42"/>
      <c r="G544" s="42"/>
      <c r="H544" s="59"/>
      <c r="I544" s="42"/>
      <c r="J544" s="6"/>
      <c r="K544" s="116"/>
      <c r="L544" s="111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2"/>
      <c r="D545" s="42"/>
      <c r="E545" s="43"/>
      <c r="F545" s="42"/>
      <c r="G545" s="42"/>
      <c r="H545" s="59"/>
      <c r="I545" s="42"/>
      <c r="J545" s="6"/>
      <c r="K545" s="116"/>
      <c r="L545" s="111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2"/>
      <c r="D546" s="42"/>
      <c r="E546" s="43"/>
      <c r="F546" s="42"/>
      <c r="G546" s="42"/>
      <c r="H546" s="59"/>
      <c r="I546" s="42"/>
      <c r="J546" s="6"/>
      <c r="K546" s="116"/>
      <c r="L546" s="111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2"/>
      <c r="D547" s="42"/>
      <c r="E547" s="43"/>
      <c r="F547" s="42"/>
      <c r="G547" s="42"/>
      <c r="H547" s="59"/>
      <c r="I547" s="42"/>
      <c r="J547" s="6"/>
      <c r="K547" s="116"/>
      <c r="L547" s="111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2"/>
      <c r="D548" s="42"/>
      <c r="E548" s="43"/>
      <c r="F548" s="42"/>
      <c r="G548" s="42"/>
      <c r="H548" s="59"/>
      <c r="I548" s="42"/>
      <c r="J548" s="6"/>
      <c r="K548" s="116"/>
      <c r="L548" s="111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2"/>
      <c r="D549" s="42"/>
      <c r="E549" s="43"/>
      <c r="F549" s="42"/>
      <c r="G549" s="42"/>
      <c r="H549" s="59"/>
      <c r="I549" s="42"/>
      <c r="J549" s="6"/>
      <c r="K549" s="116"/>
      <c r="L549" s="111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2"/>
      <c r="D550" s="42"/>
      <c r="E550" s="43"/>
      <c r="F550" s="42"/>
      <c r="G550" s="42"/>
      <c r="H550" s="59"/>
      <c r="I550" s="42"/>
      <c r="J550" s="6"/>
      <c r="K550" s="116"/>
      <c r="L550" s="111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2"/>
      <c r="D551" s="42"/>
      <c r="E551" s="43"/>
      <c r="F551" s="42"/>
      <c r="G551" s="42"/>
      <c r="H551" s="59"/>
      <c r="I551" s="42"/>
      <c r="J551" s="6"/>
      <c r="K551" s="116"/>
      <c r="L551" s="111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2"/>
      <c r="D552" s="42"/>
      <c r="E552" s="43"/>
      <c r="F552" s="42"/>
      <c r="G552" s="42"/>
      <c r="H552" s="59"/>
      <c r="I552" s="42"/>
      <c r="J552" s="6"/>
      <c r="K552" s="116"/>
      <c r="L552" s="111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2"/>
      <c r="D553" s="42"/>
      <c r="E553" s="43"/>
      <c r="F553" s="42"/>
      <c r="G553" s="42"/>
      <c r="H553" s="59"/>
      <c r="I553" s="42"/>
      <c r="J553" s="6"/>
      <c r="K553" s="116"/>
      <c r="L553" s="111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2"/>
      <c r="D554" s="42"/>
      <c r="E554" s="43"/>
      <c r="F554" s="42"/>
      <c r="G554" s="42"/>
      <c r="H554" s="59"/>
      <c r="I554" s="42"/>
      <c r="J554" s="6"/>
      <c r="K554" s="116"/>
      <c r="L554" s="111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2"/>
      <c r="D555" s="42"/>
      <c r="E555" s="43"/>
      <c r="F555" s="42"/>
      <c r="G555" s="42"/>
      <c r="H555" s="59"/>
      <c r="I555" s="42"/>
      <c r="J555" s="6"/>
      <c r="K555" s="116"/>
      <c r="L555" s="111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2"/>
      <c r="D556" s="42"/>
      <c r="E556" s="43"/>
      <c r="F556" s="42"/>
      <c r="G556" s="42"/>
      <c r="H556" s="59"/>
      <c r="I556" s="42"/>
      <c r="J556" s="6"/>
      <c r="K556" s="116"/>
      <c r="L556" s="111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2"/>
      <c r="D557" s="42"/>
      <c r="E557" s="43"/>
      <c r="F557" s="42"/>
      <c r="G557" s="42"/>
      <c r="H557" s="59"/>
      <c r="I557" s="42"/>
      <c r="J557" s="6"/>
      <c r="K557" s="116"/>
      <c r="L557" s="111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2"/>
      <c r="D558" s="42"/>
      <c r="E558" s="43"/>
      <c r="F558" s="42"/>
      <c r="G558" s="42"/>
      <c r="H558" s="59"/>
      <c r="I558" s="42"/>
      <c r="J558" s="6"/>
      <c r="K558" s="116"/>
      <c r="L558" s="111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2"/>
      <c r="D559" s="42"/>
      <c r="E559" s="43"/>
      <c r="F559" s="42"/>
      <c r="G559" s="42"/>
      <c r="H559" s="59"/>
      <c r="I559" s="42"/>
      <c r="J559" s="6"/>
      <c r="K559" s="116"/>
      <c r="L559" s="111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2"/>
      <c r="D560" s="42"/>
      <c r="E560" s="43"/>
      <c r="F560" s="42"/>
      <c r="G560" s="42"/>
      <c r="H560" s="59"/>
      <c r="I560" s="42"/>
      <c r="J560" s="6"/>
      <c r="K560" s="116"/>
      <c r="L560" s="111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2"/>
      <c r="D561" s="42"/>
      <c r="E561" s="43"/>
      <c r="F561" s="42"/>
      <c r="G561" s="42"/>
      <c r="H561" s="59"/>
      <c r="I561" s="42"/>
      <c r="J561" s="6"/>
      <c r="K561" s="116"/>
      <c r="L561" s="111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2"/>
      <c r="D562" s="42"/>
      <c r="E562" s="43"/>
      <c r="F562" s="42"/>
      <c r="G562" s="42"/>
      <c r="H562" s="59"/>
      <c r="I562" s="42"/>
      <c r="J562" s="6"/>
      <c r="K562" s="116"/>
      <c r="L562" s="111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2"/>
      <c r="D563" s="42"/>
      <c r="E563" s="43"/>
      <c r="F563" s="42"/>
      <c r="G563" s="42"/>
      <c r="H563" s="59"/>
      <c r="I563" s="42"/>
      <c r="J563" s="6"/>
      <c r="K563" s="116"/>
      <c r="L563" s="111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2"/>
      <c r="D564" s="42"/>
      <c r="E564" s="43"/>
      <c r="F564" s="42"/>
      <c r="G564" s="42"/>
      <c r="H564" s="59"/>
      <c r="I564" s="42"/>
      <c r="J564" s="6"/>
      <c r="K564" s="116"/>
      <c r="L564" s="111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2"/>
      <c r="D565" s="42"/>
      <c r="E565" s="43"/>
      <c r="F565" s="42"/>
      <c r="G565" s="42"/>
      <c r="H565" s="59"/>
      <c r="I565" s="42"/>
      <c r="J565" s="6"/>
      <c r="K565" s="116"/>
      <c r="L565" s="111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2"/>
      <c r="D566" s="42"/>
      <c r="E566" s="43"/>
      <c r="F566" s="42"/>
      <c r="G566" s="42"/>
      <c r="H566" s="59"/>
      <c r="I566" s="42"/>
      <c r="J566" s="6"/>
      <c r="K566" s="116"/>
      <c r="L566" s="111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2"/>
      <c r="D567" s="42"/>
      <c r="E567" s="43"/>
      <c r="F567" s="42"/>
      <c r="G567" s="42"/>
      <c r="H567" s="59"/>
      <c r="I567" s="42"/>
      <c r="J567" s="6"/>
      <c r="K567" s="116"/>
      <c r="L567" s="111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2"/>
      <c r="D568" s="42"/>
      <c r="E568" s="43"/>
      <c r="F568" s="42"/>
      <c r="G568" s="42"/>
      <c r="H568" s="59"/>
      <c r="I568" s="42"/>
      <c r="J568" s="6"/>
      <c r="K568" s="116"/>
      <c r="L568" s="111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2"/>
      <c r="D569" s="42"/>
      <c r="E569" s="43"/>
      <c r="F569" s="42"/>
      <c r="G569" s="42"/>
      <c r="H569" s="59"/>
      <c r="I569" s="42"/>
      <c r="J569" s="6"/>
      <c r="K569" s="116"/>
      <c r="L569" s="111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2"/>
      <c r="D570" s="42"/>
      <c r="E570" s="43"/>
      <c r="F570" s="42"/>
      <c r="G570" s="42"/>
      <c r="H570" s="59"/>
      <c r="I570" s="42"/>
      <c r="J570" s="6"/>
      <c r="K570" s="116"/>
      <c r="L570" s="111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2"/>
      <c r="D571" s="42"/>
      <c r="E571" s="43"/>
      <c r="F571" s="42"/>
      <c r="G571" s="42"/>
      <c r="H571" s="59"/>
      <c r="I571" s="42"/>
      <c r="J571" s="6"/>
      <c r="K571" s="116"/>
      <c r="L571" s="111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2"/>
      <c r="D572" s="42"/>
      <c r="E572" s="43"/>
      <c r="F572" s="42"/>
      <c r="G572" s="42"/>
      <c r="H572" s="59"/>
      <c r="I572" s="42"/>
      <c r="J572" s="6"/>
      <c r="K572" s="116"/>
      <c r="L572" s="111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2"/>
      <c r="D573" s="42"/>
      <c r="E573" s="43"/>
      <c r="F573" s="42"/>
      <c r="G573" s="42"/>
      <c r="H573" s="59"/>
      <c r="I573" s="42"/>
      <c r="J573" s="6"/>
      <c r="K573" s="116"/>
      <c r="L573" s="111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2"/>
      <c r="D574" s="42"/>
      <c r="E574" s="43"/>
      <c r="F574" s="42"/>
      <c r="G574" s="42"/>
      <c r="H574" s="59"/>
      <c r="I574" s="42"/>
      <c r="J574" s="6"/>
      <c r="K574" s="116"/>
      <c r="L574" s="111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2"/>
      <c r="D575" s="42"/>
      <c r="E575" s="43"/>
      <c r="F575" s="42"/>
      <c r="G575" s="42"/>
      <c r="H575" s="59"/>
      <c r="I575" s="42"/>
      <c r="J575" s="6"/>
      <c r="K575" s="116"/>
      <c r="L575" s="111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2"/>
      <c r="D576" s="42"/>
      <c r="E576" s="43"/>
      <c r="F576" s="42"/>
      <c r="G576" s="42"/>
      <c r="H576" s="59"/>
      <c r="I576" s="42"/>
      <c r="J576" s="6"/>
      <c r="K576" s="116"/>
      <c r="L576" s="111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2"/>
      <c r="D577" s="42"/>
      <c r="E577" s="43"/>
      <c r="F577" s="42"/>
      <c r="G577" s="42"/>
      <c r="H577" s="59"/>
      <c r="I577" s="42"/>
      <c r="J577" s="6"/>
      <c r="K577" s="116"/>
      <c r="L577" s="111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2"/>
      <c r="D578" s="42"/>
      <c r="E578" s="43"/>
      <c r="F578" s="42"/>
      <c r="G578" s="42"/>
      <c r="H578" s="59"/>
      <c r="I578" s="42"/>
      <c r="J578" s="6"/>
      <c r="K578" s="116"/>
      <c r="L578" s="111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2"/>
      <c r="D579" s="42"/>
      <c r="E579" s="43"/>
      <c r="F579" s="42"/>
      <c r="G579" s="42"/>
      <c r="H579" s="59"/>
      <c r="I579" s="42"/>
      <c r="J579" s="6"/>
      <c r="K579" s="116"/>
      <c r="L579" s="111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2"/>
      <c r="D580" s="42"/>
      <c r="E580" s="43"/>
      <c r="F580" s="42"/>
      <c r="G580" s="42"/>
      <c r="H580" s="59"/>
      <c r="I580" s="42"/>
      <c r="J580" s="6"/>
      <c r="K580" s="116"/>
      <c r="L580" s="111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2"/>
      <c r="D581" s="42"/>
      <c r="E581" s="43"/>
      <c r="F581" s="42"/>
      <c r="G581" s="42"/>
      <c r="H581" s="59"/>
      <c r="I581" s="42"/>
      <c r="J581" s="6"/>
      <c r="K581" s="116"/>
      <c r="L581" s="111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2"/>
      <c r="D582" s="42"/>
      <c r="E582" s="43"/>
      <c r="F582" s="42"/>
      <c r="G582" s="42"/>
      <c r="H582" s="59"/>
      <c r="I582" s="42"/>
      <c r="J582" s="6"/>
      <c r="K582" s="116"/>
      <c r="L582" s="111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2"/>
      <c r="D583" s="42"/>
      <c r="E583" s="43"/>
      <c r="F583" s="42"/>
      <c r="G583" s="42"/>
      <c r="H583" s="59"/>
      <c r="I583" s="42"/>
      <c r="J583" s="6"/>
      <c r="K583" s="116"/>
      <c r="L583" s="111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2"/>
      <c r="D584" s="42"/>
      <c r="E584" s="43"/>
      <c r="F584" s="42"/>
      <c r="G584" s="42"/>
      <c r="H584" s="59"/>
      <c r="I584" s="42"/>
      <c r="J584" s="6"/>
      <c r="K584" s="116"/>
      <c r="L584" s="111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2"/>
      <c r="D585" s="42"/>
      <c r="E585" s="43"/>
      <c r="F585" s="42"/>
      <c r="G585" s="42"/>
      <c r="H585" s="59"/>
      <c r="I585" s="42"/>
      <c r="J585" s="6"/>
      <c r="K585" s="116"/>
      <c r="L585" s="111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2"/>
      <c r="D586" s="42"/>
      <c r="E586" s="43"/>
      <c r="F586" s="42"/>
      <c r="G586" s="42"/>
      <c r="H586" s="59"/>
      <c r="I586" s="42"/>
      <c r="J586" s="6"/>
      <c r="K586" s="116"/>
      <c r="L586" s="111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2"/>
      <c r="D587" s="42"/>
      <c r="E587" s="43"/>
      <c r="F587" s="42"/>
      <c r="G587" s="42"/>
      <c r="H587" s="59"/>
      <c r="I587" s="42"/>
      <c r="J587" s="6"/>
      <c r="K587" s="116"/>
      <c r="L587" s="111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2"/>
      <c r="D588" s="42"/>
      <c r="E588" s="43"/>
      <c r="F588" s="42"/>
      <c r="G588" s="42"/>
      <c r="H588" s="59"/>
      <c r="I588" s="42"/>
      <c r="J588" s="6"/>
      <c r="K588" s="116"/>
      <c r="L588" s="111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2"/>
      <c r="D589" s="42"/>
      <c r="E589" s="43"/>
      <c r="F589" s="42"/>
      <c r="G589" s="42"/>
      <c r="H589" s="59"/>
      <c r="I589" s="42"/>
      <c r="J589" s="6"/>
      <c r="K589" s="116"/>
      <c r="L589" s="111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2"/>
      <c r="D590" s="42"/>
      <c r="E590" s="43"/>
      <c r="F590" s="42"/>
      <c r="G590" s="42"/>
      <c r="H590" s="59"/>
      <c r="I590" s="42"/>
      <c r="J590" s="6"/>
      <c r="K590" s="116"/>
      <c r="L590" s="111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2"/>
      <c r="D591" s="42"/>
      <c r="E591" s="43"/>
      <c r="F591" s="42"/>
      <c r="G591" s="42"/>
      <c r="H591" s="59"/>
      <c r="I591" s="42"/>
      <c r="J591" s="6"/>
      <c r="K591" s="116"/>
      <c r="L591" s="111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2"/>
      <c r="D592" s="42"/>
      <c r="E592" s="43"/>
      <c r="F592" s="42"/>
      <c r="G592" s="42"/>
      <c r="H592" s="59"/>
      <c r="I592" s="42"/>
      <c r="J592" s="6"/>
      <c r="K592" s="116"/>
      <c r="L592" s="111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2"/>
      <c r="D593" s="42"/>
      <c r="E593" s="43"/>
      <c r="F593" s="42"/>
      <c r="G593" s="42"/>
      <c r="H593" s="59"/>
      <c r="I593" s="42"/>
      <c r="J593" s="6"/>
      <c r="K593" s="116"/>
      <c r="L593" s="111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2"/>
      <c r="D594" s="42"/>
      <c r="E594" s="43"/>
      <c r="F594" s="42"/>
      <c r="G594" s="42"/>
      <c r="H594" s="59"/>
      <c r="I594" s="42"/>
      <c r="J594" s="6"/>
      <c r="K594" s="116"/>
      <c r="L594" s="111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2"/>
      <c r="D595" s="42"/>
      <c r="E595" s="43"/>
      <c r="F595" s="42"/>
      <c r="G595" s="42"/>
      <c r="H595" s="59"/>
      <c r="I595" s="42"/>
      <c r="J595" s="6"/>
      <c r="K595" s="116"/>
      <c r="L595" s="111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2"/>
      <c r="D596" s="42"/>
      <c r="E596" s="43"/>
      <c r="F596" s="42"/>
      <c r="G596" s="42"/>
      <c r="H596" s="59"/>
      <c r="I596" s="42"/>
      <c r="J596" s="6"/>
      <c r="K596" s="116"/>
      <c r="L596" s="111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2"/>
      <c r="D597" s="42"/>
      <c r="E597" s="43"/>
      <c r="F597" s="42"/>
      <c r="G597" s="42"/>
      <c r="H597" s="59"/>
      <c r="I597" s="42"/>
      <c r="J597" s="6"/>
      <c r="K597" s="116"/>
      <c r="L597" s="111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2"/>
      <c r="D598" s="42"/>
      <c r="E598" s="43"/>
      <c r="F598" s="42"/>
      <c r="G598" s="42"/>
      <c r="H598" s="59"/>
      <c r="I598" s="42"/>
      <c r="J598" s="6"/>
      <c r="K598" s="116"/>
      <c r="L598" s="111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2"/>
      <c r="D599" s="42"/>
      <c r="E599" s="43"/>
      <c r="F599" s="42"/>
      <c r="G599" s="42"/>
      <c r="H599" s="59"/>
      <c r="I599" s="42"/>
      <c r="J599" s="6"/>
      <c r="K599" s="116"/>
      <c r="L599" s="111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2"/>
      <c r="D600" s="42"/>
      <c r="E600" s="43"/>
      <c r="F600" s="42"/>
      <c r="G600" s="42"/>
      <c r="H600" s="59"/>
      <c r="I600" s="42"/>
      <c r="J600" s="6"/>
      <c r="K600" s="116"/>
      <c r="L600" s="111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2"/>
      <c r="D601" s="42"/>
      <c r="E601" s="43"/>
      <c r="F601" s="42"/>
      <c r="G601" s="42"/>
      <c r="H601" s="59"/>
      <c r="I601" s="42"/>
      <c r="J601" s="6"/>
      <c r="K601" s="116"/>
      <c r="L601" s="111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2"/>
      <c r="D602" s="42"/>
      <c r="E602" s="43"/>
      <c r="F602" s="42"/>
      <c r="G602" s="42"/>
      <c r="H602" s="59"/>
      <c r="I602" s="42"/>
      <c r="J602" s="6"/>
      <c r="K602" s="116"/>
      <c r="L602" s="111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2"/>
      <c r="D603" s="42"/>
      <c r="E603" s="43"/>
      <c r="F603" s="42"/>
      <c r="G603" s="42"/>
      <c r="H603" s="59"/>
      <c r="I603" s="42"/>
      <c r="J603" s="6"/>
      <c r="K603" s="116"/>
      <c r="L603" s="111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2"/>
      <c r="D604" s="42"/>
      <c r="E604" s="43"/>
      <c r="F604" s="42"/>
      <c r="G604" s="42"/>
      <c r="H604" s="59"/>
      <c r="I604" s="42"/>
      <c r="J604" s="6"/>
      <c r="K604" s="116"/>
      <c r="L604" s="111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2"/>
      <c r="D605" s="42"/>
      <c r="E605" s="43"/>
      <c r="F605" s="42"/>
      <c r="G605" s="42"/>
      <c r="H605" s="59"/>
      <c r="I605" s="42"/>
      <c r="J605" s="6"/>
      <c r="K605" s="116"/>
      <c r="L605" s="111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2"/>
      <c r="D606" s="42"/>
      <c r="E606" s="43"/>
      <c r="F606" s="42"/>
      <c r="G606" s="42"/>
      <c r="H606" s="59"/>
      <c r="I606" s="42"/>
      <c r="J606" s="6"/>
      <c r="K606" s="116"/>
      <c r="L606" s="111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2"/>
      <c r="D607" s="42"/>
      <c r="E607" s="43"/>
      <c r="F607" s="42"/>
      <c r="G607" s="42"/>
      <c r="H607" s="59"/>
      <c r="I607" s="42"/>
      <c r="J607" s="6"/>
      <c r="K607" s="116"/>
      <c r="L607" s="111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2"/>
      <c r="D608" s="42"/>
      <c r="E608" s="43"/>
      <c r="F608" s="42"/>
      <c r="G608" s="42"/>
      <c r="H608" s="59"/>
      <c r="I608" s="42"/>
      <c r="J608" s="6"/>
      <c r="K608" s="116"/>
      <c r="L608" s="111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2"/>
      <c r="D609" s="42"/>
      <c r="E609" s="43"/>
      <c r="F609" s="42"/>
      <c r="G609" s="42"/>
      <c r="H609" s="59"/>
      <c r="I609" s="42"/>
      <c r="J609" s="6"/>
      <c r="K609" s="116"/>
      <c r="L609" s="111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2"/>
      <c r="D610" s="42"/>
      <c r="E610" s="43"/>
      <c r="F610" s="42"/>
      <c r="G610" s="42"/>
      <c r="H610" s="59"/>
      <c r="I610" s="42"/>
      <c r="J610" s="6"/>
      <c r="K610" s="116"/>
      <c r="L610" s="111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2"/>
      <c r="D611" s="42"/>
      <c r="E611" s="43"/>
      <c r="F611" s="42"/>
      <c r="G611" s="42"/>
      <c r="H611" s="59"/>
      <c r="I611" s="42"/>
      <c r="J611" s="6"/>
      <c r="K611" s="116"/>
      <c r="L611" s="111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2"/>
      <c r="D612" s="42"/>
      <c r="E612" s="43"/>
      <c r="F612" s="42"/>
      <c r="G612" s="42"/>
      <c r="H612" s="59"/>
      <c r="I612" s="42"/>
      <c r="J612" s="6"/>
      <c r="K612" s="116"/>
      <c r="L612" s="111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2"/>
      <c r="D613" s="42"/>
      <c r="E613" s="43"/>
      <c r="F613" s="42"/>
      <c r="G613" s="42"/>
      <c r="H613" s="59"/>
      <c r="I613" s="42"/>
      <c r="J613" s="6"/>
      <c r="K613" s="116"/>
      <c r="L613" s="111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2"/>
      <c r="D614" s="42"/>
      <c r="E614" s="43"/>
      <c r="F614" s="42"/>
      <c r="G614" s="42"/>
      <c r="H614" s="59"/>
      <c r="I614" s="42"/>
      <c r="J614" s="6"/>
      <c r="K614" s="116"/>
      <c r="L614" s="111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2"/>
      <c r="D615" s="42"/>
      <c r="E615" s="43"/>
      <c r="F615" s="42"/>
      <c r="G615" s="42"/>
      <c r="H615" s="59"/>
      <c r="I615" s="42"/>
      <c r="J615" s="6"/>
      <c r="K615" s="116"/>
      <c r="L615" s="111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2"/>
      <c r="D616" s="42"/>
      <c r="E616" s="43"/>
      <c r="F616" s="42"/>
      <c r="G616" s="42"/>
      <c r="H616" s="59"/>
      <c r="I616" s="42"/>
      <c r="J616" s="6"/>
      <c r="K616" s="116"/>
      <c r="L616" s="111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2"/>
      <c r="D617" s="42"/>
      <c r="E617" s="43"/>
      <c r="F617" s="42"/>
      <c r="G617" s="42"/>
      <c r="H617" s="59"/>
      <c r="I617" s="42"/>
      <c r="J617" s="6"/>
      <c r="K617" s="116"/>
      <c r="L617" s="111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2"/>
      <c r="D618" s="42"/>
      <c r="E618" s="43"/>
      <c r="F618" s="42"/>
      <c r="G618" s="42"/>
      <c r="H618" s="59"/>
      <c r="I618" s="42"/>
      <c r="J618" s="6"/>
      <c r="K618" s="116"/>
      <c r="L618" s="111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2"/>
      <c r="D619" s="42"/>
      <c r="E619" s="43"/>
      <c r="F619" s="42"/>
      <c r="G619" s="42"/>
      <c r="H619" s="59"/>
      <c r="I619" s="42"/>
      <c r="J619" s="6"/>
      <c r="K619" s="116"/>
      <c r="L619" s="111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2"/>
      <c r="D620" s="42"/>
      <c r="E620" s="43"/>
      <c r="F620" s="42"/>
      <c r="G620" s="42"/>
      <c r="H620" s="59"/>
      <c r="I620" s="42"/>
      <c r="J620" s="6"/>
      <c r="K620" s="116"/>
      <c r="L620" s="111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2"/>
      <c r="D621" s="42"/>
      <c r="E621" s="43"/>
      <c r="F621" s="42"/>
      <c r="G621" s="42"/>
      <c r="H621" s="59"/>
      <c r="I621" s="42"/>
      <c r="J621" s="6"/>
      <c r="K621" s="116"/>
      <c r="L621" s="111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2"/>
      <c r="D622" s="42"/>
      <c r="E622" s="43"/>
      <c r="F622" s="42"/>
      <c r="G622" s="42"/>
      <c r="H622" s="59"/>
      <c r="I622" s="42"/>
      <c r="J622" s="6"/>
      <c r="K622" s="116"/>
      <c r="L622" s="111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2"/>
      <c r="D623" s="42"/>
      <c r="E623" s="43"/>
      <c r="F623" s="42"/>
      <c r="G623" s="42"/>
      <c r="H623" s="59"/>
      <c r="I623" s="42"/>
      <c r="J623" s="6"/>
      <c r="K623" s="116"/>
      <c r="L623" s="111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2"/>
      <c r="D624" s="42"/>
      <c r="E624" s="43"/>
      <c r="F624" s="42"/>
      <c r="G624" s="42"/>
      <c r="H624" s="59"/>
      <c r="I624" s="42"/>
      <c r="J624" s="6"/>
      <c r="K624" s="116"/>
      <c r="L624" s="111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2"/>
      <c r="D625" s="42"/>
      <c r="E625" s="43"/>
      <c r="F625" s="42"/>
      <c r="G625" s="42"/>
      <c r="H625" s="59"/>
      <c r="I625" s="42"/>
      <c r="J625" s="6"/>
      <c r="K625" s="116"/>
      <c r="L625" s="111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2"/>
      <c r="D626" s="42"/>
      <c r="E626" s="43"/>
      <c r="F626" s="42"/>
      <c r="G626" s="42"/>
      <c r="H626" s="59"/>
      <c r="I626" s="42"/>
      <c r="J626" s="6"/>
      <c r="K626" s="116"/>
      <c r="L626" s="111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2"/>
      <c r="D627" s="42"/>
      <c r="E627" s="43"/>
      <c r="F627" s="42"/>
      <c r="G627" s="42"/>
      <c r="H627" s="59"/>
      <c r="I627" s="42"/>
      <c r="J627" s="6"/>
      <c r="K627" s="116"/>
      <c r="L627" s="111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2"/>
      <c r="D628" s="42"/>
      <c r="E628" s="43"/>
      <c r="F628" s="42"/>
      <c r="G628" s="42"/>
      <c r="H628" s="59"/>
      <c r="I628" s="42"/>
      <c r="J628" s="6"/>
      <c r="K628" s="116"/>
      <c r="L628" s="111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2"/>
      <c r="D629" s="42"/>
      <c r="E629" s="43"/>
      <c r="F629" s="42"/>
      <c r="G629" s="42"/>
      <c r="H629" s="59"/>
      <c r="I629" s="42"/>
      <c r="J629" s="6"/>
      <c r="K629" s="116"/>
      <c r="L629" s="111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2"/>
      <c r="D630" s="42"/>
      <c r="E630" s="43"/>
      <c r="F630" s="42"/>
      <c r="G630" s="42"/>
      <c r="H630" s="59"/>
      <c r="I630" s="42"/>
      <c r="J630" s="6"/>
      <c r="K630" s="116"/>
      <c r="L630" s="111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2"/>
      <c r="D631" s="42"/>
      <c r="E631" s="43"/>
      <c r="F631" s="42"/>
      <c r="G631" s="42"/>
      <c r="H631" s="59"/>
      <c r="I631" s="42"/>
      <c r="J631" s="6"/>
      <c r="K631" s="116"/>
      <c r="L631" s="111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2"/>
      <c r="D632" s="42"/>
      <c r="E632" s="43"/>
      <c r="F632" s="42"/>
      <c r="G632" s="42"/>
      <c r="H632" s="59"/>
      <c r="I632" s="42"/>
      <c r="J632" s="6"/>
      <c r="K632" s="116"/>
      <c r="L632" s="111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2"/>
      <c r="D633" s="42"/>
      <c r="E633" s="43"/>
      <c r="F633" s="42"/>
      <c r="G633" s="42"/>
      <c r="H633" s="59"/>
      <c r="I633" s="42"/>
      <c r="J633" s="6"/>
      <c r="K633" s="116"/>
      <c r="L633" s="111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2"/>
      <c r="D634" s="42"/>
      <c r="E634" s="43"/>
      <c r="F634" s="42"/>
      <c r="G634" s="42"/>
      <c r="H634" s="59"/>
      <c r="I634" s="42"/>
      <c r="J634" s="6"/>
      <c r="K634" s="116"/>
      <c r="L634" s="111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2"/>
      <c r="D635" s="42"/>
      <c r="E635" s="43"/>
      <c r="F635" s="42"/>
      <c r="G635" s="42"/>
      <c r="H635" s="59"/>
      <c r="I635" s="42"/>
      <c r="J635" s="6"/>
      <c r="K635" s="116"/>
      <c r="L635" s="111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2"/>
      <c r="D636" s="42"/>
      <c r="E636" s="43"/>
      <c r="F636" s="42"/>
      <c r="G636" s="42"/>
      <c r="H636" s="59"/>
      <c r="I636" s="42"/>
      <c r="J636" s="6"/>
      <c r="K636" s="116"/>
      <c r="L636" s="111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2"/>
      <c r="D637" s="42"/>
      <c r="E637" s="43"/>
      <c r="F637" s="42"/>
      <c r="G637" s="42"/>
      <c r="H637" s="59"/>
      <c r="I637" s="42"/>
      <c r="J637" s="6"/>
      <c r="K637" s="116"/>
      <c r="L637" s="111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2"/>
      <c r="D638" s="42"/>
      <c r="E638" s="43"/>
      <c r="F638" s="42"/>
      <c r="G638" s="42"/>
      <c r="H638" s="59"/>
      <c r="I638" s="42"/>
      <c r="J638" s="6"/>
      <c r="K638" s="116"/>
      <c r="L638" s="111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2"/>
      <c r="D639" s="42"/>
      <c r="E639" s="43"/>
      <c r="F639" s="42"/>
      <c r="G639" s="42"/>
      <c r="H639" s="59"/>
      <c r="I639" s="42"/>
      <c r="J639" s="6"/>
      <c r="K639" s="116"/>
      <c r="L639" s="111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2"/>
      <c r="D640" s="42"/>
      <c r="E640" s="43"/>
      <c r="F640" s="42"/>
      <c r="G640" s="42"/>
      <c r="H640" s="59"/>
      <c r="I640" s="42"/>
      <c r="J640" s="6"/>
      <c r="K640" s="116"/>
      <c r="L640" s="111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2"/>
      <c r="D641" s="42"/>
      <c r="E641" s="43"/>
      <c r="F641" s="42"/>
      <c r="G641" s="42"/>
      <c r="H641" s="59"/>
      <c r="I641" s="42"/>
      <c r="J641" s="6"/>
      <c r="K641" s="116"/>
      <c r="L641" s="111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2"/>
      <c r="D642" s="42"/>
      <c r="E642" s="43"/>
      <c r="F642" s="42"/>
      <c r="G642" s="42"/>
      <c r="H642" s="59"/>
      <c r="I642" s="42"/>
      <c r="J642" s="6"/>
      <c r="K642" s="116"/>
      <c r="L642" s="111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2"/>
      <c r="D643" s="42"/>
      <c r="E643" s="43"/>
      <c r="F643" s="42"/>
      <c r="G643" s="42"/>
      <c r="H643" s="59"/>
      <c r="I643" s="42"/>
      <c r="J643" s="6"/>
      <c r="K643" s="116"/>
      <c r="L643" s="111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2"/>
      <c r="D644" s="42"/>
      <c r="E644" s="43"/>
      <c r="F644" s="42"/>
      <c r="G644" s="42"/>
      <c r="H644" s="59"/>
      <c r="I644" s="42"/>
      <c r="J644" s="6"/>
      <c r="K644" s="116"/>
      <c r="L644" s="111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2"/>
      <c r="D645" s="42"/>
      <c r="E645" s="43"/>
      <c r="F645" s="42"/>
      <c r="G645" s="42"/>
      <c r="H645" s="59"/>
      <c r="I645" s="42"/>
      <c r="J645" s="6"/>
      <c r="K645" s="116"/>
      <c r="L645" s="111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2"/>
      <c r="D646" s="42"/>
      <c r="E646" s="43"/>
      <c r="F646" s="42"/>
      <c r="G646" s="42"/>
      <c r="H646" s="59"/>
      <c r="I646" s="42"/>
      <c r="J646" s="6"/>
      <c r="K646" s="116"/>
      <c r="L646" s="111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2"/>
      <c r="D647" s="42"/>
      <c r="E647" s="43"/>
      <c r="F647" s="42"/>
      <c r="G647" s="42"/>
      <c r="H647" s="59"/>
      <c r="I647" s="42"/>
      <c r="J647" s="6"/>
      <c r="K647" s="116"/>
      <c r="L647" s="111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2"/>
      <c r="D648" s="42"/>
      <c r="E648" s="43"/>
      <c r="F648" s="42"/>
      <c r="G648" s="42"/>
      <c r="H648" s="59"/>
      <c r="I648" s="42"/>
      <c r="J648" s="6"/>
      <c r="K648" s="116"/>
      <c r="L648" s="111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2"/>
      <c r="D649" s="42"/>
      <c r="E649" s="43"/>
      <c r="F649" s="42"/>
      <c r="G649" s="42"/>
      <c r="H649" s="59"/>
      <c r="I649" s="42"/>
      <c r="J649" s="6"/>
      <c r="K649" s="116"/>
      <c r="L649" s="111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2"/>
      <c r="D650" s="42"/>
      <c r="E650" s="43"/>
      <c r="F650" s="42"/>
      <c r="G650" s="42"/>
      <c r="H650" s="59"/>
      <c r="I650" s="42"/>
      <c r="J650" s="6"/>
      <c r="K650" s="116"/>
      <c r="L650" s="111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2"/>
      <c r="D651" s="42"/>
      <c r="E651" s="43"/>
      <c r="F651" s="42"/>
      <c r="G651" s="42"/>
      <c r="H651" s="59"/>
      <c r="I651" s="42"/>
      <c r="J651" s="6"/>
      <c r="K651" s="116"/>
      <c r="L651" s="111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2"/>
      <c r="D652" s="42"/>
      <c r="E652" s="43"/>
      <c r="F652" s="42"/>
      <c r="G652" s="42"/>
      <c r="H652" s="59"/>
      <c r="I652" s="42"/>
      <c r="J652" s="6"/>
      <c r="K652" s="116"/>
      <c r="L652" s="111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2"/>
      <c r="D653" s="42"/>
      <c r="E653" s="43"/>
      <c r="F653" s="42"/>
      <c r="G653" s="42"/>
      <c r="H653" s="59"/>
      <c r="I653" s="42"/>
      <c r="J653" s="6"/>
      <c r="K653" s="116"/>
      <c r="L653" s="111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2"/>
      <c r="D654" s="42"/>
      <c r="E654" s="43"/>
      <c r="F654" s="42"/>
      <c r="G654" s="42"/>
      <c r="H654" s="59"/>
      <c r="I654" s="42"/>
      <c r="J654" s="6"/>
      <c r="K654" s="116"/>
      <c r="L654" s="111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2"/>
      <c r="D655" s="42"/>
      <c r="E655" s="43"/>
      <c r="F655" s="42"/>
      <c r="G655" s="42"/>
      <c r="H655" s="59"/>
      <c r="I655" s="42"/>
      <c r="J655" s="6"/>
      <c r="K655" s="116"/>
      <c r="L655" s="111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2"/>
      <c r="D656" s="42"/>
      <c r="E656" s="43"/>
      <c r="F656" s="42"/>
      <c r="G656" s="42"/>
      <c r="H656" s="59"/>
      <c r="I656" s="42"/>
      <c r="J656" s="6"/>
      <c r="K656" s="116"/>
      <c r="L656" s="111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2"/>
      <c r="D657" s="42"/>
      <c r="E657" s="43"/>
      <c r="F657" s="42"/>
      <c r="G657" s="42"/>
      <c r="H657" s="59"/>
      <c r="I657" s="42"/>
      <c r="J657" s="6"/>
      <c r="K657" s="116"/>
      <c r="L657" s="111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2"/>
      <c r="D658" s="42"/>
      <c r="E658" s="43"/>
      <c r="F658" s="42"/>
      <c r="G658" s="42"/>
      <c r="H658" s="59"/>
      <c r="I658" s="42"/>
      <c r="J658" s="6"/>
      <c r="K658" s="116"/>
      <c r="L658" s="111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2"/>
      <c r="D659" s="42"/>
      <c r="E659" s="43"/>
      <c r="F659" s="42"/>
      <c r="G659" s="42"/>
      <c r="H659" s="59"/>
      <c r="I659" s="42"/>
      <c r="J659" s="6"/>
      <c r="K659" s="116"/>
      <c r="L659" s="111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2"/>
      <c r="D660" s="42"/>
      <c r="E660" s="43"/>
      <c r="F660" s="42"/>
      <c r="G660" s="42"/>
      <c r="H660" s="59"/>
      <c r="I660" s="42"/>
      <c r="J660" s="6"/>
      <c r="K660" s="116"/>
      <c r="L660" s="111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2"/>
      <c r="D661" s="42"/>
      <c r="E661" s="43"/>
      <c r="F661" s="42"/>
      <c r="G661" s="42"/>
      <c r="H661" s="59"/>
      <c r="I661" s="42"/>
      <c r="J661" s="6"/>
      <c r="K661" s="116"/>
      <c r="L661" s="111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2"/>
      <c r="D662" s="42"/>
      <c r="E662" s="43"/>
      <c r="F662" s="42"/>
      <c r="G662" s="42"/>
      <c r="H662" s="59"/>
      <c r="I662" s="42"/>
      <c r="J662" s="6"/>
      <c r="K662" s="116"/>
      <c r="L662" s="111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2"/>
      <c r="D663" s="42"/>
      <c r="E663" s="43"/>
      <c r="F663" s="42"/>
      <c r="G663" s="42"/>
      <c r="H663" s="59"/>
      <c r="I663" s="42"/>
      <c r="J663" s="6"/>
      <c r="K663" s="116"/>
      <c r="L663" s="111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2"/>
      <c r="D664" s="42"/>
      <c r="E664" s="43"/>
      <c r="F664" s="42"/>
      <c r="G664" s="42"/>
      <c r="H664" s="59"/>
      <c r="I664" s="42"/>
      <c r="J664" s="6"/>
      <c r="K664" s="116"/>
      <c r="L664" s="111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2"/>
      <c r="D665" s="42"/>
      <c r="E665" s="43"/>
      <c r="F665" s="42"/>
      <c r="G665" s="42"/>
      <c r="H665" s="59"/>
      <c r="I665" s="42"/>
      <c r="J665" s="6"/>
      <c r="K665" s="116"/>
      <c r="L665" s="111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2"/>
      <c r="D666" s="42"/>
      <c r="E666" s="43"/>
      <c r="F666" s="42"/>
      <c r="G666" s="42"/>
      <c r="H666" s="59"/>
      <c r="I666" s="42"/>
      <c r="J666" s="6"/>
      <c r="K666" s="116"/>
      <c r="L666" s="111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2"/>
      <c r="D667" s="42"/>
      <c r="E667" s="43"/>
      <c r="F667" s="42"/>
      <c r="G667" s="42"/>
      <c r="H667" s="59"/>
      <c r="I667" s="42"/>
      <c r="J667" s="6"/>
      <c r="K667" s="116"/>
      <c r="L667" s="111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2"/>
      <c r="D668" s="42"/>
      <c r="E668" s="43"/>
      <c r="F668" s="42"/>
      <c r="G668" s="42"/>
      <c r="H668" s="59"/>
      <c r="I668" s="42"/>
      <c r="J668" s="6"/>
      <c r="K668" s="116"/>
      <c r="L668" s="111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2"/>
      <c r="D669" s="42"/>
      <c r="E669" s="43"/>
      <c r="F669" s="42"/>
      <c r="G669" s="42"/>
      <c r="H669" s="59"/>
      <c r="I669" s="42"/>
      <c r="J669" s="6"/>
      <c r="K669" s="116"/>
      <c r="L669" s="111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2"/>
      <c r="D670" s="42"/>
      <c r="E670" s="43"/>
      <c r="F670" s="42"/>
      <c r="G670" s="42"/>
      <c r="H670" s="59"/>
      <c r="I670" s="42"/>
      <c r="J670" s="6"/>
      <c r="K670" s="116"/>
      <c r="L670" s="111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2"/>
      <c r="D671" s="42"/>
      <c r="E671" s="43"/>
      <c r="F671" s="42"/>
      <c r="G671" s="42"/>
      <c r="H671" s="59"/>
      <c r="I671" s="42"/>
      <c r="J671" s="6"/>
      <c r="K671" s="116"/>
      <c r="L671" s="111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2"/>
      <c r="D672" s="42"/>
      <c r="E672" s="43"/>
      <c r="F672" s="42"/>
      <c r="G672" s="42"/>
      <c r="H672" s="59"/>
      <c r="I672" s="42"/>
      <c r="J672" s="6"/>
      <c r="K672" s="116"/>
      <c r="L672" s="111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2"/>
      <c r="D673" s="42"/>
      <c r="E673" s="43"/>
      <c r="F673" s="42"/>
      <c r="G673" s="42"/>
      <c r="H673" s="59"/>
      <c r="I673" s="42"/>
      <c r="J673" s="6"/>
      <c r="K673" s="116"/>
      <c r="L673" s="111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2"/>
      <c r="D674" s="42"/>
      <c r="E674" s="43"/>
      <c r="F674" s="42"/>
      <c r="G674" s="42"/>
      <c r="H674" s="59"/>
      <c r="I674" s="42"/>
      <c r="J674" s="6"/>
      <c r="K674" s="116"/>
      <c r="L674" s="111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2"/>
      <c r="D675" s="42"/>
      <c r="E675" s="43"/>
      <c r="F675" s="42"/>
      <c r="G675" s="42"/>
      <c r="H675" s="59"/>
      <c r="I675" s="42"/>
      <c r="J675" s="6"/>
      <c r="K675" s="116"/>
      <c r="L675" s="111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2"/>
      <c r="D676" s="42"/>
      <c r="E676" s="43"/>
      <c r="F676" s="42"/>
      <c r="G676" s="42"/>
      <c r="H676" s="59"/>
      <c r="I676" s="42"/>
      <c r="J676" s="6"/>
      <c r="K676" s="116"/>
      <c r="L676" s="111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2"/>
      <c r="D677" s="42"/>
      <c r="E677" s="43"/>
      <c r="F677" s="42"/>
      <c r="G677" s="42"/>
      <c r="H677" s="59"/>
      <c r="I677" s="42"/>
      <c r="J677" s="6"/>
      <c r="K677" s="116"/>
      <c r="L677" s="111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2"/>
      <c r="D678" s="42"/>
      <c r="E678" s="43"/>
      <c r="F678" s="42"/>
      <c r="G678" s="42"/>
      <c r="H678" s="59"/>
      <c r="I678" s="42"/>
      <c r="J678" s="6"/>
      <c r="K678" s="116"/>
      <c r="L678" s="111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2"/>
      <c r="D679" s="42"/>
      <c r="E679" s="43"/>
      <c r="F679" s="42"/>
      <c r="G679" s="42"/>
      <c r="H679" s="59"/>
      <c r="I679" s="42"/>
      <c r="J679" s="6"/>
      <c r="K679" s="116"/>
      <c r="L679" s="111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2"/>
      <c r="D680" s="42"/>
      <c r="E680" s="43"/>
      <c r="F680" s="42"/>
      <c r="G680" s="42"/>
      <c r="H680" s="59"/>
      <c r="I680" s="42"/>
      <c r="J680" s="6"/>
      <c r="K680" s="116"/>
      <c r="L680" s="111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2"/>
      <c r="D681" s="42"/>
      <c r="E681" s="43"/>
      <c r="F681" s="42"/>
      <c r="G681" s="42"/>
      <c r="H681" s="59"/>
      <c r="I681" s="42"/>
      <c r="J681" s="6"/>
      <c r="K681" s="116"/>
      <c r="L681" s="111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2"/>
      <c r="D682" s="42"/>
      <c r="E682" s="43"/>
      <c r="F682" s="42"/>
      <c r="G682" s="42"/>
      <c r="H682" s="59"/>
      <c r="I682" s="42"/>
      <c r="J682" s="6"/>
      <c r="K682" s="116"/>
      <c r="L682" s="111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2"/>
      <c r="D683" s="42"/>
      <c r="E683" s="43"/>
      <c r="F683" s="42"/>
      <c r="G683" s="42"/>
      <c r="H683" s="59"/>
      <c r="I683" s="42"/>
      <c r="J683" s="6"/>
      <c r="K683" s="116"/>
      <c r="L683" s="111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2"/>
      <c r="D684" s="42"/>
      <c r="E684" s="43"/>
      <c r="F684" s="42"/>
      <c r="G684" s="42"/>
      <c r="H684" s="59"/>
      <c r="I684" s="42"/>
      <c r="J684" s="6"/>
      <c r="K684" s="116"/>
      <c r="L684" s="111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2"/>
      <c r="D685" s="42"/>
      <c r="E685" s="43"/>
      <c r="F685" s="42"/>
      <c r="G685" s="42"/>
      <c r="H685" s="59"/>
      <c r="I685" s="42"/>
      <c r="J685" s="6"/>
      <c r="K685" s="116"/>
      <c r="L685" s="111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2"/>
      <c r="D686" s="42"/>
      <c r="E686" s="43"/>
      <c r="F686" s="42"/>
      <c r="G686" s="42"/>
      <c r="H686" s="59"/>
      <c r="I686" s="42"/>
      <c r="J686" s="6"/>
      <c r="K686" s="116"/>
      <c r="L686" s="111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2"/>
      <c r="D687" s="42"/>
      <c r="E687" s="43"/>
      <c r="F687" s="42"/>
      <c r="G687" s="42"/>
      <c r="H687" s="59"/>
      <c r="I687" s="42"/>
      <c r="J687" s="6"/>
      <c r="K687" s="116"/>
      <c r="L687" s="111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2"/>
      <c r="D688" s="42"/>
      <c r="E688" s="43"/>
      <c r="F688" s="42"/>
      <c r="G688" s="42"/>
      <c r="H688" s="59"/>
      <c r="I688" s="42"/>
      <c r="J688" s="6"/>
      <c r="K688" s="116"/>
      <c r="L688" s="111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2"/>
      <c r="D689" s="42"/>
      <c r="E689" s="43"/>
      <c r="F689" s="42"/>
      <c r="G689" s="42"/>
      <c r="H689" s="59"/>
      <c r="I689" s="42"/>
      <c r="J689" s="6"/>
      <c r="K689" s="116"/>
      <c r="L689" s="111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2"/>
      <c r="D690" s="42"/>
      <c r="E690" s="43"/>
      <c r="F690" s="42"/>
      <c r="G690" s="42"/>
      <c r="H690" s="59"/>
      <c r="I690" s="42"/>
      <c r="J690" s="6"/>
      <c r="K690" s="116"/>
      <c r="L690" s="111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2"/>
      <c r="D691" s="42"/>
      <c r="E691" s="43"/>
      <c r="F691" s="42"/>
      <c r="G691" s="42"/>
      <c r="H691" s="59"/>
      <c r="I691" s="42"/>
      <c r="J691" s="6"/>
      <c r="K691" s="116"/>
      <c r="L691" s="111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2"/>
      <c r="D692" s="42"/>
      <c r="E692" s="43"/>
      <c r="F692" s="42"/>
      <c r="G692" s="42"/>
      <c r="H692" s="59"/>
      <c r="I692" s="42"/>
      <c r="J692" s="6"/>
      <c r="K692" s="116"/>
      <c r="L692" s="111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2"/>
      <c r="D693" s="42"/>
      <c r="E693" s="43"/>
      <c r="F693" s="42"/>
      <c r="G693" s="42"/>
      <c r="H693" s="59"/>
      <c r="I693" s="42"/>
      <c r="J693" s="6"/>
      <c r="K693" s="116"/>
      <c r="L693" s="111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2"/>
      <c r="D694" s="42"/>
      <c r="E694" s="43"/>
      <c r="F694" s="42"/>
      <c r="G694" s="42"/>
      <c r="H694" s="59"/>
      <c r="I694" s="42"/>
      <c r="J694" s="6"/>
      <c r="K694" s="116"/>
      <c r="L694" s="111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2"/>
      <c r="D695" s="42"/>
      <c r="E695" s="43"/>
      <c r="F695" s="42"/>
      <c r="G695" s="42"/>
      <c r="H695" s="59"/>
      <c r="I695" s="42"/>
      <c r="J695" s="6"/>
      <c r="K695" s="116"/>
      <c r="L695" s="111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2"/>
      <c r="D696" s="42"/>
      <c r="E696" s="43"/>
      <c r="F696" s="42"/>
      <c r="G696" s="42"/>
      <c r="H696" s="59"/>
      <c r="I696" s="42"/>
      <c r="J696" s="6"/>
      <c r="K696" s="116"/>
      <c r="L696" s="111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2"/>
      <c r="D697" s="42"/>
      <c r="E697" s="43"/>
      <c r="F697" s="42"/>
      <c r="G697" s="42"/>
      <c r="H697" s="59"/>
      <c r="I697" s="42"/>
      <c r="J697" s="6"/>
      <c r="K697" s="116"/>
      <c r="L697" s="111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2"/>
      <c r="D698" s="42"/>
      <c r="E698" s="43"/>
      <c r="F698" s="42"/>
      <c r="G698" s="42"/>
      <c r="H698" s="59"/>
      <c r="I698" s="42"/>
      <c r="J698" s="6"/>
      <c r="K698" s="116"/>
      <c r="L698" s="111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2"/>
      <c r="D699" s="42"/>
      <c r="E699" s="43"/>
      <c r="F699" s="42"/>
      <c r="G699" s="42"/>
      <c r="H699" s="59"/>
      <c r="I699" s="42"/>
      <c r="J699" s="6"/>
      <c r="K699" s="116"/>
      <c r="L699" s="111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2"/>
      <c r="D700" s="42"/>
      <c r="E700" s="43"/>
      <c r="F700" s="42"/>
      <c r="G700" s="42"/>
      <c r="H700" s="59"/>
      <c r="I700" s="42"/>
      <c r="J700" s="6"/>
      <c r="K700" s="116"/>
      <c r="L700" s="111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2"/>
      <c r="D701" s="42"/>
      <c r="E701" s="43"/>
      <c r="F701" s="42"/>
      <c r="G701" s="42"/>
      <c r="H701" s="59"/>
      <c r="I701" s="42"/>
      <c r="J701" s="6"/>
      <c r="K701" s="116"/>
      <c r="L701" s="111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2"/>
      <c r="D702" s="42"/>
      <c r="E702" s="43"/>
      <c r="F702" s="42"/>
      <c r="G702" s="42"/>
      <c r="H702" s="59"/>
      <c r="I702" s="42"/>
      <c r="J702" s="6"/>
      <c r="K702" s="116"/>
      <c r="L702" s="111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2"/>
      <c r="D703" s="42"/>
      <c r="E703" s="43"/>
      <c r="F703" s="42"/>
      <c r="G703" s="42"/>
      <c r="H703" s="59"/>
      <c r="I703" s="42"/>
      <c r="J703" s="6"/>
      <c r="K703" s="116"/>
      <c r="L703" s="111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2"/>
      <c r="D704" s="42"/>
      <c r="E704" s="43"/>
      <c r="F704" s="42"/>
      <c r="G704" s="42"/>
      <c r="H704" s="59"/>
      <c r="I704" s="42"/>
      <c r="J704" s="6"/>
      <c r="K704" s="116"/>
      <c r="L704" s="111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2"/>
      <c r="D705" s="42"/>
      <c r="E705" s="43"/>
      <c r="F705" s="42"/>
      <c r="G705" s="42"/>
      <c r="H705" s="59"/>
      <c r="I705" s="42"/>
      <c r="J705" s="6"/>
      <c r="K705" s="116"/>
      <c r="L705" s="111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2"/>
      <c r="D706" s="42"/>
      <c r="E706" s="43"/>
      <c r="F706" s="42"/>
      <c r="G706" s="42"/>
      <c r="H706" s="59"/>
      <c r="I706" s="42"/>
      <c r="J706" s="6"/>
      <c r="K706" s="116"/>
      <c r="L706" s="111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2"/>
      <c r="D707" s="42"/>
      <c r="E707" s="43"/>
      <c r="F707" s="42"/>
      <c r="G707" s="42"/>
      <c r="H707" s="59"/>
      <c r="I707" s="42"/>
      <c r="J707" s="6"/>
      <c r="K707" s="116"/>
      <c r="L707" s="111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2"/>
      <c r="D708" s="42"/>
      <c r="E708" s="43"/>
      <c r="F708" s="42"/>
      <c r="G708" s="42"/>
      <c r="H708" s="59"/>
      <c r="I708" s="42"/>
      <c r="J708" s="6"/>
      <c r="K708" s="116"/>
      <c r="L708" s="111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2"/>
      <c r="D709" s="42"/>
      <c r="E709" s="43"/>
      <c r="F709" s="42"/>
      <c r="G709" s="42"/>
      <c r="H709" s="59"/>
      <c r="I709" s="42"/>
      <c r="J709" s="6"/>
      <c r="K709" s="116"/>
      <c r="L709" s="111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2"/>
      <c r="D710" s="42"/>
      <c r="E710" s="43"/>
      <c r="F710" s="42"/>
      <c r="G710" s="42"/>
      <c r="H710" s="59"/>
      <c r="I710" s="42"/>
      <c r="J710" s="6"/>
      <c r="K710" s="116"/>
      <c r="L710" s="111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2"/>
      <c r="D711" s="42"/>
      <c r="E711" s="43"/>
      <c r="F711" s="42"/>
      <c r="G711" s="42"/>
      <c r="H711" s="59"/>
      <c r="I711" s="42"/>
      <c r="J711" s="6"/>
      <c r="K711" s="116"/>
      <c r="L711" s="111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2"/>
      <c r="D712" s="42"/>
      <c r="E712" s="43"/>
      <c r="F712" s="42"/>
      <c r="G712" s="42"/>
      <c r="H712" s="59"/>
      <c r="I712" s="42"/>
      <c r="J712" s="6"/>
      <c r="K712" s="116"/>
      <c r="L712" s="111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2"/>
      <c r="D713" s="42"/>
      <c r="E713" s="43"/>
      <c r="F713" s="42"/>
      <c r="G713" s="42"/>
      <c r="H713" s="59"/>
      <c r="I713" s="42"/>
      <c r="J713" s="6"/>
      <c r="K713" s="116"/>
      <c r="L713" s="111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2"/>
      <c r="D714" s="42"/>
      <c r="E714" s="43"/>
      <c r="F714" s="42"/>
      <c r="G714" s="42"/>
      <c r="H714" s="59"/>
      <c r="I714" s="42"/>
      <c r="J714" s="6"/>
      <c r="K714" s="116"/>
      <c r="L714" s="111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2"/>
      <c r="D715" s="42"/>
      <c r="E715" s="43"/>
      <c r="F715" s="42"/>
      <c r="G715" s="42"/>
      <c r="H715" s="59"/>
      <c r="I715" s="42"/>
      <c r="J715" s="6"/>
      <c r="K715" s="116"/>
      <c r="L715" s="111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2"/>
      <c r="D716" s="42"/>
      <c r="E716" s="43"/>
      <c r="F716" s="42"/>
      <c r="G716" s="42"/>
      <c r="H716" s="59"/>
      <c r="I716" s="42"/>
      <c r="J716" s="6"/>
      <c r="K716" s="116"/>
      <c r="L716" s="111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2"/>
      <c r="D717" s="42"/>
      <c r="E717" s="43"/>
      <c r="F717" s="42"/>
      <c r="G717" s="42"/>
      <c r="H717" s="59"/>
      <c r="I717" s="42"/>
      <c r="J717" s="6"/>
      <c r="K717" s="116"/>
      <c r="L717" s="111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2"/>
      <c r="D718" s="42"/>
      <c r="E718" s="43"/>
      <c r="F718" s="42"/>
      <c r="G718" s="42"/>
      <c r="H718" s="59"/>
      <c r="I718" s="42"/>
      <c r="J718" s="6"/>
      <c r="K718" s="116"/>
      <c r="L718" s="111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2"/>
      <c r="D719" s="42"/>
      <c r="E719" s="43"/>
      <c r="F719" s="42"/>
      <c r="G719" s="42"/>
      <c r="H719" s="59"/>
      <c r="I719" s="42"/>
      <c r="J719" s="6"/>
      <c r="K719" s="116"/>
      <c r="L719" s="111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2"/>
      <c r="D720" s="42"/>
      <c r="E720" s="43"/>
      <c r="F720" s="42"/>
      <c r="G720" s="42"/>
      <c r="H720" s="59"/>
      <c r="I720" s="42"/>
      <c r="J720" s="6"/>
      <c r="K720" s="116"/>
      <c r="L720" s="111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2"/>
      <c r="D721" s="42"/>
      <c r="E721" s="43"/>
      <c r="F721" s="42"/>
      <c r="G721" s="42"/>
      <c r="H721" s="59"/>
      <c r="I721" s="42"/>
      <c r="J721" s="6"/>
      <c r="K721" s="116"/>
      <c r="L721" s="111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2"/>
      <c r="D722" s="42"/>
      <c r="E722" s="43"/>
      <c r="F722" s="42"/>
      <c r="G722" s="42"/>
      <c r="H722" s="59"/>
      <c r="I722" s="42"/>
      <c r="J722" s="6"/>
      <c r="K722" s="116"/>
      <c r="L722" s="111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2"/>
      <c r="D723" s="42"/>
      <c r="E723" s="43"/>
      <c r="F723" s="42"/>
      <c r="G723" s="42"/>
      <c r="H723" s="59"/>
      <c r="I723" s="42"/>
      <c r="J723" s="6"/>
      <c r="K723" s="116"/>
      <c r="L723" s="111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2"/>
      <c r="D724" s="42"/>
      <c r="E724" s="43"/>
      <c r="F724" s="42"/>
      <c r="G724" s="42"/>
      <c r="H724" s="59"/>
      <c r="I724" s="42"/>
      <c r="J724" s="6"/>
      <c r="K724" s="116"/>
      <c r="L724" s="111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2"/>
      <c r="D725" s="42"/>
      <c r="E725" s="43"/>
      <c r="F725" s="42"/>
      <c r="G725" s="42"/>
      <c r="H725" s="59"/>
      <c r="I725" s="42"/>
      <c r="J725" s="6"/>
      <c r="K725" s="116"/>
      <c r="L725" s="111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2"/>
      <c r="D726" s="42"/>
      <c r="E726" s="43"/>
      <c r="F726" s="42"/>
      <c r="G726" s="42"/>
      <c r="H726" s="59"/>
      <c r="I726" s="42"/>
      <c r="J726" s="6"/>
      <c r="K726" s="116"/>
      <c r="L726" s="111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2"/>
      <c r="D727" s="42"/>
      <c r="E727" s="43"/>
      <c r="F727" s="42"/>
      <c r="G727" s="42"/>
      <c r="H727" s="59"/>
      <c r="I727" s="42"/>
      <c r="J727" s="6"/>
      <c r="K727" s="116"/>
      <c r="L727" s="111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2"/>
      <c r="D728" s="42"/>
      <c r="E728" s="43"/>
      <c r="F728" s="42"/>
      <c r="G728" s="42"/>
      <c r="H728" s="59"/>
      <c r="I728" s="42"/>
      <c r="J728" s="6"/>
      <c r="K728" s="116"/>
      <c r="L728" s="111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2"/>
      <c r="D729" s="42"/>
      <c r="E729" s="43"/>
      <c r="F729" s="42"/>
      <c r="G729" s="42"/>
      <c r="H729" s="59"/>
      <c r="I729" s="42"/>
      <c r="J729" s="6"/>
      <c r="K729" s="116"/>
      <c r="L729" s="111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2"/>
      <c r="D730" s="42"/>
      <c r="E730" s="43"/>
      <c r="F730" s="42"/>
      <c r="G730" s="42"/>
      <c r="H730" s="59"/>
      <c r="I730" s="42"/>
      <c r="J730" s="6"/>
      <c r="K730" s="116"/>
      <c r="L730" s="111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2"/>
      <c r="D731" s="42"/>
      <c r="E731" s="43"/>
      <c r="F731" s="42"/>
      <c r="G731" s="42"/>
      <c r="H731" s="59"/>
      <c r="I731" s="42"/>
      <c r="J731" s="6"/>
      <c r="K731" s="116"/>
      <c r="L731" s="111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2"/>
      <c r="D732" s="42"/>
      <c r="E732" s="43"/>
      <c r="F732" s="42"/>
      <c r="G732" s="42"/>
      <c r="H732" s="59"/>
      <c r="I732" s="42"/>
      <c r="J732" s="6"/>
      <c r="K732" s="116"/>
      <c r="L732" s="111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2"/>
      <c r="D733" s="42"/>
      <c r="E733" s="43"/>
      <c r="F733" s="42"/>
      <c r="G733" s="42"/>
      <c r="H733" s="59"/>
      <c r="I733" s="42"/>
      <c r="J733" s="6"/>
      <c r="K733" s="116"/>
      <c r="L733" s="111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2"/>
      <c r="D734" s="42"/>
      <c r="E734" s="43"/>
      <c r="F734" s="42"/>
      <c r="G734" s="42"/>
      <c r="H734" s="59"/>
      <c r="I734" s="42"/>
      <c r="J734" s="6"/>
      <c r="K734" s="116"/>
      <c r="L734" s="111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2"/>
      <c r="D735" s="42"/>
      <c r="E735" s="43"/>
      <c r="F735" s="42"/>
      <c r="G735" s="42"/>
      <c r="H735" s="59"/>
      <c r="I735" s="42"/>
      <c r="J735" s="6"/>
      <c r="K735" s="116"/>
      <c r="L735" s="111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2"/>
      <c r="D736" s="42"/>
      <c r="E736" s="43"/>
      <c r="F736" s="42"/>
      <c r="G736" s="42"/>
      <c r="H736" s="59"/>
      <c r="I736" s="42"/>
      <c r="J736" s="6"/>
      <c r="K736" s="116"/>
      <c r="L736" s="111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2"/>
      <c r="D737" s="42"/>
      <c r="E737" s="43"/>
      <c r="F737" s="42"/>
      <c r="G737" s="42"/>
      <c r="H737" s="59"/>
      <c r="I737" s="42"/>
      <c r="J737" s="6"/>
      <c r="K737" s="116"/>
      <c r="L737" s="111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2"/>
      <c r="D738" s="42"/>
      <c r="E738" s="43"/>
      <c r="F738" s="42"/>
      <c r="G738" s="42"/>
      <c r="H738" s="59"/>
      <c r="I738" s="42"/>
      <c r="J738" s="6"/>
      <c r="K738" s="116"/>
      <c r="L738" s="111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2"/>
      <c r="D739" s="42"/>
      <c r="E739" s="43"/>
      <c r="F739" s="42"/>
      <c r="G739" s="42"/>
      <c r="H739" s="59"/>
      <c r="I739" s="42"/>
      <c r="J739" s="6"/>
      <c r="K739" s="116"/>
      <c r="L739" s="111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2"/>
      <c r="D740" s="42"/>
      <c r="E740" s="43"/>
      <c r="F740" s="42"/>
      <c r="G740" s="42"/>
      <c r="H740" s="59"/>
      <c r="I740" s="42"/>
      <c r="J740" s="6"/>
      <c r="K740" s="116"/>
      <c r="L740" s="111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2"/>
      <c r="D741" s="42"/>
      <c r="E741" s="43"/>
      <c r="F741" s="42"/>
      <c r="G741" s="42"/>
      <c r="H741" s="59"/>
      <c r="I741" s="42"/>
      <c r="J741" s="6"/>
      <c r="K741" s="116"/>
      <c r="L741" s="111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2"/>
      <c r="D742" s="42"/>
      <c r="E742" s="43"/>
      <c r="F742" s="42"/>
      <c r="G742" s="42"/>
      <c r="H742" s="59"/>
      <c r="I742" s="42"/>
      <c r="J742" s="6"/>
      <c r="K742" s="116"/>
      <c r="L742" s="111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2"/>
      <c r="D743" s="42"/>
      <c r="E743" s="43"/>
      <c r="F743" s="42"/>
      <c r="G743" s="42"/>
      <c r="H743" s="59"/>
      <c r="I743" s="42"/>
      <c r="J743" s="6"/>
      <c r="K743" s="116"/>
      <c r="L743" s="111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2"/>
      <c r="D744" s="42"/>
      <c r="E744" s="43"/>
      <c r="F744" s="42"/>
      <c r="G744" s="42"/>
      <c r="H744" s="59"/>
      <c r="I744" s="42"/>
      <c r="J744" s="6"/>
      <c r="K744" s="116"/>
      <c r="L744" s="111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2"/>
      <c r="D745" s="42"/>
      <c r="E745" s="43"/>
      <c r="F745" s="42"/>
      <c r="G745" s="42"/>
      <c r="H745" s="59"/>
      <c r="I745" s="42"/>
      <c r="J745" s="6"/>
      <c r="K745" s="116"/>
      <c r="L745" s="111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2"/>
      <c r="D746" s="42"/>
      <c r="E746" s="43"/>
      <c r="F746" s="42"/>
      <c r="G746" s="42"/>
      <c r="H746" s="59"/>
      <c r="I746" s="42"/>
      <c r="J746" s="6"/>
      <c r="K746" s="116"/>
      <c r="L746" s="111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2"/>
      <c r="D747" s="42"/>
      <c r="E747" s="43"/>
      <c r="F747" s="42"/>
      <c r="G747" s="42"/>
      <c r="H747" s="59"/>
      <c r="I747" s="42"/>
      <c r="J747" s="6"/>
      <c r="K747" s="116"/>
      <c r="L747" s="111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2"/>
      <c r="D748" s="42"/>
      <c r="E748" s="43"/>
      <c r="F748" s="42"/>
      <c r="G748" s="42"/>
      <c r="H748" s="59"/>
      <c r="I748" s="42"/>
      <c r="J748" s="6"/>
      <c r="K748" s="116"/>
      <c r="L748" s="111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2"/>
      <c r="D749" s="42"/>
      <c r="E749" s="43"/>
      <c r="F749" s="42"/>
      <c r="G749" s="42"/>
      <c r="H749" s="59"/>
      <c r="I749" s="42"/>
      <c r="J749" s="6"/>
      <c r="K749" s="116"/>
      <c r="L749" s="111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2"/>
      <c r="D750" s="42"/>
      <c r="E750" s="43"/>
      <c r="F750" s="42"/>
      <c r="G750" s="42"/>
      <c r="H750" s="59"/>
      <c r="I750" s="42"/>
      <c r="J750" s="6"/>
      <c r="K750" s="116"/>
      <c r="L750" s="111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2"/>
      <c r="D751" s="42"/>
      <c r="E751" s="43"/>
      <c r="F751" s="42"/>
      <c r="G751" s="42"/>
      <c r="H751" s="59"/>
      <c r="I751" s="42"/>
      <c r="J751" s="6"/>
      <c r="K751" s="116"/>
      <c r="L751" s="111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2"/>
      <c r="D752" s="42"/>
      <c r="E752" s="43"/>
      <c r="F752" s="42"/>
      <c r="G752" s="42"/>
      <c r="H752" s="59"/>
      <c r="I752" s="42"/>
      <c r="J752" s="6"/>
      <c r="K752" s="116"/>
      <c r="L752" s="111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2"/>
      <c r="D753" s="42"/>
      <c r="E753" s="43"/>
      <c r="F753" s="42"/>
      <c r="G753" s="42"/>
      <c r="H753" s="59"/>
      <c r="I753" s="42"/>
      <c r="J753" s="6"/>
      <c r="K753" s="116"/>
      <c r="L753" s="111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2"/>
      <c r="D754" s="42"/>
      <c r="E754" s="43"/>
      <c r="F754" s="42"/>
      <c r="G754" s="42"/>
      <c r="H754" s="59"/>
      <c r="I754" s="42"/>
      <c r="J754" s="6"/>
      <c r="K754" s="116"/>
      <c r="L754" s="111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2"/>
      <c r="D755" s="42"/>
      <c r="E755" s="43"/>
      <c r="F755" s="42"/>
      <c r="G755" s="42"/>
      <c r="H755" s="59"/>
      <c r="I755" s="42"/>
      <c r="J755" s="6"/>
      <c r="K755" s="116"/>
      <c r="L755" s="111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2"/>
      <c r="D756" s="42"/>
      <c r="E756" s="43"/>
      <c r="F756" s="42"/>
      <c r="G756" s="42"/>
      <c r="H756" s="59"/>
      <c r="I756" s="42"/>
      <c r="J756" s="6"/>
      <c r="K756" s="116"/>
      <c r="L756" s="111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2"/>
      <c r="D757" s="42"/>
      <c r="E757" s="43"/>
      <c r="F757" s="42"/>
      <c r="G757" s="42"/>
      <c r="H757" s="59"/>
      <c r="I757" s="42"/>
      <c r="J757" s="6"/>
      <c r="K757" s="116"/>
      <c r="L757" s="111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2"/>
      <c r="D758" s="42"/>
      <c r="E758" s="43"/>
      <c r="F758" s="42"/>
      <c r="G758" s="42"/>
      <c r="H758" s="59"/>
      <c r="I758" s="42"/>
      <c r="J758" s="6"/>
      <c r="K758" s="116"/>
      <c r="L758" s="111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2"/>
      <c r="D759" s="42"/>
      <c r="E759" s="43"/>
      <c r="F759" s="42"/>
      <c r="G759" s="42"/>
      <c r="H759" s="59"/>
      <c r="I759" s="42"/>
      <c r="J759" s="6"/>
      <c r="K759" s="116"/>
      <c r="L759" s="111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2"/>
      <c r="D760" s="42"/>
      <c r="E760" s="43"/>
      <c r="F760" s="42"/>
      <c r="G760" s="42"/>
      <c r="H760" s="59"/>
      <c r="I760" s="42"/>
      <c r="J760" s="6"/>
      <c r="K760" s="116"/>
      <c r="L760" s="111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2"/>
      <c r="D761" s="42"/>
      <c r="E761" s="43"/>
      <c r="F761" s="42"/>
      <c r="G761" s="42"/>
      <c r="H761" s="59"/>
      <c r="I761" s="42"/>
      <c r="J761" s="6"/>
      <c r="K761" s="116"/>
      <c r="L761" s="111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2"/>
      <c r="D762" s="42"/>
      <c r="E762" s="43"/>
      <c r="F762" s="42"/>
      <c r="G762" s="42"/>
      <c r="H762" s="59"/>
      <c r="I762" s="42"/>
      <c r="J762" s="6"/>
      <c r="K762" s="116"/>
      <c r="L762" s="111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2"/>
      <c r="D763" s="42"/>
      <c r="E763" s="43"/>
      <c r="F763" s="42"/>
      <c r="G763" s="42"/>
      <c r="H763" s="59"/>
      <c r="I763" s="42"/>
      <c r="J763" s="6"/>
      <c r="K763" s="116"/>
      <c r="L763" s="111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2"/>
      <c r="D764" s="42"/>
      <c r="E764" s="43"/>
      <c r="F764" s="42"/>
      <c r="G764" s="42"/>
      <c r="H764" s="59"/>
      <c r="I764" s="42"/>
      <c r="J764" s="6"/>
      <c r="K764" s="116"/>
      <c r="L764" s="111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2"/>
      <c r="D765" s="42"/>
      <c r="E765" s="43"/>
      <c r="F765" s="42"/>
      <c r="G765" s="42"/>
      <c r="H765" s="59"/>
      <c r="I765" s="42"/>
      <c r="J765" s="6"/>
      <c r="K765" s="116"/>
      <c r="L765" s="111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2"/>
      <c r="D766" s="42"/>
      <c r="E766" s="43"/>
      <c r="F766" s="42"/>
      <c r="G766" s="42"/>
      <c r="H766" s="59"/>
      <c r="I766" s="42"/>
      <c r="J766" s="6"/>
      <c r="K766" s="116"/>
      <c r="L766" s="111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2"/>
      <c r="D767" s="42"/>
      <c r="E767" s="43"/>
      <c r="F767" s="42"/>
      <c r="G767" s="42"/>
      <c r="H767" s="59"/>
      <c r="I767" s="42"/>
      <c r="J767" s="6"/>
      <c r="K767" s="116"/>
      <c r="L767" s="111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2"/>
      <c r="D768" s="42"/>
      <c r="E768" s="43"/>
      <c r="F768" s="42"/>
      <c r="G768" s="42"/>
      <c r="H768" s="59"/>
      <c r="I768" s="42"/>
      <c r="J768" s="6"/>
      <c r="K768" s="116"/>
      <c r="L768" s="111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2"/>
      <c r="D769" s="42"/>
      <c r="E769" s="43"/>
      <c r="F769" s="42"/>
      <c r="G769" s="42"/>
      <c r="H769" s="59"/>
      <c r="I769" s="42"/>
      <c r="J769" s="6"/>
      <c r="K769" s="116"/>
      <c r="L769" s="111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2"/>
      <c r="D770" s="42"/>
      <c r="E770" s="43"/>
      <c r="F770" s="42"/>
      <c r="G770" s="42"/>
      <c r="H770" s="59"/>
      <c r="I770" s="42"/>
      <c r="J770" s="6"/>
      <c r="K770" s="116"/>
      <c r="L770" s="111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2"/>
      <c r="D771" s="42"/>
      <c r="E771" s="43"/>
      <c r="F771" s="42"/>
      <c r="G771" s="42"/>
      <c r="H771" s="59"/>
      <c r="I771" s="42"/>
      <c r="J771" s="6"/>
      <c r="K771" s="116"/>
      <c r="L771" s="111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2"/>
      <c r="D772" s="42"/>
      <c r="E772" s="43"/>
      <c r="F772" s="42"/>
      <c r="G772" s="42"/>
      <c r="H772" s="59"/>
      <c r="I772" s="42"/>
      <c r="J772" s="6"/>
      <c r="K772" s="116"/>
      <c r="L772" s="111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2"/>
      <c r="D773" s="42"/>
      <c r="E773" s="43"/>
      <c r="F773" s="42"/>
      <c r="G773" s="42"/>
      <c r="H773" s="59"/>
      <c r="I773" s="42"/>
      <c r="J773" s="6"/>
      <c r="K773" s="116"/>
      <c r="L773" s="111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2"/>
      <c r="D774" s="42"/>
      <c r="E774" s="43"/>
      <c r="F774" s="42"/>
      <c r="G774" s="42"/>
      <c r="H774" s="59"/>
      <c r="I774" s="42"/>
      <c r="J774" s="6"/>
      <c r="K774" s="116"/>
      <c r="L774" s="111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2"/>
      <c r="D775" s="42"/>
      <c r="E775" s="43"/>
      <c r="F775" s="42"/>
      <c r="G775" s="42"/>
      <c r="H775" s="59"/>
      <c r="I775" s="42"/>
      <c r="J775" s="6"/>
      <c r="K775" s="116"/>
      <c r="L775" s="111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2"/>
      <c r="D776" s="42"/>
      <c r="E776" s="43"/>
      <c r="F776" s="42"/>
      <c r="G776" s="42"/>
      <c r="H776" s="59"/>
      <c r="I776" s="42"/>
      <c r="J776" s="6"/>
      <c r="K776" s="116"/>
      <c r="L776" s="111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2"/>
      <c r="D777" s="42"/>
      <c r="E777" s="43"/>
      <c r="F777" s="42"/>
      <c r="G777" s="42"/>
      <c r="H777" s="59"/>
      <c r="I777" s="42"/>
      <c r="J777" s="6"/>
      <c r="K777" s="116"/>
      <c r="L777" s="111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2"/>
      <c r="D778" s="42"/>
      <c r="E778" s="43"/>
      <c r="F778" s="42"/>
      <c r="G778" s="42"/>
      <c r="H778" s="59"/>
      <c r="I778" s="42"/>
      <c r="J778" s="6"/>
      <c r="K778" s="116"/>
      <c r="L778" s="111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2"/>
      <c r="D779" s="42"/>
      <c r="E779" s="43"/>
      <c r="F779" s="42"/>
      <c r="G779" s="42"/>
      <c r="H779" s="59"/>
      <c r="I779" s="42"/>
      <c r="J779" s="6"/>
      <c r="K779" s="116"/>
      <c r="L779" s="111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2"/>
      <c r="D780" s="42"/>
      <c r="E780" s="43"/>
      <c r="F780" s="42"/>
      <c r="G780" s="42"/>
      <c r="H780" s="59"/>
      <c r="I780" s="42"/>
      <c r="J780" s="6"/>
      <c r="K780" s="116"/>
      <c r="L780" s="111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2"/>
      <c r="D781" s="42"/>
      <c r="E781" s="43"/>
      <c r="F781" s="42"/>
      <c r="G781" s="42"/>
      <c r="H781" s="59"/>
      <c r="I781" s="42"/>
      <c r="J781" s="6"/>
      <c r="K781" s="116"/>
      <c r="L781" s="111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2"/>
      <c r="D782" s="42"/>
      <c r="E782" s="43"/>
      <c r="F782" s="42"/>
      <c r="G782" s="42"/>
      <c r="H782" s="59"/>
      <c r="I782" s="42"/>
      <c r="J782" s="6"/>
      <c r="K782" s="116"/>
      <c r="L782" s="111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2"/>
      <c r="D783" s="42"/>
      <c r="E783" s="43"/>
      <c r="F783" s="42"/>
      <c r="G783" s="42"/>
      <c r="H783" s="59"/>
      <c r="I783" s="42"/>
      <c r="J783" s="6"/>
      <c r="K783" s="116"/>
      <c r="L783" s="111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2"/>
      <c r="D784" s="42"/>
      <c r="E784" s="43"/>
      <c r="F784" s="42"/>
      <c r="G784" s="42"/>
      <c r="H784" s="59"/>
      <c r="I784" s="42"/>
      <c r="J784" s="6"/>
      <c r="K784" s="116"/>
      <c r="L784" s="111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2"/>
      <c r="D785" s="42"/>
      <c r="E785" s="43"/>
      <c r="F785" s="42"/>
      <c r="G785" s="42"/>
      <c r="H785" s="59"/>
      <c r="I785" s="42"/>
      <c r="J785" s="6"/>
      <c r="K785" s="116"/>
      <c r="L785" s="111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2"/>
      <c r="D786" s="42"/>
      <c r="E786" s="43"/>
      <c r="F786" s="42"/>
      <c r="G786" s="42"/>
      <c r="H786" s="59"/>
      <c r="I786" s="42"/>
      <c r="J786" s="6"/>
      <c r="K786" s="116"/>
      <c r="L786" s="111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2"/>
      <c r="D787" s="42"/>
      <c r="E787" s="43"/>
      <c r="F787" s="42"/>
      <c r="G787" s="42"/>
      <c r="H787" s="59"/>
      <c r="I787" s="42"/>
      <c r="J787" s="6"/>
      <c r="K787" s="116"/>
      <c r="L787" s="111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2"/>
      <c r="D788" s="42"/>
      <c r="E788" s="43"/>
      <c r="F788" s="42"/>
      <c r="G788" s="42"/>
      <c r="H788" s="59"/>
      <c r="I788" s="42"/>
      <c r="J788" s="6"/>
      <c r="K788" s="116"/>
      <c r="L788" s="111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2"/>
      <c r="D789" s="42"/>
      <c r="E789" s="43"/>
      <c r="F789" s="42"/>
      <c r="G789" s="42"/>
      <c r="H789" s="59"/>
      <c r="I789" s="42"/>
      <c r="J789" s="6"/>
      <c r="K789" s="116"/>
      <c r="L789" s="111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2"/>
      <c r="D790" s="42"/>
      <c r="E790" s="43"/>
      <c r="F790" s="42"/>
      <c r="G790" s="42"/>
      <c r="H790" s="59"/>
      <c r="I790" s="42"/>
      <c r="J790" s="6"/>
      <c r="K790" s="116"/>
      <c r="L790" s="111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2"/>
      <c r="D791" s="42"/>
      <c r="E791" s="43"/>
      <c r="F791" s="42"/>
      <c r="G791" s="42"/>
      <c r="H791" s="59"/>
      <c r="I791" s="42"/>
      <c r="J791" s="6"/>
      <c r="K791" s="116"/>
      <c r="L791" s="111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2"/>
      <c r="D792" s="42"/>
      <c r="E792" s="43"/>
      <c r="F792" s="42"/>
      <c r="G792" s="42"/>
      <c r="H792" s="59"/>
      <c r="I792" s="42"/>
      <c r="J792" s="6"/>
      <c r="K792" s="116"/>
      <c r="L792" s="111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2"/>
      <c r="D793" s="42"/>
      <c r="E793" s="43"/>
      <c r="F793" s="42"/>
      <c r="G793" s="42"/>
      <c r="H793" s="59"/>
      <c r="I793" s="42"/>
      <c r="J793" s="6"/>
      <c r="K793" s="116"/>
      <c r="L793" s="111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2"/>
      <c r="D794" s="42"/>
      <c r="E794" s="43"/>
      <c r="F794" s="42"/>
      <c r="G794" s="42"/>
      <c r="H794" s="59"/>
      <c r="I794" s="42"/>
      <c r="J794" s="6"/>
      <c r="K794" s="116"/>
      <c r="L794" s="111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2"/>
      <c r="D795" s="42"/>
      <c r="E795" s="43"/>
      <c r="F795" s="42"/>
      <c r="G795" s="42"/>
      <c r="H795" s="59"/>
      <c r="I795" s="42"/>
      <c r="J795" s="6"/>
      <c r="K795" s="116"/>
      <c r="L795" s="111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2"/>
      <c r="D796" s="42"/>
      <c r="E796" s="43"/>
      <c r="F796" s="42"/>
      <c r="G796" s="42"/>
      <c r="H796" s="59"/>
      <c r="I796" s="42"/>
      <c r="J796" s="6"/>
      <c r="K796" s="116"/>
      <c r="L796" s="111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2"/>
      <c r="D797" s="42"/>
      <c r="E797" s="43"/>
      <c r="F797" s="42"/>
      <c r="G797" s="42"/>
      <c r="H797" s="59"/>
      <c r="I797" s="42"/>
      <c r="J797" s="6"/>
      <c r="K797" s="116"/>
      <c r="L797" s="111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2"/>
      <c r="D798" s="42"/>
      <c r="E798" s="43"/>
      <c r="F798" s="42"/>
      <c r="G798" s="42"/>
      <c r="H798" s="59"/>
      <c r="I798" s="42"/>
      <c r="J798" s="6"/>
      <c r="K798" s="116"/>
      <c r="L798" s="111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2"/>
      <c r="D799" s="42"/>
      <c r="E799" s="43"/>
      <c r="F799" s="42"/>
      <c r="G799" s="42"/>
      <c r="H799" s="59"/>
      <c r="I799" s="42"/>
      <c r="J799" s="6"/>
      <c r="K799" s="116"/>
      <c r="L799" s="111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2"/>
      <c r="D800" s="42"/>
      <c r="E800" s="43"/>
      <c r="F800" s="42"/>
      <c r="G800" s="42"/>
      <c r="H800" s="59"/>
      <c r="I800" s="42"/>
      <c r="J800" s="6"/>
      <c r="K800" s="116"/>
      <c r="L800" s="111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2"/>
      <c r="D801" s="42"/>
      <c r="E801" s="43"/>
      <c r="F801" s="42"/>
      <c r="G801" s="42"/>
      <c r="H801" s="59"/>
      <c r="I801" s="42"/>
      <c r="J801" s="6"/>
      <c r="K801" s="116"/>
      <c r="L801" s="111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2"/>
      <c r="D802" s="42"/>
      <c r="E802" s="43"/>
      <c r="F802" s="42"/>
      <c r="G802" s="42"/>
      <c r="H802" s="59"/>
      <c r="I802" s="42"/>
      <c r="J802" s="6"/>
      <c r="K802" s="116"/>
      <c r="L802" s="111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2"/>
      <c r="D803" s="42"/>
      <c r="E803" s="43"/>
      <c r="F803" s="42"/>
      <c r="G803" s="42"/>
      <c r="H803" s="59"/>
      <c r="I803" s="42"/>
      <c r="J803" s="6"/>
      <c r="K803" s="116"/>
      <c r="L803" s="111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2"/>
      <c r="D804" s="42"/>
      <c r="E804" s="43"/>
      <c r="F804" s="42"/>
      <c r="G804" s="42"/>
      <c r="H804" s="59"/>
      <c r="I804" s="42"/>
      <c r="J804" s="6"/>
      <c r="K804" s="116"/>
      <c r="L804" s="111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2"/>
      <c r="D805" s="42"/>
      <c r="E805" s="43"/>
      <c r="F805" s="42"/>
      <c r="G805" s="42"/>
      <c r="H805" s="59"/>
      <c r="I805" s="42"/>
      <c r="J805" s="6"/>
      <c r="K805" s="116"/>
      <c r="L805" s="111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2"/>
      <c r="D806" s="42"/>
      <c r="E806" s="43"/>
      <c r="F806" s="42"/>
      <c r="G806" s="42"/>
      <c r="H806" s="59"/>
      <c r="I806" s="42"/>
      <c r="J806" s="6"/>
      <c r="K806" s="116"/>
      <c r="L806" s="111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2"/>
      <c r="D807" s="42"/>
      <c r="E807" s="43"/>
      <c r="F807" s="42"/>
      <c r="G807" s="42"/>
      <c r="H807" s="59"/>
      <c r="I807" s="42"/>
      <c r="J807" s="6"/>
      <c r="K807" s="116"/>
      <c r="L807" s="111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2"/>
      <c r="D808" s="42"/>
      <c r="E808" s="43"/>
      <c r="F808" s="42"/>
      <c r="G808" s="42"/>
      <c r="H808" s="59"/>
      <c r="I808" s="42"/>
      <c r="J808" s="6"/>
      <c r="K808" s="116"/>
      <c r="L808" s="111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2"/>
      <c r="D809" s="42"/>
      <c r="E809" s="43"/>
      <c r="F809" s="42"/>
      <c r="G809" s="42"/>
      <c r="H809" s="59"/>
      <c r="I809" s="42"/>
      <c r="J809" s="6"/>
      <c r="K809" s="116"/>
      <c r="L809" s="111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2"/>
      <c r="D810" s="42"/>
      <c r="E810" s="43"/>
      <c r="F810" s="42"/>
      <c r="G810" s="42"/>
      <c r="H810" s="59"/>
      <c r="I810" s="42"/>
      <c r="J810" s="6"/>
      <c r="K810" s="116"/>
      <c r="L810" s="111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2"/>
      <c r="D811" s="42"/>
      <c r="E811" s="43"/>
      <c r="F811" s="42"/>
      <c r="G811" s="42"/>
      <c r="H811" s="59"/>
      <c r="I811" s="42"/>
      <c r="J811" s="6"/>
      <c r="K811" s="116"/>
      <c r="L811" s="111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2"/>
      <c r="D812" s="42"/>
      <c r="E812" s="43"/>
      <c r="F812" s="42"/>
      <c r="G812" s="42"/>
      <c r="H812" s="59"/>
      <c r="I812" s="42"/>
      <c r="J812" s="6"/>
      <c r="K812" s="116"/>
      <c r="L812" s="111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2"/>
      <c r="D813" s="42"/>
      <c r="E813" s="43"/>
      <c r="F813" s="42"/>
      <c r="G813" s="42"/>
      <c r="H813" s="59"/>
      <c r="I813" s="42"/>
      <c r="J813" s="6"/>
      <c r="K813" s="116"/>
      <c r="L813" s="111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2"/>
      <c r="D814" s="42"/>
      <c r="E814" s="43"/>
      <c r="F814" s="42"/>
      <c r="G814" s="42"/>
      <c r="H814" s="59"/>
      <c r="I814" s="42"/>
      <c r="J814" s="6"/>
      <c r="K814" s="116"/>
      <c r="L814" s="111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2"/>
      <c r="D815" s="42"/>
      <c r="E815" s="43"/>
      <c r="F815" s="42"/>
      <c r="G815" s="42"/>
      <c r="H815" s="59"/>
      <c r="I815" s="42"/>
      <c r="J815" s="6"/>
      <c r="K815" s="116"/>
      <c r="L815" s="111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2"/>
      <c r="D816" s="42"/>
      <c r="E816" s="43"/>
      <c r="F816" s="42"/>
      <c r="G816" s="42"/>
      <c r="H816" s="59"/>
      <c r="I816" s="42"/>
      <c r="J816" s="6"/>
      <c r="K816" s="116"/>
      <c r="L816" s="111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2"/>
      <c r="D817" s="42"/>
      <c r="E817" s="43"/>
      <c r="F817" s="42"/>
      <c r="G817" s="42"/>
      <c r="H817" s="59"/>
      <c r="I817" s="42"/>
      <c r="J817" s="6"/>
      <c r="K817" s="116"/>
      <c r="L817" s="111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2"/>
      <c r="D818" s="42"/>
      <c r="E818" s="43"/>
      <c r="F818" s="42"/>
      <c r="G818" s="42"/>
      <c r="H818" s="59"/>
      <c r="I818" s="42"/>
      <c r="J818" s="6"/>
      <c r="K818" s="116"/>
      <c r="L818" s="111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2"/>
      <c r="D819" s="42"/>
      <c r="E819" s="43"/>
      <c r="F819" s="42"/>
      <c r="G819" s="42"/>
      <c r="H819" s="59"/>
      <c r="I819" s="42"/>
      <c r="J819" s="6"/>
      <c r="K819" s="116"/>
      <c r="L819" s="111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2"/>
      <c r="D820" s="42"/>
      <c r="E820" s="43"/>
      <c r="F820" s="42"/>
      <c r="G820" s="42"/>
      <c r="H820" s="59"/>
      <c r="I820" s="42"/>
      <c r="J820" s="6"/>
      <c r="K820" s="116"/>
      <c r="L820" s="111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2"/>
      <c r="D821" s="42"/>
      <c r="E821" s="43"/>
      <c r="F821" s="42"/>
      <c r="G821" s="42"/>
      <c r="H821" s="59"/>
      <c r="I821" s="42"/>
      <c r="J821" s="6"/>
      <c r="K821" s="116"/>
      <c r="L821" s="111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2"/>
      <c r="D822" s="42"/>
      <c r="E822" s="43"/>
      <c r="F822" s="42"/>
      <c r="G822" s="42"/>
      <c r="H822" s="59"/>
      <c r="I822" s="42"/>
      <c r="J822" s="6"/>
      <c r="K822" s="116"/>
      <c r="L822" s="111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2"/>
      <c r="D823" s="42"/>
      <c r="E823" s="43"/>
      <c r="F823" s="42"/>
      <c r="G823" s="42"/>
      <c r="H823" s="59"/>
      <c r="I823" s="42"/>
      <c r="J823" s="6"/>
      <c r="K823" s="116"/>
      <c r="L823" s="111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2"/>
      <c r="D824" s="42"/>
      <c r="E824" s="43"/>
      <c r="F824" s="42"/>
      <c r="G824" s="42"/>
      <c r="H824" s="59"/>
      <c r="I824" s="42"/>
      <c r="J824" s="6"/>
      <c r="K824" s="116"/>
      <c r="L824" s="111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2"/>
      <c r="D825" s="42"/>
      <c r="E825" s="43"/>
      <c r="F825" s="42"/>
      <c r="G825" s="42"/>
      <c r="H825" s="59"/>
      <c r="I825" s="42"/>
      <c r="J825" s="6"/>
      <c r="K825" s="116"/>
      <c r="L825" s="111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2"/>
      <c r="D826" s="42"/>
      <c r="E826" s="43"/>
      <c r="F826" s="42"/>
      <c r="G826" s="42"/>
      <c r="H826" s="59"/>
      <c r="I826" s="42"/>
      <c r="J826" s="6"/>
      <c r="K826" s="116"/>
      <c r="L826" s="111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2"/>
      <c r="D827" s="42"/>
      <c r="E827" s="43"/>
      <c r="F827" s="42"/>
      <c r="G827" s="42"/>
      <c r="H827" s="59"/>
      <c r="I827" s="42"/>
      <c r="J827" s="6"/>
      <c r="K827" s="116"/>
      <c r="L827" s="111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2"/>
      <c r="D828" s="42"/>
      <c r="E828" s="43"/>
      <c r="F828" s="42"/>
      <c r="G828" s="42"/>
      <c r="H828" s="59"/>
      <c r="I828" s="42"/>
      <c r="J828" s="6"/>
      <c r="K828" s="116"/>
      <c r="L828" s="111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2"/>
      <c r="D829" s="42"/>
      <c r="E829" s="43"/>
      <c r="F829" s="42"/>
      <c r="G829" s="42"/>
      <c r="H829" s="59"/>
      <c r="I829" s="42"/>
      <c r="J829" s="6"/>
      <c r="K829" s="116"/>
      <c r="L829" s="111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2"/>
      <c r="D830" s="42"/>
      <c r="E830" s="43"/>
      <c r="F830" s="42"/>
      <c r="G830" s="42"/>
      <c r="H830" s="59"/>
      <c r="I830" s="42"/>
      <c r="J830" s="6"/>
      <c r="K830" s="116"/>
      <c r="L830" s="111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2"/>
      <c r="D831" s="42"/>
      <c r="E831" s="43"/>
      <c r="F831" s="42"/>
      <c r="G831" s="42"/>
      <c r="H831" s="59"/>
      <c r="I831" s="42"/>
      <c r="J831" s="6"/>
      <c r="K831" s="116"/>
      <c r="L831" s="111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2"/>
      <c r="D832" s="42"/>
      <c r="E832" s="43"/>
      <c r="F832" s="42"/>
      <c r="G832" s="42"/>
      <c r="H832" s="59"/>
      <c r="I832" s="42"/>
      <c r="J832" s="6"/>
      <c r="K832" s="116"/>
      <c r="L832" s="111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2"/>
      <c r="D833" s="42"/>
      <c r="E833" s="43"/>
      <c r="F833" s="42"/>
      <c r="G833" s="42"/>
      <c r="H833" s="59"/>
      <c r="I833" s="42"/>
      <c r="J833" s="6"/>
      <c r="K833" s="116"/>
      <c r="L833" s="111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2"/>
      <c r="D834" s="42"/>
      <c r="E834" s="43"/>
      <c r="F834" s="42"/>
      <c r="G834" s="42"/>
      <c r="H834" s="59"/>
      <c r="I834" s="42"/>
      <c r="J834" s="6"/>
      <c r="K834" s="116"/>
      <c r="L834" s="111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2"/>
      <c r="D835" s="42"/>
      <c r="E835" s="43"/>
      <c r="F835" s="42"/>
      <c r="G835" s="42"/>
      <c r="H835" s="59"/>
      <c r="I835" s="42"/>
      <c r="J835" s="6"/>
      <c r="K835" s="116"/>
      <c r="L835" s="111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2"/>
      <c r="D836" s="42"/>
      <c r="E836" s="43"/>
      <c r="F836" s="42"/>
      <c r="G836" s="42"/>
      <c r="H836" s="59"/>
      <c r="I836" s="42"/>
      <c r="J836" s="6"/>
      <c r="K836" s="116"/>
      <c r="L836" s="111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2"/>
      <c r="D837" s="42"/>
      <c r="E837" s="43"/>
      <c r="F837" s="42"/>
      <c r="G837" s="42"/>
      <c r="H837" s="59"/>
      <c r="I837" s="42"/>
      <c r="J837" s="6"/>
      <c r="K837" s="116"/>
      <c r="L837" s="111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2"/>
      <c r="D838" s="42"/>
      <c r="E838" s="43"/>
      <c r="F838" s="42"/>
      <c r="G838" s="42"/>
      <c r="H838" s="59"/>
      <c r="I838" s="42"/>
      <c r="J838" s="6"/>
      <c r="K838" s="116"/>
      <c r="L838" s="111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2"/>
      <c r="D839" s="42"/>
      <c r="E839" s="43"/>
      <c r="F839" s="42"/>
      <c r="G839" s="42"/>
      <c r="H839" s="59"/>
      <c r="I839" s="42"/>
      <c r="J839" s="6"/>
      <c r="K839" s="116"/>
      <c r="L839" s="111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2"/>
      <c r="D840" s="42"/>
      <c r="E840" s="43"/>
      <c r="F840" s="42"/>
      <c r="G840" s="42"/>
      <c r="H840" s="59"/>
      <c r="I840" s="42"/>
      <c r="J840" s="6"/>
      <c r="K840" s="116"/>
      <c r="L840" s="111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2"/>
      <c r="D841" s="42"/>
      <c r="E841" s="43"/>
      <c r="F841" s="42"/>
      <c r="G841" s="42"/>
      <c r="H841" s="59"/>
      <c r="I841" s="42"/>
      <c r="J841" s="6"/>
      <c r="K841" s="116"/>
      <c r="L841" s="111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2"/>
      <c r="D842" s="42"/>
      <c r="E842" s="43"/>
      <c r="F842" s="42"/>
      <c r="G842" s="42"/>
      <c r="H842" s="59"/>
      <c r="I842" s="42"/>
      <c r="J842" s="6"/>
      <c r="K842" s="116"/>
      <c r="L842" s="111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2"/>
      <c r="D843" s="42"/>
      <c r="E843" s="43"/>
      <c r="F843" s="42"/>
      <c r="G843" s="42"/>
      <c r="H843" s="59"/>
      <c r="I843" s="42"/>
      <c r="J843" s="6"/>
      <c r="K843" s="116"/>
      <c r="L843" s="111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2"/>
      <c r="D844" s="42"/>
      <c r="E844" s="43"/>
      <c r="F844" s="42"/>
      <c r="G844" s="42"/>
      <c r="H844" s="59"/>
      <c r="I844" s="42"/>
      <c r="J844" s="6"/>
      <c r="K844" s="116"/>
      <c r="L844" s="111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2"/>
      <c r="D845" s="42"/>
      <c r="E845" s="43"/>
      <c r="F845" s="42"/>
      <c r="G845" s="42"/>
      <c r="H845" s="59"/>
      <c r="I845" s="42"/>
      <c r="J845" s="6"/>
      <c r="K845" s="116"/>
      <c r="L845" s="111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2"/>
      <c r="D846" s="42"/>
      <c r="E846" s="43"/>
      <c r="F846" s="42"/>
      <c r="G846" s="42"/>
      <c r="H846" s="59"/>
      <c r="I846" s="42"/>
      <c r="J846" s="6"/>
      <c r="K846" s="116"/>
      <c r="L846" s="111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2"/>
      <c r="D847" s="42"/>
      <c r="E847" s="43"/>
      <c r="F847" s="42"/>
      <c r="G847" s="42"/>
      <c r="H847" s="59"/>
      <c r="I847" s="42"/>
      <c r="J847" s="6"/>
      <c r="K847" s="116"/>
      <c r="L847" s="111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2"/>
      <c r="D848" s="42"/>
      <c r="E848" s="43"/>
      <c r="F848" s="42"/>
      <c r="G848" s="42"/>
      <c r="H848" s="59"/>
      <c r="I848" s="42"/>
      <c r="J848" s="6"/>
      <c r="K848" s="116"/>
      <c r="L848" s="111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2"/>
      <c r="D849" s="42"/>
      <c r="E849" s="43"/>
      <c r="F849" s="42"/>
      <c r="G849" s="42"/>
      <c r="H849" s="59"/>
      <c r="I849" s="42"/>
      <c r="J849" s="6"/>
      <c r="K849" s="116"/>
      <c r="L849" s="111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2"/>
      <c r="D850" s="42"/>
      <c r="E850" s="43"/>
      <c r="F850" s="42"/>
      <c r="G850" s="42"/>
      <c r="H850" s="59"/>
      <c r="I850" s="42"/>
      <c r="J850" s="6"/>
      <c r="K850" s="116"/>
      <c r="L850" s="111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2"/>
      <c r="D851" s="42"/>
      <c r="E851" s="43"/>
      <c r="F851" s="42"/>
      <c r="G851" s="42"/>
      <c r="H851" s="59"/>
      <c r="I851" s="42"/>
      <c r="J851" s="6"/>
      <c r="K851" s="116"/>
      <c r="L851" s="111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2"/>
      <c r="D852" s="42"/>
      <c r="E852" s="43"/>
      <c r="F852" s="42"/>
      <c r="G852" s="42"/>
      <c r="H852" s="59"/>
      <c r="I852" s="42"/>
      <c r="J852" s="6"/>
      <c r="K852" s="116"/>
      <c r="L852" s="111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2"/>
      <c r="D853" s="42"/>
      <c r="E853" s="43"/>
      <c r="F853" s="42"/>
      <c r="G853" s="42"/>
      <c r="H853" s="59"/>
      <c r="I853" s="42"/>
      <c r="J853" s="6"/>
      <c r="K853" s="116"/>
      <c r="L853" s="111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2"/>
      <c r="D854" s="42"/>
      <c r="E854" s="43"/>
      <c r="F854" s="42"/>
      <c r="G854" s="42"/>
      <c r="H854" s="59"/>
      <c r="I854" s="42"/>
      <c r="J854" s="6"/>
      <c r="K854" s="116"/>
      <c r="L854" s="111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2"/>
      <c r="D855" s="42"/>
      <c r="E855" s="43"/>
      <c r="F855" s="42"/>
      <c r="G855" s="42"/>
      <c r="H855" s="59"/>
      <c r="I855" s="42"/>
      <c r="J855" s="6"/>
      <c r="K855" s="116"/>
      <c r="L855" s="111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2"/>
      <c r="D856" s="42"/>
      <c r="E856" s="43"/>
      <c r="F856" s="42"/>
      <c r="G856" s="42"/>
      <c r="H856" s="59"/>
      <c r="I856" s="42"/>
      <c r="J856" s="6"/>
      <c r="K856" s="116"/>
      <c r="L856" s="111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2"/>
      <c r="D857" s="42"/>
      <c r="E857" s="43"/>
      <c r="F857" s="42"/>
      <c r="G857" s="42"/>
      <c r="H857" s="59"/>
      <c r="I857" s="42"/>
      <c r="J857" s="6"/>
      <c r="K857" s="116"/>
      <c r="L857" s="111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2"/>
      <c r="D858" s="42"/>
      <c r="E858" s="43"/>
      <c r="F858" s="42"/>
      <c r="G858" s="42"/>
      <c r="H858" s="59"/>
      <c r="I858" s="42"/>
      <c r="J858" s="6"/>
      <c r="K858" s="116"/>
      <c r="L858" s="111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2"/>
      <c r="D859" s="42"/>
      <c r="E859" s="43"/>
      <c r="F859" s="42"/>
      <c r="G859" s="42"/>
      <c r="H859" s="59"/>
      <c r="I859" s="42"/>
      <c r="J859" s="6"/>
      <c r="K859" s="116"/>
      <c r="L859" s="111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2"/>
      <c r="D860" s="42"/>
      <c r="E860" s="43"/>
      <c r="F860" s="42"/>
      <c r="G860" s="42"/>
      <c r="H860" s="59"/>
      <c r="I860" s="42"/>
      <c r="J860" s="6"/>
      <c r="K860" s="116"/>
      <c r="L860" s="111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2"/>
      <c r="D861" s="42"/>
      <c r="E861" s="43"/>
      <c r="F861" s="42"/>
      <c r="G861" s="42"/>
      <c r="H861" s="59"/>
      <c r="I861" s="42"/>
      <c r="J861" s="6"/>
      <c r="K861" s="116"/>
      <c r="L861" s="111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2"/>
      <c r="D862" s="42"/>
      <c r="E862" s="43"/>
      <c r="F862" s="42"/>
      <c r="G862" s="42"/>
      <c r="H862" s="59"/>
      <c r="I862" s="42"/>
      <c r="J862" s="6"/>
      <c r="K862" s="116"/>
      <c r="L862" s="111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2"/>
      <c r="D863" s="42"/>
      <c r="E863" s="43"/>
      <c r="F863" s="42"/>
      <c r="G863" s="42"/>
      <c r="H863" s="59"/>
      <c r="I863" s="42"/>
      <c r="J863" s="6"/>
      <c r="K863" s="116"/>
      <c r="L863" s="111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2"/>
      <c r="D864" s="42"/>
      <c r="E864" s="43"/>
      <c r="F864" s="42"/>
      <c r="G864" s="42"/>
      <c r="H864" s="59"/>
      <c r="I864" s="42"/>
      <c r="J864" s="6"/>
      <c r="K864" s="116"/>
      <c r="L864" s="111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2"/>
      <c r="D865" s="42"/>
      <c r="E865" s="43"/>
      <c r="F865" s="42"/>
      <c r="G865" s="42"/>
      <c r="H865" s="59"/>
      <c r="I865" s="42"/>
      <c r="J865" s="6"/>
      <c r="K865" s="116"/>
      <c r="L865" s="111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2"/>
      <c r="D866" s="42"/>
      <c r="E866" s="43"/>
      <c r="F866" s="42"/>
      <c r="G866" s="42"/>
      <c r="H866" s="59"/>
      <c r="I866" s="42"/>
      <c r="J866" s="6"/>
      <c r="K866" s="116"/>
      <c r="L866" s="111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2"/>
      <c r="D867" s="42"/>
      <c r="E867" s="43"/>
      <c r="F867" s="42"/>
      <c r="G867" s="42"/>
      <c r="H867" s="59"/>
      <c r="I867" s="42"/>
      <c r="J867" s="6"/>
      <c r="K867" s="116"/>
      <c r="L867" s="111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2"/>
      <c r="D868" s="42"/>
      <c r="E868" s="43"/>
      <c r="F868" s="42"/>
      <c r="G868" s="42"/>
      <c r="H868" s="59"/>
      <c r="I868" s="42"/>
      <c r="J868" s="6"/>
      <c r="K868" s="116"/>
      <c r="L868" s="111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2"/>
      <c r="D869" s="42"/>
      <c r="E869" s="43"/>
      <c r="F869" s="42"/>
      <c r="G869" s="42"/>
      <c r="H869" s="59"/>
      <c r="I869" s="42"/>
      <c r="J869" s="6"/>
      <c r="K869" s="116"/>
      <c r="L869" s="111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2"/>
      <c r="D870" s="42"/>
      <c r="E870" s="43"/>
      <c r="F870" s="42"/>
      <c r="G870" s="42"/>
      <c r="H870" s="59"/>
      <c r="I870" s="42"/>
      <c r="J870" s="6"/>
      <c r="K870" s="116"/>
      <c r="L870" s="111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2"/>
      <c r="D871" s="42"/>
      <c r="E871" s="43"/>
      <c r="F871" s="42"/>
      <c r="G871" s="42"/>
      <c r="H871" s="59"/>
      <c r="I871" s="42"/>
      <c r="J871" s="6"/>
      <c r="K871" s="116"/>
      <c r="L871" s="111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2"/>
      <c r="D872" s="42"/>
      <c r="E872" s="43"/>
      <c r="F872" s="42"/>
      <c r="G872" s="42"/>
      <c r="H872" s="59"/>
      <c r="I872" s="42"/>
      <c r="J872" s="6"/>
      <c r="K872" s="116"/>
      <c r="L872" s="111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2"/>
      <c r="D873" s="42"/>
      <c r="E873" s="43"/>
      <c r="F873" s="42"/>
      <c r="G873" s="42"/>
      <c r="H873" s="59"/>
      <c r="I873" s="42"/>
      <c r="J873" s="6"/>
      <c r="K873" s="116"/>
      <c r="L873" s="111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2"/>
      <c r="D874" s="42"/>
      <c r="E874" s="43"/>
      <c r="F874" s="42"/>
      <c r="G874" s="42"/>
      <c r="H874" s="59"/>
      <c r="I874" s="42"/>
      <c r="J874" s="6"/>
      <c r="K874" s="116"/>
      <c r="L874" s="111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2"/>
      <c r="D875" s="42"/>
      <c r="E875" s="43"/>
      <c r="F875" s="42"/>
      <c r="G875" s="42"/>
      <c r="H875" s="59"/>
      <c r="I875" s="42"/>
      <c r="J875" s="6"/>
      <c r="K875" s="116"/>
      <c r="L875" s="111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2"/>
      <c r="D876" s="42"/>
      <c r="E876" s="43"/>
      <c r="F876" s="42"/>
      <c r="G876" s="42"/>
      <c r="H876" s="59"/>
      <c r="I876" s="42"/>
      <c r="J876" s="6"/>
      <c r="K876" s="116"/>
      <c r="L876" s="111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2"/>
      <c r="D877" s="42"/>
      <c r="E877" s="43"/>
      <c r="F877" s="42"/>
      <c r="G877" s="42"/>
      <c r="H877" s="59"/>
      <c r="I877" s="42"/>
      <c r="J877" s="6"/>
      <c r="K877" s="116"/>
      <c r="L877" s="111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2"/>
      <c r="D878" s="42"/>
      <c r="E878" s="43"/>
      <c r="F878" s="42"/>
      <c r="G878" s="42"/>
      <c r="H878" s="59"/>
      <c r="I878" s="42"/>
      <c r="J878" s="6"/>
      <c r="K878" s="116"/>
      <c r="L878" s="111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2"/>
      <c r="D879" s="42"/>
      <c r="E879" s="43"/>
      <c r="F879" s="42"/>
      <c r="G879" s="42"/>
      <c r="H879" s="59"/>
      <c r="I879" s="42"/>
      <c r="J879" s="6"/>
      <c r="K879" s="116"/>
      <c r="L879" s="111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2"/>
      <c r="D880" s="42"/>
      <c r="E880" s="43"/>
      <c r="F880" s="42"/>
      <c r="G880" s="42"/>
      <c r="H880" s="59"/>
      <c r="I880" s="42"/>
      <c r="J880" s="6"/>
      <c r="K880" s="116"/>
      <c r="L880" s="111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2"/>
      <c r="D881" s="42"/>
      <c r="E881" s="43"/>
      <c r="F881" s="42"/>
      <c r="G881" s="42"/>
      <c r="H881" s="59"/>
      <c r="I881" s="42"/>
      <c r="J881" s="6"/>
      <c r="K881" s="116"/>
      <c r="L881" s="111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2"/>
      <c r="D882" s="42"/>
      <c r="E882" s="43"/>
      <c r="F882" s="42"/>
      <c r="G882" s="42"/>
      <c r="H882" s="59"/>
      <c r="I882" s="42"/>
      <c r="J882" s="6"/>
      <c r="K882" s="116"/>
      <c r="L882" s="111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2"/>
      <c r="D883" s="42"/>
      <c r="E883" s="43"/>
      <c r="F883" s="42"/>
      <c r="G883" s="42"/>
      <c r="H883" s="59"/>
      <c r="I883" s="42"/>
      <c r="J883" s="6"/>
      <c r="K883" s="116"/>
      <c r="L883" s="111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2"/>
      <c r="D884" s="42"/>
      <c r="E884" s="43"/>
      <c r="F884" s="42"/>
      <c r="G884" s="42"/>
      <c r="H884" s="59"/>
      <c r="I884" s="42"/>
      <c r="J884" s="6"/>
      <c r="K884" s="116"/>
      <c r="L884" s="111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2"/>
      <c r="D885" s="42"/>
      <c r="E885" s="43"/>
      <c r="F885" s="42"/>
      <c r="G885" s="42"/>
      <c r="H885" s="59"/>
      <c r="I885" s="42"/>
      <c r="J885" s="6"/>
      <c r="K885" s="116"/>
      <c r="L885" s="111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2"/>
      <c r="D886" s="42"/>
      <c r="E886" s="43"/>
      <c r="F886" s="42"/>
      <c r="G886" s="42"/>
      <c r="H886" s="59"/>
      <c r="I886" s="42"/>
      <c r="J886" s="6"/>
      <c r="K886" s="116"/>
      <c r="L886" s="111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2"/>
      <c r="D887" s="42"/>
      <c r="E887" s="43"/>
      <c r="F887" s="42"/>
      <c r="G887" s="42"/>
      <c r="H887" s="59"/>
      <c r="I887" s="42"/>
      <c r="J887" s="6"/>
      <c r="K887" s="116"/>
      <c r="L887" s="111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2"/>
      <c r="D888" s="42"/>
      <c r="E888" s="43"/>
      <c r="F888" s="42"/>
      <c r="G888" s="42"/>
      <c r="H888" s="59"/>
      <c r="I888" s="42"/>
      <c r="J888" s="6"/>
      <c r="K888" s="116"/>
      <c r="L888" s="111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2"/>
      <c r="D889" s="42"/>
      <c r="E889" s="43"/>
      <c r="F889" s="42"/>
      <c r="G889" s="42"/>
      <c r="H889" s="59"/>
      <c r="I889" s="42"/>
      <c r="J889" s="6"/>
      <c r="K889" s="116"/>
      <c r="L889" s="111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2"/>
      <c r="D890" s="42"/>
      <c r="E890" s="43"/>
      <c r="F890" s="42"/>
      <c r="G890" s="42"/>
      <c r="H890" s="59"/>
      <c r="I890" s="42"/>
      <c r="J890" s="6"/>
      <c r="K890" s="116"/>
      <c r="L890" s="111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2"/>
      <c r="D891" s="42"/>
      <c r="E891" s="43"/>
      <c r="F891" s="42"/>
      <c r="G891" s="42"/>
      <c r="H891" s="59"/>
      <c r="I891" s="42"/>
      <c r="J891" s="6"/>
      <c r="K891" s="116"/>
      <c r="L891" s="111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2"/>
      <c r="D892" s="42"/>
      <c r="E892" s="43"/>
      <c r="F892" s="42"/>
      <c r="G892" s="42"/>
      <c r="H892" s="59"/>
      <c r="I892" s="42"/>
      <c r="J892" s="6"/>
      <c r="K892" s="116"/>
      <c r="L892" s="111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2"/>
      <c r="D893" s="42"/>
      <c r="E893" s="43"/>
      <c r="F893" s="42"/>
      <c r="G893" s="42"/>
      <c r="H893" s="59"/>
      <c r="I893" s="42"/>
      <c r="J893" s="6"/>
      <c r="K893" s="116"/>
      <c r="L893" s="111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2"/>
      <c r="D894" s="42"/>
      <c r="E894" s="43"/>
      <c r="F894" s="42"/>
      <c r="G894" s="42"/>
      <c r="H894" s="59"/>
      <c r="I894" s="42"/>
      <c r="J894" s="6"/>
      <c r="K894" s="116"/>
      <c r="L894" s="111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2"/>
      <c r="D895" s="42"/>
      <c r="E895" s="43"/>
      <c r="F895" s="42"/>
      <c r="G895" s="42"/>
      <c r="H895" s="59"/>
      <c r="I895" s="42"/>
      <c r="J895" s="6"/>
      <c r="K895" s="116"/>
      <c r="L895" s="111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2"/>
      <c r="D896" s="42"/>
      <c r="E896" s="43"/>
      <c r="F896" s="42"/>
      <c r="G896" s="42"/>
      <c r="H896" s="59"/>
      <c r="I896" s="42"/>
      <c r="J896" s="6"/>
      <c r="K896" s="116"/>
      <c r="L896" s="111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2"/>
      <c r="D897" s="42"/>
      <c r="E897" s="43"/>
      <c r="F897" s="42"/>
      <c r="G897" s="42"/>
      <c r="H897" s="59"/>
      <c r="I897" s="42"/>
      <c r="J897" s="6"/>
      <c r="K897" s="116"/>
      <c r="L897" s="111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2"/>
      <c r="D898" s="42"/>
      <c r="E898" s="43"/>
      <c r="F898" s="42"/>
      <c r="G898" s="42"/>
      <c r="H898" s="59"/>
      <c r="I898" s="42"/>
      <c r="J898" s="6"/>
      <c r="K898" s="116"/>
      <c r="L898" s="111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2"/>
      <c r="D899" s="42"/>
      <c r="E899" s="43"/>
      <c r="F899" s="42"/>
      <c r="G899" s="42"/>
      <c r="H899" s="59"/>
      <c r="I899" s="42"/>
      <c r="J899" s="6"/>
      <c r="K899" s="116"/>
      <c r="L899" s="111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2"/>
      <c r="D900" s="42"/>
      <c r="E900" s="43"/>
      <c r="F900" s="42"/>
      <c r="G900" s="42"/>
      <c r="H900" s="59"/>
      <c r="I900" s="42"/>
      <c r="J900" s="6"/>
      <c r="K900" s="116"/>
      <c r="L900" s="111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2"/>
      <c r="D901" s="42"/>
      <c r="E901" s="43"/>
      <c r="F901" s="42"/>
      <c r="G901" s="42"/>
      <c r="H901" s="59"/>
      <c r="I901" s="42"/>
      <c r="J901" s="6"/>
      <c r="K901" s="116"/>
      <c r="L901" s="111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2"/>
      <c r="D902" s="42"/>
      <c r="E902" s="43"/>
      <c r="F902" s="42"/>
      <c r="G902" s="42"/>
      <c r="H902" s="59"/>
      <c r="I902" s="42"/>
      <c r="J902" s="6"/>
      <c r="K902" s="116"/>
      <c r="L902" s="111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2"/>
      <c r="D903" s="42"/>
      <c r="E903" s="43"/>
      <c r="F903" s="42"/>
      <c r="G903" s="42"/>
      <c r="H903" s="59"/>
      <c r="I903" s="42"/>
      <c r="J903" s="6"/>
      <c r="K903" s="116"/>
      <c r="L903" s="111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2"/>
      <c r="D904" s="42"/>
      <c r="E904" s="43"/>
      <c r="F904" s="42"/>
      <c r="G904" s="42"/>
      <c r="H904" s="59"/>
      <c r="I904" s="42"/>
      <c r="J904" s="6"/>
      <c r="K904" s="116"/>
      <c r="L904" s="111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2"/>
      <c r="D905" s="42"/>
      <c r="E905" s="43"/>
      <c r="F905" s="42"/>
      <c r="G905" s="42"/>
      <c r="H905" s="59"/>
      <c r="I905" s="42"/>
      <c r="J905" s="6"/>
      <c r="K905" s="116"/>
      <c r="L905" s="111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2"/>
      <c r="D906" s="42"/>
      <c r="E906" s="43"/>
      <c r="F906" s="42"/>
      <c r="G906" s="42"/>
      <c r="H906" s="59"/>
      <c r="I906" s="42"/>
      <c r="J906" s="6"/>
      <c r="K906" s="116"/>
      <c r="L906" s="111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2"/>
      <c r="D907" s="42"/>
      <c r="E907" s="43"/>
      <c r="F907" s="42"/>
      <c r="G907" s="42"/>
      <c r="H907" s="59"/>
      <c r="I907" s="42"/>
      <c r="J907" s="6"/>
      <c r="K907" s="116"/>
      <c r="L907" s="111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2"/>
      <c r="D908" s="42"/>
      <c r="E908" s="43"/>
      <c r="F908" s="42"/>
      <c r="G908" s="42"/>
      <c r="H908" s="59"/>
      <c r="I908" s="42"/>
      <c r="J908" s="6"/>
      <c r="K908" s="116"/>
      <c r="L908" s="111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2"/>
      <c r="D909" s="42"/>
      <c r="E909" s="43"/>
      <c r="F909" s="42"/>
      <c r="G909" s="42"/>
      <c r="H909" s="59"/>
      <c r="I909" s="42"/>
      <c r="J909" s="6"/>
      <c r="K909" s="116"/>
      <c r="L909" s="111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2"/>
      <c r="D910" s="42"/>
      <c r="E910" s="43"/>
      <c r="F910" s="42"/>
      <c r="G910" s="42"/>
      <c r="H910" s="59"/>
      <c r="I910" s="42"/>
      <c r="J910" s="6"/>
      <c r="K910" s="116"/>
      <c r="L910" s="111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2"/>
      <c r="D911" s="42"/>
      <c r="E911" s="43"/>
      <c r="F911" s="42"/>
      <c r="G911" s="42"/>
      <c r="H911" s="59"/>
      <c r="I911" s="42"/>
      <c r="J911" s="6"/>
      <c r="K911" s="116"/>
      <c r="L911" s="111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2"/>
      <c r="D912" s="42"/>
      <c r="E912" s="43"/>
      <c r="F912" s="42"/>
      <c r="G912" s="42"/>
      <c r="H912" s="59"/>
      <c r="I912" s="42"/>
      <c r="J912" s="6"/>
      <c r="K912" s="116"/>
      <c r="L912" s="111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2"/>
      <c r="D913" s="42"/>
      <c r="E913" s="43"/>
      <c r="F913" s="42"/>
      <c r="G913" s="42"/>
      <c r="H913" s="59"/>
      <c r="I913" s="42"/>
      <c r="J913" s="6"/>
      <c r="K913" s="116"/>
      <c r="L913" s="111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2"/>
      <c r="D914" s="42"/>
      <c r="E914" s="43"/>
      <c r="F914" s="42"/>
      <c r="G914" s="42"/>
      <c r="H914" s="59"/>
      <c r="I914" s="42"/>
      <c r="J914" s="6"/>
      <c r="K914" s="116"/>
      <c r="L914" s="111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2"/>
      <c r="D915" s="42"/>
      <c r="E915" s="43"/>
      <c r="F915" s="42"/>
      <c r="G915" s="42"/>
      <c r="H915" s="59"/>
      <c r="I915" s="42"/>
      <c r="J915" s="6"/>
      <c r="K915" s="116"/>
      <c r="L915" s="111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2"/>
      <c r="D916" s="42"/>
      <c r="E916" s="43"/>
      <c r="F916" s="42"/>
      <c r="G916" s="42"/>
      <c r="H916" s="59"/>
      <c r="I916" s="42"/>
      <c r="J916" s="6"/>
      <c r="K916" s="116"/>
      <c r="L916" s="111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2"/>
      <c r="D917" s="42"/>
      <c r="E917" s="43"/>
      <c r="F917" s="42"/>
      <c r="G917" s="42"/>
      <c r="H917" s="59"/>
      <c r="I917" s="42"/>
      <c r="J917" s="6"/>
      <c r="K917" s="116"/>
      <c r="L917" s="111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2"/>
      <c r="D918" s="42"/>
      <c r="E918" s="43"/>
      <c r="F918" s="42"/>
      <c r="G918" s="42"/>
      <c r="H918" s="59"/>
      <c r="I918" s="42"/>
      <c r="J918" s="6"/>
      <c r="K918" s="116"/>
      <c r="L918" s="111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2"/>
      <c r="D919" s="42"/>
      <c r="E919" s="43"/>
      <c r="F919" s="42"/>
      <c r="G919" s="42"/>
      <c r="H919" s="59"/>
      <c r="I919" s="42"/>
      <c r="J919" s="6"/>
      <c r="K919" s="116"/>
      <c r="L919" s="111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2"/>
      <c r="D920" s="42"/>
      <c r="E920" s="43"/>
      <c r="F920" s="42"/>
      <c r="G920" s="42"/>
      <c r="H920" s="59"/>
      <c r="I920" s="42"/>
      <c r="J920" s="6"/>
      <c r="K920" s="116"/>
      <c r="L920" s="111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2"/>
      <c r="D921" s="42"/>
      <c r="E921" s="43"/>
      <c r="F921" s="42"/>
      <c r="G921" s="42"/>
      <c r="H921" s="59"/>
      <c r="I921" s="42"/>
      <c r="J921" s="6"/>
      <c r="K921" s="116"/>
      <c r="L921" s="111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2"/>
      <c r="D922" s="42"/>
      <c r="E922" s="43"/>
      <c r="F922" s="42"/>
      <c r="G922" s="42"/>
      <c r="H922" s="59"/>
      <c r="I922" s="42"/>
      <c r="J922" s="6"/>
      <c r="K922" s="116"/>
      <c r="L922" s="111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2"/>
      <c r="D923" s="42"/>
      <c r="E923" s="43"/>
      <c r="F923" s="42"/>
      <c r="G923" s="42"/>
      <c r="H923" s="59"/>
      <c r="I923" s="42"/>
      <c r="J923" s="6"/>
      <c r="K923" s="116"/>
      <c r="L923" s="111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2"/>
      <c r="D924" s="42"/>
      <c r="E924" s="43"/>
      <c r="F924" s="42"/>
      <c r="G924" s="42"/>
      <c r="H924" s="59"/>
      <c r="I924" s="42"/>
      <c r="J924" s="6"/>
      <c r="K924" s="116"/>
      <c r="L924" s="111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2"/>
      <c r="D925" s="42"/>
      <c r="E925" s="43"/>
      <c r="F925" s="42"/>
      <c r="G925" s="42"/>
      <c r="H925" s="59"/>
      <c r="I925" s="42"/>
      <c r="J925" s="6"/>
      <c r="K925" s="116"/>
      <c r="L925" s="111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2"/>
      <c r="D926" s="42"/>
      <c r="E926" s="43"/>
      <c r="F926" s="42"/>
      <c r="G926" s="42"/>
      <c r="H926" s="59"/>
      <c r="I926" s="42"/>
      <c r="J926" s="6"/>
      <c r="K926" s="116"/>
      <c r="L926" s="111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2"/>
      <c r="D927" s="42"/>
      <c r="E927" s="43"/>
      <c r="F927" s="42"/>
      <c r="G927" s="42"/>
      <c r="H927" s="59"/>
      <c r="I927" s="42"/>
      <c r="J927" s="6"/>
      <c r="K927" s="116"/>
      <c r="L927" s="111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2"/>
      <c r="D928" s="42"/>
      <c r="E928" s="43"/>
      <c r="F928" s="42"/>
      <c r="G928" s="42"/>
      <c r="H928" s="59"/>
      <c r="I928" s="42"/>
      <c r="J928" s="6"/>
      <c r="K928" s="116"/>
      <c r="L928" s="111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2"/>
      <c r="D929" s="42"/>
      <c r="E929" s="43"/>
      <c r="F929" s="42"/>
      <c r="G929" s="42"/>
      <c r="H929" s="59"/>
      <c r="I929" s="42"/>
      <c r="J929" s="6"/>
      <c r="K929" s="116"/>
      <c r="L929" s="111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2"/>
      <c r="D930" s="42"/>
      <c r="E930" s="43"/>
      <c r="F930" s="42"/>
      <c r="G930" s="42"/>
      <c r="H930" s="59"/>
      <c r="I930" s="42"/>
      <c r="J930" s="6"/>
      <c r="K930" s="116"/>
      <c r="L930" s="111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2"/>
      <c r="D931" s="42"/>
      <c r="E931" s="43"/>
      <c r="F931" s="42"/>
      <c r="G931" s="42"/>
      <c r="H931" s="59"/>
      <c r="I931" s="42"/>
      <c r="J931" s="6"/>
      <c r="K931" s="116"/>
      <c r="L931" s="111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2"/>
      <c r="D932" s="42"/>
      <c r="E932" s="43"/>
      <c r="F932" s="42"/>
      <c r="G932" s="42"/>
      <c r="H932" s="59"/>
      <c r="I932" s="42"/>
      <c r="J932" s="6"/>
      <c r="K932" s="116"/>
      <c r="L932" s="111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2"/>
      <c r="D933" s="42"/>
      <c r="E933" s="43"/>
      <c r="F933" s="42"/>
      <c r="G933" s="42"/>
      <c r="H933" s="59"/>
      <c r="I933" s="42"/>
      <c r="J933" s="6"/>
      <c r="K933" s="116"/>
      <c r="L933" s="111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2"/>
      <c r="D934" s="42"/>
      <c r="E934" s="43"/>
      <c r="F934" s="42"/>
      <c r="G934" s="42"/>
      <c r="H934" s="59"/>
      <c r="I934" s="42"/>
      <c r="J934" s="6"/>
      <c r="K934" s="116"/>
      <c r="L934" s="111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2"/>
      <c r="D935" s="42"/>
      <c r="E935" s="43"/>
      <c r="F935" s="42"/>
      <c r="G935" s="42"/>
      <c r="H935" s="59"/>
      <c r="I935" s="42"/>
      <c r="J935" s="6"/>
      <c r="K935" s="116"/>
      <c r="L935" s="111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2"/>
      <c r="D936" s="42"/>
      <c r="E936" s="43"/>
      <c r="F936" s="42"/>
      <c r="G936" s="42"/>
      <c r="H936" s="59"/>
      <c r="I936" s="42"/>
      <c r="J936" s="6"/>
      <c r="K936" s="116"/>
      <c r="L936" s="111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2"/>
      <c r="D937" s="42"/>
      <c r="E937" s="43"/>
      <c r="F937" s="42"/>
      <c r="G937" s="42"/>
      <c r="H937" s="59"/>
      <c r="I937" s="42"/>
      <c r="J937" s="6"/>
      <c r="K937" s="116"/>
      <c r="L937" s="111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2"/>
      <c r="D938" s="42"/>
      <c r="E938" s="43"/>
      <c r="F938" s="42"/>
      <c r="G938" s="42"/>
      <c r="H938" s="59"/>
      <c r="I938" s="42"/>
      <c r="J938" s="6"/>
      <c r="K938" s="116"/>
      <c r="L938" s="111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2"/>
      <c r="D939" s="42"/>
      <c r="E939" s="43"/>
      <c r="F939" s="42"/>
      <c r="G939" s="42"/>
      <c r="H939" s="59"/>
      <c r="I939" s="42"/>
      <c r="J939" s="6"/>
      <c r="K939" s="116"/>
      <c r="L939" s="111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2"/>
      <c r="D940" s="42"/>
      <c r="E940" s="43"/>
      <c r="F940" s="42"/>
      <c r="G940" s="42"/>
      <c r="H940" s="59"/>
      <c r="I940" s="42"/>
      <c r="J940" s="6"/>
      <c r="K940" s="116"/>
      <c r="L940" s="111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2"/>
      <c r="D941" s="42"/>
      <c r="E941" s="43"/>
      <c r="F941" s="42"/>
      <c r="G941" s="42"/>
      <c r="H941" s="59"/>
      <c r="I941" s="42"/>
      <c r="J941" s="6"/>
      <c r="K941" s="116"/>
      <c r="L941" s="111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2"/>
      <c r="D942" s="42"/>
      <c r="E942" s="43"/>
      <c r="F942" s="42"/>
      <c r="G942" s="42"/>
      <c r="H942" s="59"/>
      <c r="I942" s="42"/>
      <c r="J942" s="6"/>
      <c r="K942" s="116"/>
      <c r="L942" s="111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2"/>
      <c r="D943" s="42"/>
      <c r="E943" s="43"/>
      <c r="F943" s="42"/>
      <c r="G943" s="42"/>
      <c r="H943" s="59"/>
      <c r="I943" s="42"/>
      <c r="J943" s="6"/>
      <c r="K943" s="116"/>
      <c r="L943" s="111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2"/>
      <c r="D944" s="42"/>
      <c r="E944" s="43"/>
      <c r="F944" s="42"/>
      <c r="G944" s="42"/>
      <c r="H944" s="59"/>
      <c r="I944" s="42"/>
      <c r="J944" s="6"/>
      <c r="K944" s="116"/>
      <c r="L944" s="111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2"/>
      <c r="D945" s="42"/>
      <c r="E945" s="43"/>
      <c r="F945" s="42"/>
      <c r="G945" s="42"/>
      <c r="H945" s="59"/>
      <c r="I945" s="42"/>
      <c r="J945" s="6"/>
      <c r="K945" s="116"/>
      <c r="L945" s="111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2"/>
      <c r="D946" s="42"/>
      <c r="E946" s="43"/>
      <c r="F946" s="42"/>
      <c r="G946" s="42"/>
      <c r="H946" s="59"/>
      <c r="I946" s="42"/>
      <c r="J946" s="6"/>
      <c r="K946" s="116"/>
      <c r="L946" s="111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2"/>
      <c r="D947" s="42"/>
      <c r="E947" s="43"/>
      <c r="F947" s="42"/>
      <c r="G947" s="42"/>
      <c r="H947" s="59"/>
      <c r="I947" s="42"/>
      <c r="J947" s="6"/>
      <c r="K947" s="116"/>
      <c r="L947" s="111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2"/>
      <c r="D948" s="42"/>
      <c r="E948" s="43"/>
      <c r="F948" s="42"/>
      <c r="G948" s="42"/>
      <c r="H948" s="59"/>
      <c r="I948" s="42"/>
      <c r="J948" s="6"/>
      <c r="K948" s="116"/>
      <c r="L948" s="111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2"/>
      <c r="D949" s="42"/>
      <c r="E949" s="43"/>
      <c r="F949" s="42"/>
      <c r="G949" s="42"/>
      <c r="H949" s="59"/>
      <c r="I949" s="42"/>
      <c r="J949" s="6"/>
      <c r="K949" s="116"/>
      <c r="L949" s="111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2"/>
      <c r="D950" s="42"/>
      <c r="E950" s="43"/>
      <c r="F950" s="42"/>
      <c r="G950" s="42"/>
      <c r="H950" s="59"/>
      <c r="I950" s="42"/>
      <c r="J950" s="6"/>
      <c r="K950" s="116"/>
      <c r="L950" s="111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2"/>
      <c r="D951" s="42"/>
      <c r="E951" s="43"/>
      <c r="F951" s="42"/>
      <c r="G951" s="42"/>
      <c r="H951" s="59"/>
      <c r="I951" s="42"/>
      <c r="J951" s="6"/>
      <c r="K951" s="116"/>
      <c r="L951" s="111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2"/>
      <c r="D952" s="42"/>
      <c r="E952" s="43"/>
      <c r="F952" s="42"/>
      <c r="G952" s="42"/>
      <c r="H952" s="59"/>
      <c r="I952" s="42"/>
      <c r="J952" s="6"/>
      <c r="K952" s="116"/>
      <c r="L952" s="111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2"/>
      <c r="D953" s="42"/>
      <c r="E953" s="43"/>
      <c r="F953" s="42"/>
      <c r="G953" s="42"/>
      <c r="H953" s="59"/>
      <c r="I953" s="42"/>
      <c r="J953" s="6"/>
      <c r="K953" s="116"/>
      <c r="L953" s="111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2"/>
      <c r="D954" s="42"/>
      <c r="E954" s="43"/>
      <c r="F954" s="42"/>
      <c r="G954" s="42"/>
      <c r="H954" s="59"/>
      <c r="I954" s="42"/>
      <c r="J954" s="6"/>
      <c r="K954" s="116"/>
      <c r="L954" s="111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2"/>
      <c r="D955" s="42"/>
      <c r="E955" s="43"/>
      <c r="F955" s="42"/>
      <c r="G955" s="42"/>
      <c r="H955" s="59"/>
      <c r="I955" s="42"/>
      <c r="J955" s="6"/>
      <c r="K955" s="116"/>
      <c r="L955" s="111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2"/>
      <c r="D956" s="42"/>
      <c r="E956" s="43"/>
      <c r="F956" s="42"/>
      <c r="G956" s="42"/>
      <c r="H956" s="59"/>
      <c r="I956" s="42"/>
      <c r="J956" s="6"/>
      <c r="K956" s="116"/>
      <c r="L956" s="111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2"/>
      <c r="D957" s="42"/>
      <c r="E957" s="43"/>
      <c r="F957" s="42"/>
      <c r="G957" s="42"/>
      <c r="H957" s="59"/>
      <c r="I957" s="42"/>
      <c r="J957" s="6"/>
      <c r="K957" s="116"/>
      <c r="L957" s="111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2"/>
      <c r="D958" s="42"/>
      <c r="E958" s="43"/>
      <c r="F958" s="42"/>
      <c r="G958" s="42"/>
      <c r="H958" s="59"/>
      <c r="I958" s="42"/>
      <c r="J958" s="6"/>
      <c r="K958" s="116"/>
      <c r="L958" s="111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2"/>
      <c r="D959" s="42"/>
      <c r="E959" s="43"/>
      <c r="F959" s="42"/>
      <c r="G959" s="42"/>
      <c r="H959" s="59"/>
      <c r="I959" s="42"/>
      <c r="J959" s="6"/>
      <c r="K959" s="116"/>
      <c r="L959" s="111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2"/>
      <c r="D960" s="42"/>
      <c r="E960" s="43"/>
      <c r="F960" s="42"/>
      <c r="G960" s="42"/>
      <c r="H960" s="59"/>
      <c r="I960" s="42"/>
      <c r="J960" s="6"/>
      <c r="K960" s="116"/>
      <c r="L960" s="111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2"/>
      <c r="D961" s="42"/>
      <c r="E961" s="43"/>
      <c r="F961" s="42"/>
      <c r="G961" s="42"/>
      <c r="H961" s="59"/>
      <c r="I961" s="42"/>
      <c r="J961" s="6"/>
      <c r="K961" s="116"/>
      <c r="L961" s="111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2"/>
      <c r="D962" s="42"/>
      <c r="E962" s="43"/>
      <c r="F962" s="42"/>
      <c r="G962" s="42"/>
      <c r="H962" s="59"/>
      <c r="I962" s="42"/>
      <c r="J962" s="6"/>
      <c r="K962" s="116"/>
      <c r="L962" s="111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2"/>
      <c r="D963" s="42"/>
      <c r="E963" s="43"/>
      <c r="F963" s="42"/>
      <c r="G963" s="42"/>
      <c r="H963" s="59"/>
      <c r="I963" s="42"/>
      <c r="J963" s="6"/>
      <c r="K963" s="116"/>
      <c r="L963" s="111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2"/>
      <c r="D964" s="42"/>
      <c r="E964" s="43"/>
      <c r="F964" s="42"/>
      <c r="G964" s="42"/>
      <c r="H964" s="59"/>
      <c r="I964" s="42"/>
      <c r="J964" s="6"/>
      <c r="K964" s="116"/>
      <c r="L964" s="111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2"/>
      <c r="D965" s="42"/>
      <c r="E965" s="43"/>
      <c r="F965" s="42"/>
      <c r="G965" s="42"/>
      <c r="H965" s="59"/>
      <c r="I965" s="42"/>
      <c r="J965" s="6"/>
      <c r="K965" s="116"/>
      <c r="L965" s="111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2"/>
      <c r="D966" s="42"/>
      <c r="E966" s="43"/>
      <c r="F966" s="42"/>
      <c r="G966" s="42"/>
      <c r="H966" s="59"/>
      <c r="I966" s="42"/>
      <c r="J966" s="6"/>
      <c r="K966" s="116"/>
      <c r="L966" s="111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2"/>
      <c r="D967" s="42"/>
      <c r="E967" s="43"/>
      <c r="F967" s="42"/>
      <c r="G967" s="42"/>
      <c r="H967" s="59"/>
      <c r="I967" s="42"/>
      <c r="J967" s="6"/>
      <c r="K967" s="116"/>
      <c r="L967" s="111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2"/>
      <c r="D968" s="42"/>
      <c r="E968" s="43"/>
      <c r="F968" s="42"/>
      <c r="G968" s="42"/>
      <c r="H968" s="59"/>
      <c r="I968" s="42"/>
      <c r="J968" s="6"/>
      <c r="K968" s="116"/>
      <c r="L968" s="111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2"/>
      <c r="D969" s="42"/>
      <c r="E969" s="43"/>
      <c r="F969" s="42"/>
      <c r="G969" s="42"/>
      <c r="H969" s="59"/>
      <c r="I969" s="42"/>
      <c r="J969" s="6"/>
      <c r="K969" s="116"/>
      <c r="L969" s="111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2"/>
      <c r="D970" s="42"/>
      <c r="E970" s="43"/>
      <c r="F970" s="42"/>
      <c r="G970" s="42"/>
      <c r="H970" s="59"/>
      <c r="I970" s="42"/>
      <c r="J970" s="6"/>
      <c r="K970" s="116"/>
      <c r="L970" s="111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2"/>
      <c r="D971" s="42"/>
      <c r="E971" s="43"/>
      <c r="F971" s="42"/>
      <c r="G971" s="42"/>
      <c r="H971" s="59"/>
      <c r="I971" s="42"/>
      <c r="J971" s="6"/>
      <c r="K971" s="116"/>
      <c r="L971" s="111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2"/>
      <c r="D972" s="42"/>
      <c r="E972" s="43"/>
      <c r="F972" s="42"/>
      <c r="G972" s="42"/>
      <c r="H972" s="59"/>
      <c r="I972" s="42"/>
      <c r="J972" s="6"/>
      <c r="K972" s="116"/>
      <c r="L972" s="111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2"/>
      <c r="D973" s="42"/>
      <c r="E973" s="43"/>
      <c r="F973" s="42"/>
      <c r="G973" s="42"/>
      <c r="H973" s="59"/>
      <c r="I973" s="42"/>
      <c r="J973" s="6"/>
      <c r="K973" s="116"/>
      <c r="L973" s="111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2"/>
      <c r="D974" s="42"/>
      <c r="E974" s="43"/>
      <c r="F974" s="42"/>
      <c r="G974" s="42"/>
      <c r="H974" s="59"/>
      <c r="I974" s="42"/>
      <c r="J974" s="6"/>
      <c r="K974" s="116"/>
      <c r="L974" s="111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2"/>
      <c r="D975" s="42"/>
      <c r="E975" s="43"/>
      <c r="F975" s="42"/>
      <c r="G975" s="42"/>
      <c r="H975" s="59"/>
      <c r="I975" s="42"/>
      <c r="J975" s="6"/>
      <c r="K975" s="116"/>
      <c r="L975" s="111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2"/>
      <c r="D976" s="42"/>
      <c r="E976" s="43"/>
      <c r="F976" s="42"/>
      <c r="G976" s="42"/>
      <c r="H976" s="59"/>
      <c r="I976" s="42"/>
      <c r="J976" s="6"/>
      <c r="K976" s="116"/>
      <c r="L976" s="111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2"/>
      <c r="D977" s="42"/>
      <c r="E977" s="43"/>
      <c r="F977" s="42"/>
      <c r="G977" s="42"/>
      <c r="H977" s="59"/>
      <c r="I977" s="42"/>
      <c r="J977" s="6"/>
      <c r="K977" s="116"/>
      <c r="L977" s="111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2"/>
      <c r="D978" s="42"/>
      <c r="E978" s="43"/>
      <c r="F978" s="42"/>
      <c r="G978" s="42"/>
      <c r="H978" s="59"/>
      <c r="I978" s="42"/>
      <c r="J978" s="6"/>
      <c r="K978" s="116"/>
      <c r="L978" s="111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2"/>
      <c r="D979" s="42"/>
      <c r="E979" s="43"/>
      <c r="F979" s="42"/>
      <c r="G979" s="42"/>
      <c r="H979" s="59"/>
      <c r="I979" s="42"/>
      <c r="J979" s="6"/>
      <c r="K979" s="116"/>
      <c r="L979" s="111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2"/>
      <c r="D980" s="42"/>
      <c r="E980" s="43"/>
      <c r="F980" s="42"/>
      <c r="G980" s="42"/>
      <c r="H980" s="59"/>
      <c r="I980" s="42"/>
      <c r="J980" s="6"/>
      <c r="K980" s="116"/>
      <c r="L980" s="111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2"/>
      <c r="D981" s="42"/>
      <c r="E981" s="43"/>
      <c r="F981" s="42"/>
      <c r="G981" s="42"/>
      <c r="H981" s="59"/>
      <c r="I981" s="42"/>
      <c r="J981" s="6"/>
      <c r="K981" s="116"/>
      <c r="L981" s="111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2"/>
      <c r="D982" s="42"/>
      <c r="E982" s="43"/>
      <c r="F982" s="42"/>
      <c r="G982" s="42"/>
      <c r="H982" s="59"/>
      <c r="I982" s="42"/>
      <c r="J982" s="6"/>
      <c r="K982" s="116"/>
      <c r="L982" s="111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2"/>
      <c r="D983" s="42"/>
      <c r="E983" s="43"/>
      <c r="F983" s="42"/>
      <c r="G983" s="42"/>
      <c r="H983" s="59"/>
      <c r="I983" s="42"/>
      <c r="J983" s="6"/>
      <c r="K983" s="116"/>
      <c r="L983" s="111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2"/>
      <c r="D984" s="42"/>
      <c r="E984" s="43"/>
      <c r="F984" s="42"/>
      <c r="G984" s="42"/>
      <c r="H984" s="59"/>
      <c r="I984" s="42"/>
      <c r="J984" s="6"/>
      <c r="K984" s="116"/>
      <c r="L984" s="111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2"/>
      <c r="D985" s="42"/>
      <c r="E985" s="43"/>
      <c r="F985" s="42"/>
      <c r="G985" s="42"/>
      <c r="H985" s="59"/>
      <c r="I985" s="42"/>
      <c r="J985" s="6"/>
      <c r="K985" s="116"/>
      <c r="L985" s="111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2"/>
      <c r="D986" s="42"/>
      <c r="E986" s="43"/>
      <c r="F986" s="42"/>
      <c r="G986" s="42"/>
      <c r="H986" s="59"/>
      <c r="I986" s="42"/>
      <c r="J986" s="6"/>
      <c r="K986" s="116"/>
      <c r="L986" s="111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2"/>
      <c r="D987" s="42"/>
      <c r="E987" s="43"/>
      <c r="F987" s="42"/>
      <c r="G987" s="42"/>
      <c r="H987" s="59"/>
      <c r="I987" s="42"/>
      <c r="J987" s="6"/>
      <c r="K987" s="116"/>
      <c r="L987" s="111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2"/>
      <c r="D988" s="42"/>
      <c r="E988" s="43"/>
      <c r="F988" s="42"/>
      <c r="G988" s="42"/>
      <c r="H988" s="59"/>
      <c r="I988" s="42"/>
      <c r="J988" s="6"/>
      <c r="K988" s="116"/>
      <c r="L988" s="111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2"/>
      <c r="D989" s="42"/>
      <c r="E989" s="43"/>
      <c r="F989" s="42"/>
      <c r="G989" s="42"/>
      <c r="H989" s="59"/>
      <c r="I989" s="42"/>
      <c r="J989" s="6"/>
      <c r="K989" s="116"/>
      <c r="L989" s="111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2"/>
      <c r="D990" s="42"/>
      <c r="E990" s="43"/>
      <c r="F990" s="42"/>
      <c r="G990" s="42"/>
      <c r="H990" s="59"/>
      <c r="I990" s="42"/>
      <c r="J990" s="6"/>
      <c r="K990" s="116"/>
      <c r="L990" s="111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2"/>
      <c r="D991" s="42"/>
      <c r="E991" s="43"/>
      <c r="F991" s="42"/>
      <c r="G991" s="42"/>
      <c r="H991" s="59"/>
      <c r="I991" s="42"/>
      <c r="J991" s="6"/>
      <c r="K991" s="116"/>
      <c r="L991" s="111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2"/>
      <c r="D992" s="42"/>
      <c r="E992" s="43"/>
      <c r="F992" s="42"/>
      <c r="G992" s="42"/>
      <c r="H992" s="59"/>
      <c r="I992" s="42"/>
      <c r="J992" s="6"/>
      <c r="K992" s="116"/>
      <c r="L992" s="111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2"/>
      <c r="D993" s="42"/>
      <c r="E993" s="43"/>
      <c r="F993" s="42"/>
      <c r="G993" s="42"/>
      <c r="H993" s="59"/>
      <c r="I993" s="42"/>
      <c r="J993" s="6"/>
      <c r="K993" s="116"/>
      <c r="L993" s="111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2"/>
      <c r="D994" s="42"/>
      <c r="E994" s="43"/>
      <c r="F994" s="42"/>
      <c r="G994" s="42"/>
      <c r="H994" s="59"/>
      <c r="I994" s="42"/>
      <c r="J994" s="6"/>
      <c r="K994" s="116"/>
      <c r="L994" s="111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2"/>
      <c r="D995" s="42"/>
      <c r="E995" s="43"/>
      <c r="F995" s="42"/>
      <c r="G995" s="42"/>
      <c r="H995" s="59"/>
      <c r="I995" s="42"/>
      <c r="J995" s="6"/>
      <c r="K995" s="116"/>
      <c r="L995" s="111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2"/>
      <c r="D996" s="42"/>
      <c r="E996" s="43"/>
      <c r="F996" s="42"/>
      <c r="G996" s="42"/>
      <c r="H996" s="59"/>
      <c r="I996" s="42"/>
      <c r="J996" s="6"/>
      <c r="K996" s="116"/>
      <c r="L996" s="111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2"/>
      <c r="D997" s="42"/>
      <c r="E997" s="43"/>
      <c r="F997" s="42"/>
      <c r="G997" s="42"/>
      <c r="H997" s="59"/>
      <c r="I997" s="42"/>
      <c r="J997" s="6"/>
      <c r="K997" s="116"/>
      <c r="L997" s="111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2"/>
      <c r="D998" s="42"/>
      <c r="E998" s="43"/>
      <c r="F998" s="42"/>
      <c r="G998" s="42"/>
      <c r="H998" s="59"/>
      <c r="I998" s="42"/>
      <c r="J998" s="6"/>
      <c r="K998" s="116"/>
      <c r="L998" s="111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2"/>
      <c r="D999" s="42"/>
      <c r="E999" s="43"/>
      <c r="F999" s="42"/>
      <c r="G999" s="42"/>
      <c r="H999" s="59"/>
      <c r="I999" s="42"/>
      <c r="J999" s="6"/>
      <c r="K999" s="116"/>
      <c r="L999" s="111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2"/>
      <c r="D1000" s="42"/>
      <c r="E1000" s="43"/>
      <c r="F1000" s="42"/>
      <c r="G1000" s="42"/>
      <c r="H1000" s="59"/>
      <c r="I1000" s="42"/>
      <c r="J1000" s="6"/>
      <c r="K1000" s="116"/>
      <c r="L1000" s="111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6">
    <mergeCell ref="A1:J1"/>
    <mergeCell ref="A2:J2"/>
    <mergeCell ref="A3:J3"/>
    <mergeCell ref="A4:J4"/>
    <mergeCell ref="U7:Y7"/>
    <mergeCell ref="A29:J29"/>
    <mergeCell ref="A30:J30"/>
    <mergeCell ref="A31:J31"/>
    <mergeCell ref="A32:J32"/>
    <mergeCell ref="A57:J57"/>
    <mergeCell ref="A58:J58"/>
    <mergeCell ref="A59:J59"/>
    <mergeCell ref="A60:J60"/>
    <mergeCell ref="E62:G62"/>
    <mergeCell ref="A87:J87"/>
    <mergeCell ref="A88:J88"/>
    <mergeCell ref="A89:J89"/>
    <mergeCell ref="A90:J90"/>
    <mergeCell ref="A115:J115"/>
    <mergeCell ref="A116:J116"/>
    <mergeCell ref="A117:J117"/>
    <mergeCell ref="A118:J118"/>
    <mergeCell ref="A147:J147"/>
    <mergeCell ref="A148:J148"/>
    <mergeCell ref="A149:J149"/>
    <mergeCell ref="A150:J150"/>
    <mergeCell ref="A176:J176"/>
    <mergeCell ref="A177:J177"/>
    <mergeCell ref="A178:J178"/>
    <mergeCell ref="A179:J179"/>
    <mergeCell ref="A205:J205"/>
    <mergeCell ref="A206:J206"/>
    <mergeCell ref="A207:J207"/>
    <mergeCell ref="A208:J208"/>
    <mergeCell ref="A234:I234"/>
    <mergeCell ref="A295:I295"/>
    <mergeCell ref="A296:I296"/>
    <mergeCell ref="A297:I297"/>
    <mergeCell ref="A298:I298"/>
    <mergeCell ref="A235:I235"/>
    <mergeCell ref="A236:I236"/>
    <mergeCell ref="A237:I237"/>
    <mergeCell ref="A263:I263"/>
    <mergeCell ref="A264:I264"/>
    <mergeCell ref="A265:I265"/>
    <mergeCell ref="A266:I266"/>
  </mergeCells>
  <printOptions/>
  <pageMargins bottom="0.5511811023622047" footer="0.0" header="0.0" left="0.3937007874015748" right="0.2362204724409449" top="0.31496062992125984"/>
  <pageSetup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3.9"/>
    <col customWidth="1" min="2" max="2" width="10.6"/>
    <col customWidth="1" min="3" max="3" width="8.6"/>
    <col customWidth="1" min="4" max="4" width="7.8"/>
    <col customWidth="1" min="5" max="5" width="6.5"/>
    <col customWidth="1" min="6" max="6" width="7.9"/>
    <col customWidth="1" min="7" max="7" width="6.8"/>
    <col customWidth="1" min="8" max="8" width="8.0"/>
    <col customWidth="1" min="9" max="9" width="11.5"/>
    <col customWidth="1" min="10" max="10" width="9.8"/>
    <col customWidth="1" hidden="1" min="11" max="11" width="8.5"/>
    <col customWidth="1" hidden="1" min="12" max="12" width="8.1"/>
    <col customWidth="1" hidden="1" min="13" max="13" width="9.9"/>
    <col customWidth="1" hidden="1" min="14" max="15" width="8.9"/>
    <col customWidth="1" hidden="1" min="16" max="16" width="11.0"/>
    <col customWidth="1" hidden="1" min="17" max="25" width="8.9"/>
    <col customWidth="1" min="26" max="26" width="8.9"/>
  </cols>
  <sheetData>
    <row r="1" ht="13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116"/>
      <c r="L1" s="111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3.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116"/>
      <c r="L2" s="11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3.5" customHeight="1">
      <c r="A3" s="1" t="s">
        <v>102</v>
      </c>
      <c r="B3" s="2"/>
      <c r="C3" s="2"/>
      <c r="D3" s="2"/>
      <c r="E3" s="2"/>
      <c r="F3" s="2"/>
      <c r="G3" s="2"/>
      <c r="H3" s="2"/>
      <c r="I3" s="2"/>
      <c r="J3" s="3"/>
      <c r="K3" s="116"/>
      <c r="L3" s="111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3.5" customHeight="1">
      <c r="A4" s="1" t="s">
        <v>3</v>
      </c>
      <c r="B4" s="2"/>
      <c r="C4" s="2"/>
      <c r="D4" s="2"/>
      <c r="E4" s="2"/>
      <c r="F4" s="2"/>
      <c r="G4" s="2"/>
      <c r="H4" s="2"/>
      <c r="I4" s="2"/>
      <c r="J4" s="3"/>
      <c r="K4" s="116"/>
      <c r="L4" s="11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3.5" customHeight="1">
      <c r="A5" s="5"/>
      <c r="B5" s="6"/>
      <c r="C5" s="7"/>
      <c r="D5" s="7"/>
      <c r="E5" s="8"/>
      <c r="F5" s="7"/>
      <c r="G5" s="7"/>
      <c r="H5" s="9"/>
      <c r="I5" s="7"/>
      <c r="J5" s="6"/>
      <c r="K5" s="116"/>
      <c r="L5" s="11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3.5" customHeight="1">
      <c r="A6" s="10"/>
      <c r="B6" s="11"/>
      <c r="C6" s="12" t="s">
        <v>4</v>
      </c>
      <c r="D6" s="12"/>
      <c r="E6" s="53"/>
      <c r="F6" s="15"/>
      <c r="G6" s="12" t="s">
        <v>4</v>
      </c>
      <c r="H6" s="16"/>
      <c r="I6" s="15"/>
      <c r="J6" s="11"/>
      <c r="K6" s="116"/>
      <c r="L6" s="111"/>
      <c r="M6" s="4"/>
      <c r="N6" s="4"/>
      <c r="O6" s="4"/>
      <c r="P6" s="4"/>
      <c r="Q6" s="4"/>
      <c r="R6" s="4"/>
      <c r="S6" s="4"/>
      <c r="T6" s="4"/>
      <c r="U6" s="132"/>
      <c r="V6" s="133"/>
      <c r="W6" s="133"/>
      <c r="X6" s="133"/>
      <c r="Y6" s="134"/>
      <c r="Z6" s="4"/>
    </row>
    <row r="7" ht="13.5" customHeight="1">
      <c r="A7" s="17" t="s">
        <v>6</v>
      </c>
      <c r="B7" s="18" t="s">
        <v>7</v>
      </c>
      <c r="C7" s="19" t="s">
        <v>8</v>
      </c>
      <c r="D7" s="19" t="s">
        <v>9</v>
      </c>
      <c r="E7" s="85" t="s">
        <v>65</v>
      </c>
      <c r="F7" s="19" t="s">
        <v>12</v>
      </c>
      <c r="G7" s="21" t="s">
        <v>13</v>
      </c>
      <c r="H7" s="22" t="s">
        <v>14</v>
      </c>
      <c r="I7" s="21" t="s">
        <v>15</v>
      </c>
      <c r="J7" s="18" t="s">
        <v>16</v>
      </c>
      <c r="K7" s="116"/>
      <c r="L7" s="111"/>
      <c r="M7" s="4"/>
      <c r="N7" s="4"/>
      <c r="O7" s="4"/>
      <c r="P7" s="4"/>
      <c r="Q7" s="4"/>
      <c r="R7" s="4"/>
      <c r="S7" s="4"/>
      <c r="T7" s="4"/>
      <c r="U7" s="135" t="s">
        <v>103</v>
      </c>
      <c r="V7" s="2"/>
      <c r="W7" s="2"/>
      <c r="X7" s="2"/>
      <c r="Y7" s="136"/>
      <c r="Z7" s="4"/>
    </row>
    <row r="8" ht="13.5" customHeight="1">
      <c r="A8" s="17"/>
      <c r="B8" s="18"/>
      <c r="C8" s="23" t="s">
        <v>104</v>
      </c>
      <c r="D8" s="19" t="s">
        <v>18</v>
      </c>
      <c r="E8" s="20" t="s">
        <v>18</v>
      </c>
      <c r="F8" s="19" t="s">
        <v>18</v>
      </c>
      <c r="G8" s="23" t="s">
        <v>104</v>
      </c>
      <c r="H8" s="22" t="s">
        <v>19</v>
      </c>
      <c r="I8" s="19" t="s">
        <v>20</v>
      </c>
      <c r="J8" s="18"/>
      <c r="K8" s="116"/>
      <c r="L8" s="4" t="s">
        <v>100</v>
      </c>
      <c r="M8" s="4"/>
      <c r="N8" s="4"/>
      <c r="O8" s="4"/>
      <c r="P8" s="4"/>
      <c r="Q8" s="4"/>
      <c r="R8" s="4"/>
      <c r="S8" s="4"/>
      <c r="T8" s="4"/>
      <c r="U8" s="137"/>
      <c r="V8" s="137"/>
      <c r="W8" s="137"/>
      <c r="X8" s="137"/>
      <c r="Y8" s="31"/>
      <c r="Z8" s="4"/>
    </row>
    <row r="9" ht="13.5" customHeight="1">
      <c r="A9" s="24"/>
      <c r="B9" s="25"/>
      <c r="C9" s="26" t="s">
        <v>18</v>
      </c>
      <c r="D9" s="27"/>
      <c r="E9" s="20"/>
      <c r="F9" s="86"/>
      <c r="G9" s="19" t="s">
        <v>18</v>
      </c>
      <c r="H9" s="29"/>
      <c r="I9" s="27"/>
      <c r="J9" s="25"/>
      <c r="K9" s="116"/>
      <c r="L9" s="4"/>
      <c r="M9" s="4"/>
      <c r="N9" s="4"/>
      <c r="O9" s="4"/>
      <c r="P9" s="4"/>
      <c r="Q9" s="4"/>
      <c r="R9" s="4" t="s">
        <v>105</v>
      </c>
      <c r="S9" s="4"/>
      <c r="T9" s="4"/>
      <c r="U9" s="123" t="s">
        <v>89</v>
      </c>
      <c r="V9" s="123" t="s">
        <v>90</v>
      </c>
      <c r="W9" s="123" t="s">
        <v>91</v>
      </c>
      <c r="X9" s="123" t="s">
        <v>92</v>
      </c>
      <c r="Y9" s="123" t="s">
        <v>93</v>
      </c>
      <c r="Z9" s="4"/>
    </row>
    <row r="10" ht="13.5" customHeight="1">
      <c r="A10" s="30">
        <v>1.0</v>
      </c>
      <c r="B10" s="31" t="s">
        <v>21</v>
      </c>
      <c r="C10" s="87">
        <v>960.4266105480606</v>
      </c>
      <c r="D10" s="120">
        <v>3609.92</v>
      </c>
      <c r="E10" s="87">
        <v>3589.2</v>
      </c>
      <c r="F10" s="88"/>
      <c r="G10" s="87">
        <f t="shared" ref="G10:G27" si="1">C10+D10-E10</f>
        <v>981.1466105</v>
      </c>
      <c r="H10" s="35">
        <v>59.19765586795993</v>
      </c>
      <c r="I10" s="36">
        <f t="shared" ref="I10:I23" si="2">E10*H10/10</f>
        <v>21247.22264</v>
      </c>
      <c r="J10" s="37" t="s">
        <v>22</v>
      </c>
      <c r="K10" s="115">
        <f t="shared" ref="K10:K27" si="3">H10*6033/58.16/100</f>
        <v>61.40637171</v>
      </c>
      <c r="L10" s="42">
        <f t="shared" ref="L10:L27" si="4">I10*63.06%</f>
        <v>13398.4986</v>
      </c>
      <c r="M10" s="4">
        <f t="shared" ref="M10:M28" si="5">D10*95.6%</f>
        <v>3451.08352</v>
      </c>
      <c r="N10" s="42">
        <f t="shared" ref="N10:N27" si="6">K10*46148/48624</f>
        <v>58.27947601</v>
      </c>
      <c r="O10" s="42">
        <f t="shared" ref="O10:O27" si="7">L10*44646/46506</f>
        <v>12862.6278</v>
      </c>
      <c r="P10" s="59">
        <f t="shared" ref="P10:P27" si="8">I10*242707/246539</f>
        <v>20916.97324</v>
      </c>
      <c r="Q10" s="4"/>
      <c r="R10" s="4" t="s">
        <v>94</v>
      </c>
      <c r="S10" s="4" t="s">
        <v>95</v>
      </c>
      <c r="T10" s="4" t="s">
        <v>96</v>
      </c>
      <c r="U10" s="33">
        <f t="shared" ref="U10:U27" si="9">E10*250/1000</f>
        <v>897.3</v>
      </c>
      <c r="V10" s="123"/>
      <c r="W10" s="33">
        <f t="shared" ref="W10:W27" si="10">U10*200/1000</f>
        <v>179.46</v>
      </c>
      <c r="X10" s="33">
        <f t="shared" ref="X10:X27" si="11">E10*500/1000</f>
        <v>1794.6</v>
      </c>
      <c r="Y10" s="123"/>
      <c r="Z10" s="4"/>
    </row>
    <row r="11" ht="13.5" customHeight="1">
      <c r="A11" s="30">
        <v>2.0</v>
      </c>
      <c r="B11" s="31" t="s">
        <v>23</v>
      </c>
      <c r="C11" s="87">
        <v>820.991491380129</v>
      </c>
      <c r="D11" s="117">
        <v>3508.21</v>
      </c>
      <c r="E11" s="87">
        <v>3442.28</v>
      </c>
      <c r="F11" s="88"/>
      <c r="G11" s="87">
        <f t="shared" si="1"/>
        <v>886.9214914</v>
      </c>
      <c r="H11" s="35">
        <v>60.62525968079103</v>
      </c>
      <c r="I11" s="36">
        <f t="shared" si="2"/>
        <v>20868.91189</v>
      </c>
      <c r="J11" s="37" t="s">
        <v>24</v>
      </c>
      <c r="K11" s="115">
        <f t="shared" si="3"/>
        <v>62.88724066</v>
      </c>
      <c r="L11" s="42">
        <f t="shared" si="4"/>
        <v>13159.93584</v>
      </c>
      <c r="M11" s="4">
        <f t="shared" si="5"/>
        <v>3353.84876</v>
      </c>
      <c r="N11" s="42">
        <f t="shared" si="6"/>
        <v>59.6849371</v>
      </c>
      <c r="O11" s="42">
        <f t="shared" si="7"/>
        <v>12633.60632</v>
      </c>
      <c r="P11" s="59">
        <f t="shared" si="8"/>
        <v>20544.54264</v>
      </c>
      <c r="Q11" s="4"/>
      <c r="R11" s="4">
        <v>41143.600000000006</v>
      </c>
      <c r="S11" s="4">
        <v>59.62</v>
      </c>
      <c r="T11" s="4">
        <v>245291.7968</v>
      </c>
      <c r="U11" s="33">
        <f t="shared" si="9"/>
        <v>860.57</v>
      </c>
      <c r="V11" s="123"/>
      <c r="W11" s="33">
        <f t="shared" si="10"/>
        <v>172.114</v>
      </c>
      <c r="X11" s="33">
        <f t="shared" si="11"/>
        <v>1721.14</v>
      </c>
      <c r="Y11" s="123"/>
      <c r="Z11" s="4"/>
    </row>
    <row r="12" ht="13.5" customHeight="1">
      <c r="A12" s="30">
        <v>3.0</v>
      </c>
      <c r="B12" s="31" t="s">
        <v>25</v>
      </c>
      <c r="C12" s="87">
        <v>765.3218841764146</v>
      </c>
      <c r="D12" s="117">
        <v>2564.51</v>
      </c>
      <c r="E12" s="87">
        <v>2477.88</v>
      </c>
      <c r="F12" s="88"/>
      <c r="G12" s="87">
        <f t="shared" si="1"/>
        <v>851.9518842</v>
      </c>
      <c r="H12" s="35">
        <v>61.51163110775652</v>
      </c>
      <c r="I12" s="36">
        <f t="shared" si="2"/>
        <v>15241.84405</v>
      </c>
      <c r="J12" s="37" t="s">
        <v>26</v>
      </c>
      <c r="K12" s="115">
        <f t="shared" si="3"/>
        <v>63.80668337</v>
      </c>
      <c r="L12" s="42">
        <f t="shared" si="4"/>
        <v>9611.506857</v>
      </c>
      <c r="M12" s="4">
        <f t="shared" si="5"/>
        <v>2451.67156</v>
      </c>
      <c r="N12" s="42">
        <f t="shared" si="6"/>
        <v>60.55756055</v>
      </c>
      <c r="O12" s="42">
        <f t="shared" si="7"/>
        <v>9227.096184</v>
      </c>
      <c r="P12" s="59">
        <f t="shared" si="8"/>
        <v>15004.93733</v>
      </c>
      <c r="Q12" s="4"/>
      <c r="R12" s="4">
        <v>449.2</v>
      </c>
      <c r="S12" s="4">
        <v>34.92</v>
      </c>
      <c r="T12" s="4">
        <v>1568.6064000000001</v>
      </c>
      <c r="U12" s="33">
        <f t="shared" si="9"/>
        <v>619.47</v>
      </c>
      <c r="V12" s="123"/>
      <c r="W12" s="33">
        <f t="shared" si="10"/>
        <v>123.894</v>
      </c>
      <c r="X12" s="33">
        <f t="shared" si="11"/>
        <v>1238.94</v>
      </c>
      <c r="Y12" s="123"/>
      <c r="Z12" s="4"/>
    </row>
    <row r="13" ht="13.5" customHeight="1">
      <c r="A13" s="30">
        <v>4.0</v>
      </c>
      <c r="B13" s="31" t="s">
        <v>27</v>
      </c>
      <c r="C13" s="87">
        <v>770.5652300784759</v>
      </c>
      <c r="D13" s="117">
        <v>3293.47</v>
      </c>
      <c r="E13" s="87">
        <v>3093.81</v>
      </c>
      <c r="F13" s="88"/>
      <c r="G13" s="87">
        <f t="shared" si="1"/>
        <v>970.2252301</v>
      </c>
      <c r="H13" s="35">
        <v>62.0926511760054</v>
      </c>
      <c r="I13" s="36">
        <f t="shared" si="2"/>
        <v>19210.28651</v>
      </c>
      <c r="J13" s="38"/>
      <c r="K13" s="115">
        <f t="shared" si="3"/>
        <v>64.4093818</v>
      </c>
      <c r="L13" s="42">
        <f t="shared" si="4"/>
        <v>12114.00668</v>
      </c>
      <c r="M13" s="4">
        <f t="shared" si="5"/>
        <v>3148.55732</v>
      </c>
      <c r="N13" s="42">
        <f t="shared" si="6"/>
        <v>61.12956876</v>
      </c>
      <c r="O13" s="42">
        <f t="shared" si="7"/>
        <v>11629.50892</v>
      </c>
      <c r="P13" s="59">
        <f t="shared" si="8"/>
        <v>18911.69758</v>
      </c>
      <c r="Q13" s="4"/>
      <c r="R13" s="4">
        <v>41592.8</v>
      </c>
      <c r="S13" s="4">
        <v>59.35</v>
      </c>
      <c r="T13" s="4">
        <v>246860.4032</v>
      </c>
      <c r="U13" s="33">
        <f t="shared" si="9"/>
        <v>773.4525</v>
      </c>
      <c r="V13" s="123"/>
      <c r="W13" s="33">
        <f t="shared" si="10"/>
        <v>154.6905</v>
      </c>
      <c r="X13" s="33">
        <f t="shared" si="11"/>
        <v>1546.905</v>
      </c>
      <c r="Y13" s="123"/>
      <c r="Z13" s="4"/>
    </row>
    <row r="14" ht="13.5" customHeight="1">
      <c r="A14" s="30">
        <v>5.0</v>
      </c>
      <c r="B14" s="31" t="s">
        <v>28</v>
      </c>
      <c r="C14" s="87">
        <v>696.0911062373293</v>
      </c>
      <c r="D14" s="117">
        <v>2248.08</v>
      </c>
      <c r="E14" s="87">
        <v>2198.16</v>
      </c>
      <c r="F14" s="88"/>
      <c r="G14" s="87">
        <f t="shared" si="1"/>
        <v>746.0111062</v>
      </c>
      <c r="H14" s="35">
        <v>62.776081714970886</v>
      </c>
      <c r="I14" s="36">
        <f t="shared" si="2"/>
        <v>13799.18718</v>
      </c>
      <c r="J14" s="38"/>
      <c r="K14" s="115">
        <f t="shared" si="3"/>
        <v>65.11831172</v>
      </c>
      <c r="L14" s="42">
        <f t="shared" si="4"/>
        <v>8701.767435</v>
      </c>
      <c r="M14" s="4">
        <f t="shared" si="5"/>
        <v>2149.16448</v>
      </c>
      <c r="N14" s="42">
        <f t="shared" si="6"/>
        <v>61.80239901</v>
      </c>
      <c r="O14" s="42">
        <f t="shared" si="7"/>
        <v>8353.741644</v>
      </c>
      <c r="P14" s="59">
        <f t="shared" si="8"/>
        <v>13584.70393</v>
      </c>
      <c r="Q14" s="4"/>
      <c r="R14" s="4">
        <v>5119.2</v>
      </c>
      <c r="S14" s="4">
        <v>73.2</v>
      </c>
      <c r="T14" s="4">
        <v>37473.7985</v>
      </c>
      <c r="U14" s="33">
        <f t="shared" si="9"/>
        <v>549.54</v>
      </c>
      <c r="V14" s="123"/>
      <c r="W14" s="33">
        <f t="shared" si="10"/>
        <v>109.908</v>
      </c>
      <c r="X14" s="33">
        <f t="shared" si="11"/>
        <v>1099.08</v>
      </c>
      <c r="Y14" s="123"/>
      <c r="Z14" s="4"/>
    </row>
    <row r="15" ht="13.5" customHeight="1">
      <c r="A15" s="30">
        <v>6.0</v>
      </c>
      <c r="B15" s="31" t="s">
        <v>29</v>
      </c>
      <c r="C15" s="87">
        <v>675.9767497758144</v>
      </c>
      <c r="D15" s="117">
        <v>1941.05</v>
      </c>
      <c r="E15" s="87">
        <v>1915.62</v>
      </c>
      <c r="F15" s="88"/>
      <c r="G15" s="87">
        <f t="shared" si="1"/>
        <v>701.4067498</v>
      </c>
      <c r="H15" s="35">
        <v>61.94503269701512</v>
      </c>
      <c r="I15" s="36">
        <f t="shared" si="2"/>
        <v>11866.31435</v>
      </c>
      <c r="J15" s="38"/>
      <c r="K15" s="115">
        <f t="shared" si="3"/>
        <v>64.25625555</v>
      </c>
      <c r="L15" s="42">
        <f t="shared" si="4"/>
        <v>7482.897831</v>
      </c>
      <c r="M15" s="4">
        <f t="shared" si="5"/>
        <v>1855.6438</v>
      </c>
      <c r="N15" s="42">
        <f t="shared" si="6"/>
        <v>60.9842399</v>
      </c>
      <c r="O15" s="42">
        <f t="shared" si="7"/>
        <v>7183.620534</v>
      </c>
      <c r="P15" s="59">
        <f t="shared" si="8"/>
        <v>11681.8741</v>
      </c>
      <c r="Q15" s="4"/>
      <c r="R15" s="4">
        <v>14.1</v>
      </c>
      <c r="S15" s="4">
        <v>14.89</v>
      </c>
      <c r="T15" s="4">
        <v>21.0</v>
      </c>
      <c r="U15" s="33">
        <f t="shared" si="9"/>
        <v>478.905</v>
      </c>
      <c r="V15" s="123"/>
      <c r="W15" s="33">
        <f t="shared" si="10"/>
        <v>95.781</v>
      </c>
      <c r="X15" s="33">
        <f t="shared" si="11"/>
        <v>957.81</v>
      </c>
      <c r="Y15" s="123"/>
      <c r="Z15" s="4"/>
    </row>
    <row r="16" ht="13.5" customHeight="1">
      <c r="A16" s="30">
        <v>7.0</v>
      </c>
      <c r="B16" s="31" t="s">
        <v>30</v>
      </c>
      <c r="C16" s="87">
        <v>237.02962855391013</v>
      </c>
      <c r="D16" s="117">
        <v>1044.46</v>
      </c>
      <c r="E16" s="87">
        <v>1057.64</v>
      </c>
      <c r="F16" s="88"/>
      <c r="G16" s="87">
        <f t="shared" si="1"/>
        <v>223.8496286</v>
      </c>
      <c r="H16" s="35">
        <v>59.66620409178925</v>
      </c>
      <c r="I16" s="36">
        <f t="shared" si="2"/>
        <v>6310.53641</v>
      </c>
      <c r="J16" s="38"/>
      <c r="K16" s="115">
        <f t="shared" si="3"/>
        <v>61.89240187</v>
      </c>
      <c r="L16" s="42">
        <f t="shared" si="4"/>
        <v>3979.42426</v>
      </c>
      <c r="M16" s="4">
        <f t="shared" si="5"/>
        <v>998.50376</v>
      </c>
      <c r="N16" s="42">
        <f t="shared" si="6"/>
        <v>58.74075686</v>
      </c>
      <c r="O16" s="42">
        <f t="shared" si="7"/>
        <v>3820.267826</v>
      </c>
      <c r="P16" s="59">
        <f t="shared" si="8"/>
        <v>6212.450608</v>
      </c>
      <c r="Q16" s="4"/>
      <c r="R16" s="4">
        <v>3250.1000000000004</v>
      </c>
      <c r="S16" s="4">
        <v>13.7</v>
      </c>
      <c r="T16" s="4">
        <v>4453.8763</v>
      </c>
      <c r="U16" s="33">
        <f t="shared" si="9"/>
        <v>264.41</v>
      </c>
      <c r="V16" s="123"/>
      <c r="W16" s="33">
        <f t="shared" si="10"/>
        <v>52.882</v>
      </c>
      <c r="X16" s="33">
        <f t="shared" si="11"/>
        <v>528.82</v>
      </c>
      <c r="Y16" s="123"/>
      <c r="Z16" s="4"/>
    </row>
    <row r="17" ht="13.5" customHeight="1">
      <c r="A17" s="30">
        <v>8.0</v>
      </c>
      <c r="B17" s="31" t="s">
        <v>31</v>
      </c>
      <c r="C17" s="87">
        <v>1017.0669467736102</v>
      </c>
      <c r="D17" s="117">
        <v>2266.91</v>
      </c>
      <c r="E17" s="87">
        <v>2309.29</v>
      </c>
      <c r="F17" s="88"/>
      <c r="G17" s="87">
        <f t="shared" si="1"/>
        <v>974.6869468</v>
      </c>
      <c r="H17" s="35">
        <v>61.26640726063698</v>
      </c>
      <c r="I17" s="36">
        <f t="shared" si="2"/>
        <v>14148.19016</v>
      </c>
      <c r="J17" s="38"/>
      <c r="K17" s="115">
        <f t="shared" si="3"/>
        <v>63.55231001</v>
      </c>
      <c r="L17" s="42">
        <f t="shared" si="4"/>
        <v>8921.848716</v>
      </c>
      <c r="M17" s="4">
        <f t="shared" si="5"/>
        <v>2167.16596</v>
      </c>
      <c r="N17" s="42">
        <f t="shared" si="6"/>
        <v>60.31614022</v>
      </c>
      <c r="O17" s="42">
        <f t="shared" si="7"/>
        <v>8565.02081</v>
      </c>
      <c r="P17" s="59">
        <f t="shared" si="8"/>
        <v>13928.2823</v>
      </c>
      <c r="Q17" s="4"/>
      <c r="R17" s="4">
        <v>7.5</v>
      </c>
      <c r="S17" s="4">
        <v>5.98</v>
      </c>
      <c r="T17" s="4">
        <v>4.4815</v>
      </c>
      <c r="U17" s="33">
        <f t="shared" si="9"/>
        <v>577.3225</v>
      </c>
      <c r="V17" s="123"/>
      <c r="W17" s="33">
        <f t="shared" si="10"/>
        <v>115.4645</v>
      </c>
      <c r="X17" s="33">
        <f t="shared" si="11"/>
        <v>1154.645</v>
      </c>
      <c r="Y17" s="123"/>
      <c r="Z17" s="4"/>
    </row>
    <row r="18" ht="13.5" customHeight="1">
      <c r="A18" s="30">
        <v>9.0</v>
      </c>
      <c r="B18" s="31" t="s">
        <v>32</v>
      </c>
      <c r="C18" s="87">
        <v>1036.866184808856</v>
      </c>
      <c r="D18" s="117">
        <v>2812.21</v>
      </c>
      <c r="E18" s="87">
        <v>2826.34</v>
      </c>
      <c r="F18" s="88">
        <v>0.0</v>
      </c>
      <c r="G18" s="87">
        <f t="shared" si="1"/>
        <v>1022.736185</v>
      </c>
      <c r="H18" s="35">
        <v>59.4477299907791</v>
      </c>
      <c r="I18" s="36">
        <f t="shared" si="2"/>
        <v>16801.94972</v>
      </c>
      <c r="J18" s="38"/>
      <c r="K18" s="115">
        <f t="shared" si="3"/>
        <v>61.66577631</v>
      </c>
      <c r="L18" s="42">
        <f t="shared" si="4"/>
        <v>10595.30949</v>
      </c>
      <c r="M18" s="4">
        <f t="shared" si="5"/>
        <v>2688.47276</v>
      </c>
      <c r="N18" s="42">
        <f t="shared" si="6"/>
        <v>58.52567138</v>
      </c>
      <c r="O18" s="42">
        <f t="shared" si="7"/>
        <v>10171.55179</v>
      </c>
      <c r="P18" s="59">
        <f t="shared" si="8"/>
        <v>16540.79399</v>
      </c>
      <c r="Q18" s="4"/>
      <c r="R18" s="4">
        <v>466.59999999999997</v>
      </c>
      <c r="S18" s="4">
        <v>172.74</v>
      </c>
      <c r="T18" s="4">
        <v>8060.109</v>
      </c>
      <c r="U18" s="33">
        <f t="shared" si="9"/>
        <v>706.585</v>
      </c>
      <c r="V18" s="123"/>
      <c r="W18" s="33">
        <f t="shared" si="10"/>
        <v>141.317</v>
      </c>
      <c r="X18" s="33">
        <f t="shared" si="11"/>
        <v>1413.17</v>
      </c>
      <c r="Y18" s="123"/>
      <c r="Z18" s="4"/>
    </row>
    <row r="19" ht="13.5" customHeight="1">
      <c r="A19" s="30">
        <v>10.0</v>
      </c>
      <c r="B19" s="31" t="s">
        <v>33</v>
      </c>
      <c r="C19" s="87">
        <v>888.5786451357062</v>
      </c>
      <c r="D19" s="117">
        <v>3204.95</v>
      </c>
      <c r="E19" s="87">
        <v>3249.21</v>
      </c>
      <c r="F19" s="88">
        <v>0.0</v>
      </c>
      <c r="G19" s="87">
        <f t="shared" si="1"/>
        <v>844.3186451</v>
      </c>
      <c r="H19" s="35">
        <v>63.34298908649405</v>
      </c>
      <c r="I19" s="36">
        <f t="shared" si="2"/>
        <v>20581.46736</v>
      </c>
      <c r="J19" s="38"/>
      <c r="K19" s="115">
        <f t="shared" si="3"/>
        <v>65.7063709</v>
      </c>
      <c r="L19" s="42">
        <f t="shared" si="4"/>
        <v>12978.67332</v>
      </c>
      <c r="M19" s="4">
        <f t="shared" si="5"/>
        <v>3063.9322</v>
      </c>
      <c r="N19" s="42">
        <f t="shared" si="6"/>
        <v>62.36051342</v>
      </c>
      <c r="O19" s="42">
        <f t="shared" si="7"/>
        <v>12459.59336</v>
      </c>
      <c r="P19" s="59">
        <f t="shared" si="8"/>
        <v>20261.56591</v>
      </c>
      <c r="Q19" s="4"/>
      <c r="R19" s="4">
        <v>83.9</v>
      </c>
      <c r="S19" s="4">
        <v>193.05</v>
      </c>
      <c r="T19" s="4">
        <v>1619.71</v>
      </c>
      <c r="U19" s="33">
        <f t="shared" si="9"/>
        <v>812.3025</v>
      </c>
      <c r="V19" s="123"/>
      <c r="W19" s="33">
        <f t="shared" si="10"/>
        <v>162.4605</v>
      </c>
      <c r="X19" s="33">
        <f t="shared" si="11"/>
        <v>1624.605</v>
      </c>
      <c r="Y19" s="123"/>
      <c r="Z19" s="4"/>
    </row>
    <row r="20" ht="13.5" customHeight="1">
      <c r="A20" s="30">
        <v>11.0</v>
      </c>
      <c r="B20" s="31" t="s">
        <v>34</v>
      </c>
      <c r="C20" s="87">
        <v>1428.4231952853547</v>
      </c>
      <c r="D20" s="117">
        <v>3449.81</v>
      </c>
      <c r="E20" s="87">
        <v>3506.32</v>
      </c>
      <c r="F20" s="88">
        <v>0.0</v>
      </c>
      <c r="G20" s="87">
        <f t="shared" si="1"/>
        <v>1371.913195</v>
      </c>
      <c r="H20" s="35">
        <v>59.75</v>
      </c>
      <c r="I20" s="36">
        <f t="shared" si="2"/>
        <v>20950.262</v>
      </c>
      <c r="J20" s="38"/>
      <c r="K20" s="115">
        <f t="shared" si="3"/>
        <v>61.97932428</v>
      </c>
      <c r="L20" s="42">
        <f t="shared" si="4"/>
        <v>13211.23522</v>
      </c>
      <c r="M20" s="4">
        <f t="shared" si="5"/>
        <v>3298.01836</v>
      </c>
      <c r="N20" s="42">
        <f t="shared" si="6"/>
        <v>58.82325306</v>
      </c>
      <c r="O20" s="42">
        <f t="shared" si="7"/>
        <v>12682.85399</v>
      </c>
      <c r="P20" s="59">
        <f t="shared" si="8"/>
        <v>20624.62831</v>
      </c>
      <c r="Q20" s="4"/>
      <c r="R20" s="4"/>
      <c r="S20" s="4"/>
      <c r="T20" s="4"/>
      <c r="U20" s="33">
        <f t="shared" si="9"/>
        <v>876.58</v>
      </c>
      <c r="V20" s="123"/>
      <c r="W20" s="33">
        <f t="shared" si="10"/>
        <v>175.316</v>
      </c>
      <c r="X20" s="33">
        <f t="shared" si="11"/>
        <v>1753.16</v>
      </c>
      <c r="Y20" s="123"/>
      <c r="Z20" s="4"/>
    </row>
    <row r="21" ht="13.5" customHeight="1">
      <c r="A21" s="30">
        <v>12.0</v>
      </c>
      <c r="B21" s="31" t="s">
        <v>35</v>
      </c>
      <c r="C21" s="87">
        <v>790.1849359373182</v>
      </c>
      <c r="D21" s="117">
        <v>2740.61</v>
      </c>
      <c r="E21" s="87">
        <v>2617.26</v>
      </c>
      <c r="F21" s="88">
        <v>0.0</v>
      </c>
      <c r="G21" s="87">
        <f t="shared" si="1"/>
        <v>913.5349359</v>
      </c>
      <c r="H21" s="35">
        <v>62.7</v>
      </c>
      <c r="I21" s="36">
        <f t="shared" si="2"/>
        <v>16410.2202</v>
      </c>
      <c r="J21" s="38"/>
      <c r="K21" s="115">
        <f t="shared" si="3"/>
        <v>65.03939133</v>
      </c>
      <c r="L21" s="42">
        <f t="shared" si="4"/>
        <v>10348.28486</v>
      </c>
      <c r="M21" s="4">
        <f t="shared" si="5"/>
        <v>2620.02316</v>
      </c>
      <c r="N21" s="42">
        <f t="shared" si="6"/>
        <v>61.72749735</v>
      </c>
      <c r="O21" s="42">
        <f t="shared" si="7"/>
        <v>9934.406867</v>
      </c>
      <c r="P21" s="59">
        <f t="shared" si="8"/>
        <v>16155.1532</v>
      </c>
      <c r="Q21" s="4"/>
      <c r="R21" s="4"/>
      <c r="S21" s="4"/>
      <c r="T21" s="4"/>
      <c r="U21" s="33">
        <f t="shared" si="9"/>
        <v>654.315</v>
      </c>
      <c r="V21" s="123"/>
      <c r="W21" s="33">
        <f t="shared" si="10"/>
        <v>130.863</v>
      </c>
      <c r="X21" s="33">
        <f t="shared" si="11"/>
        <v>1308.63</v>
      </c>
      <c r="Y21" s="123"/>
      <c r="Z21" s="4"/>
    </row>
    <row r="22" ht="13.5" customHeight="1">
      <c r="A22" s="30">
        <v>13.0</v>
      </c>
      <c r="B22" s="31" t="s">
        <v>36</v>
      </c>
      <c r="C22" s="87">
        <v>1064.8863481169765</v>
      </c>
      <c r="D22" s="117">
        <v>2942.18</v>
      </c>
      <c r="E22" s="87">
        <v>2682.25</v>
      </c>
      <c r="F22" s="88">
        <v>0.0</v>
      </c>
      <c r="G22" s="87">
        <f t="shared" si="1"/>
        <v>1324.816348</v>
      </c>
      <c r="H22" s="35">
        <v>62.28</v>
      </c>
      <c r="I22" s="36">
        <f t="shared" si="2"/>
        <v>16705.053</v>
      </c>
      <c r="J22" s="38"/>
      <c r="K22" s="115">
        <f t="shared" si="3"/>
        <v>64.60372077</v>
      </c>
      <c r="L22" s="42">
        <f t="shared" si="4"/>
        <v>10534.20642</v>
      </c>
      <c r="M22" s="4">
        <f t="shared" si="5"/>
        <v>2812.72408</v>
      </c>
      <c r="N22" s="42">
        <f t="shared" si="6"/>
        <v>61.31401172</v>
      </c>
      <c r="O22" s="42">
        <f t="shared" si="7"/>
        <v>10112.89253</v>
      </c>
      <c r="P22" s="59">
        <f t="shared" si="8"/>
        <v>16445.40336</v>
      </c>
      <c r="Q22" s="4"/>
      <c r="R22" s="4"/>
      <c r="S22" s="4"/>
      <c r="T22" s="4"/>
      <c r="U22" s="33">
        <f t="shared" si="9"/>
        <v>670.5625</v>
      </c>
      <c r="V22" s="123"/>
      <c r="W22" s="33">
        <f t="shared" si="10"/>
        <v>134.1125</v>
      </c>
      <c r="X22" s="33">
        <f t="shared" si="11"/>
        <v>1341.125</v>
      </c>
      <c r="Y22" s="123"/>
      <c r="Z22" s="4"/>
    </row>
    <row r="23" ht="13.5" customHeight="1">
      <c r="A23" s="30">
        <v>14.0</v>
      </c>
      <c r="B23" s="31" t="s">
        <v>37</v>
      </c>
      <c r="C23" s="87">
        <v>541.293469464543</v>
      </c>
      <c r="D23" s="117">
        <v>2456.21</v>
      </c>
      <c r="E23" s="87">
        <v>2063.48</v>
      </c>
      <c r="F23" s="88">
        <v>0.0</v>
      </c>
      <c r="G23" s="87">
        <f t="shared" si="1"/>
        <v>934.0234695</v>
      </c>
      <c r="H23" s="35">
        <v>59.43</v>
      </c>
      <c r="I23" s="36">
        <f t="shared" si="2"/>
        <v>12263.26164</v>
      </c>
      <c r="J23" s="78"/>
      <c r="K23" s="115">
        <f t="shared" si="3"/>
        <v>61.6473848</v>
      </c>
      <c r="L23" s="42">
        <f t="shared" si="4"/>
        <v>7733.21279</v>
      </c>
      <c r="M23" s="4">
        <f t="shared" si="5"/>
        <v>2348.13676</v>
      </c>
      <c r="N23" s="42">
        <f t="shared" si="6"/>
        <v>58.50821639</v>
      </c>
      <c r="O23" s="42">
        <f t="shared" si="7"/>
        <v>7423.924187</v>
      </c>
      <c r="P23" s="59">
        <f t="shared" si="8"/>
        <v>12072.65156</v>
      </c>
      <c r="Q23" s="4"/>
      <c r="R23" s="4"/>
      <c r="S23" s="4"/>
      <c r="T23" s="4"/>
      <c r="U23" s="33">
        <f t="shared" si="9"/>
        <v>515.87</v>
      </c>
      <c r="V23" s="123"/>
      <c r="W23" s="33">
        <f t="shared" si="10"/>
        <v>103.174</v>
      </c>
      <c r="X23" s="33">
        <f t="shared" si="11"/>
        <v>1031.74</v>
      </c>
      <c r="Y23" s="123"/>
      <c r="Z23" s="4"/>
    </row>
    <row r="24" ht="13.5" customHeight="1">
      <c r="A24" s="30">
        <v>15.0</v>
      </c>
      <c r="B24" s="31" t="s">
        <v>38</v>
      </c>
      <c r="C24" s="87">
        <v>174.7854123377556</v>
      </c>
      <c r="D24" s="117">
        <v>616.88</v>
      </c>
      <c r="E24" s="87">
        <v>551.89</v>
      </c>
      <c r="F24" s="88">
        <v>0.0</v>
      </c>
      <c r="G24" s="87">
        <f t="shared" si="1"/>
        <v>239.7754123</v>
      </c>
      <c r="H24" s="35">
        <f>I24/E24*10</f>
        <v>59.64956785</v>
      </c>
      <c r="I24" s="36">
        <v>3292.0</v>
      </c>
      <c r="J24" s="38"/>
      <c r="K24" s="115">
        <f t="shared" si="3"/>
        <v>61.87514492</v>
      </c>
      <c r="L24" s="42">
        <f t="shared" si="4"/>
        <v>2075.9352</v>
      </c>
      <c r="M24" s="4">
        <f t="shared" si="5"/>
        <v>589.73728</v>
      </c>
      <c r="N24" s="42">
        <f t="shared" si="6"/>
        <v>58.72437865</v>
      </c>
      <c r="O24" s="42">
        <f t="shared" si="7"/>
        <v>1992.908505</v>
      </c>
      <c r="P24" s="59">
        <f t="shared" si="8"/>
        <v>3240.831852</v>
      </c>
      <c r="Q24" s="4"/>
      <c r="R24" s="4"/>
      <c r="S24" s="4"/>
      <c r="T24" s="4"/>
      <c r="U24" s="33">
        <f t="shared" si="9"/>
        <v>137.9725</v>
      </c>
      <c r="V24" s="123"/>
      <c r="W24" s="33">
        <f t="shared" si="10"/>
        <v>27.5945</v>
      </c>
      <c r="X24" s="33">
        <f t="shared" si="11"/>
        <v>275.945</v>
      </c>
      <c r="Y24" s="123"/>
      <c r="Z24" s="4"/>
    </row>
    <row r="25" ht="13.5" customHeight="1">
      <c r="A25" s="30">
        <v>16.0</v>
      </c>
      <c r="B25" s="31" t="s">
        <v>39</v>
      </c>
      <c r="C25" s="87">
        <v>797.9031503901306</v>
      </c>
      <c r="D25" s="117">
        <v>2052.18</v>
      </c>
      <c r="E25" s="87">
        <v>2117.17</v>
      </c>
      <c r="F25" s="88">
        <v>0.0</v>
      </c>
      <c r="G25" s="87">
        <f t="shared" si="1"/>
        <v>732.9131504</v>
      </c>
      <c r="H25" s="35">
        <v>58.7989805730395</v>
      </c>
      <c r="I25" s="36">
        <f t="shared" ref="I25:I26" si="12">E25*H25/10</f>
        <v>12448.74377</v>
      </c>
      <c r="J25" s="38"/>
      <c r="K25" s="115">
        <f t="shared" si="3"/>
        <v>60.99282149</v>
      </c>
      <c r="L25" s="42">
        <f t="shared" si="4"/>
        <v>7850.177821</v>
      </c>
      <c r="M25" s="4">
        <f t="shared" si="5"/>
        <v>1961.88408</v>
      </c>
      <c r="N25" s="42">
        <f t="shared" si="6"/>
        <v>57.88698433</v>
      </c>
      <c r="O25" s="42">
        <f t="shared" si="7"/>
        <v>7536.21122</v>
      </c>
      <c r="P25" s="59">
        <f t="shared" si="8"/>
        <v>12255.25071</v>
      </c>
      <c r="Q25" s="4"/>
      <c r="R25" s="4"/>
      <c r="S25" s="4"/>
      <c r="T25" s="4"/>
      <c r="U25" s="33">
        <f t="shared" si="9"/>
        <v>529.2925</v>
      </c>
      <c r="V25" s="123"/>
      <c r="W25" s="33">
        <f t="shared" si="10"/>
        <v>105.8585</v>
      </c>
      <c r="X25" s="33">
        <f t="shared" si="11"/>
        <v>1058.585</v>
      </c>
      <c r="Y25" s="123"/>
      <c r="Z25" s="4"/>
    </row>
    <row r="26" ht="13.5" customHeight="1">
      <c r="A26" s="30">
        <v>17.0</v>
      </c>
      <c r="B26" s="31" t="s">
        <v>40</v>
      </c>
      <c r="C26" s="87">
        <v>632.1090109996103</v>
      </c>
      <c r="D26" s="120">
        <v>2298.93</v>
      </c>
      <c r="E26" s="87">
        <v>2210.4</v>
      </c>
      <c r="F26" s="88">
        <v>0.0</v>
      </c>
      <c r="G26" s="87">
        <f t="shared" si="1"/>
        <v>720.639011</v>
      </c>
      <c r="H26" s="35">
        <v>58.8040864610195</v>
      </c>
      <c r="I26" s="36">
        <f t="shared" si="12"/>
        <v>12998.05527</v>
      </c>
      <c r="J26" s="38"/>
      <c r="K26" s="115">
        <f t="shared" si="3"/>
        <v>60.99811789</v>
      </c>
      <c r="L26" s="42">
        <f t="shared" si="4"/>
        <v>8196.573654</v>
      </c>
      <c r="M26" s="4">
        <f t="shared" si="5"/>
        <v>2197.77708</v>
      </c>
      <c r="N26" s="42">
        <f t="shared" si="6"/>
        <v>57.89201103</v>
      </c>
      <c r="O26" s="42">
        <f t="shared" si="7"/>
        <v>7868.753007</v>
      </c>
      <c r="P26" s="59">
        <f t="shared" si="8"/>
        <v>12796.02416</v>
      </c>
      <c r="Q26" s="4"/>
      <c r="R26" s="4"/>
      <c r="S26" s="4"/>
      <c r="T26" s="4"/>
      <c r="U26" s="33">
        <f t="shared" si="9"/>
        <v>552.6</v>
      </c>
      <c r="V26" s="123"/>
      <c r="W26" s="33">
        <f t="shared" si="10"/>
        <v>110.52</v>
      </c>
      <c r="X26" s="33">
        <f t="shared" si="11"/>
        <v>1105.2</v>
      </c>
      <c r="Y26" s="123"/>
      <c r="Z26" s="4"/>
    </row>
    <row r="27" ht="13.5" customHeight="1">
      <c r="A27" s="30"/>
      <c r="B27" s="25" t="s">
        <v>41</v>
      </c>
      <c r="C27" s="90">
        <v>13298.30000000001</v>
      </c>
      <c r="D27" s="73">
        <f t="shared" ref="D27:F27" si="13">SUM(D10:D26)</f>
        <v>43050.57</v>
      </c>
      <c r="E27" s="89">
        <f t="shared" si="13"/>
        <v>41908.2</v>
      </c>
      <c r="F27" s="34">
        <f t="shared" si="13"/>
        <v>0</v>
      </c>
      <c r="G27" s="87">
        <f t="shared" si="1"/>
        <v>14440.67</v>
      </c>
      <c r="H27" s="35">
        <f>I27/E27*10</f>
        <v>60.88152346</v>
      </c>
      <c r="I27" s="36">
        <f>SUM(I10:I26)</f>
        <v>255143.5062</v>
      </c>
      <c r="J27" s="40"/>
      <c r="K27" s="115">
        <f t="shared" si="3"/>
        <v>63.15306586</v>
      </c>
      <c r="L27" s="148">
        <f t="shared" si="4"/>
        <v>160893.495</v>
      </c>
      <c r="M27" s="4">
        <f t="shared" si="5"/>
        <v>41156.34492</v>
      </c>
      <c r="N27" s="42">
        <f t="shared" si="6"/>
        <v>59.93722613</v>
      </c>
      <c r="O27" s="42">
        <f t="shared" si="7"/>
        <v>154458.5855</v>
      </c>
      <c r="P27" s="59">
        <f t="shared" si="8"/>
        <v>251177.7648</v>
      </c>
      <c r="Q27" s="4"/>
      <c r="R27" s="4"/>
      <c r="S27" s="4"/>
      <c r="T27" s="4"/>
      <c r="U27" s="33">
        <f t="shared" si="9"/>
        <v>10477.05</v>
      </c>
      <c r="V27" s="123"/>
      <c r="W27" s="33">
        <f t="shared" si="10"/>
        <v>2095.41</v>
      </c>
      <c r="X27" s="33">
        <f t="shared" si="11"/>
        <v>20954.1</v>
      </c>
      <c r="Y27" s="123"/>
      <c r="Z27" s="4"/>
    </row>
    <row r="28" ht="13.5" customHeight="1">
      <c r="A28" s="41"/>
      <c r="B28" s="6"/>
      <c r="C28" s="42"/>
      <c r="D28" s="138"/>
      <c r="E28" s="91"/>
      <c r="F28" s="81"/>
      <c r="G28" s="79"/>
      <c r="H28" s="4"/>
      <c r="I28" s="4"/>
      <c r="J28" s="139"/>
      <c r="K28" s="116"/>
      <c r="L28" s="111"/>
      <c r="M28" s="4">
        <f t="shared" si="5"/>
        <v>0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3.5" customHeight="1">
      <c r="A29" s="1" t="s">
        <v>0</v>
      </c>
      <c r="B29" s="2"/>
      <c r="C29" s="2"/>
      <c r="D29" s="2"/>
      <c r="E29" s="2"/>
      <c r="F29" s="2"/>
      <c r="G29" s="2"/>
      <c r="H29" s="2"/>
      <c r="I29" s="2"/>
      <c r="J29" s="3"/>
      <c r="K29" s="116"/>
      <c r="L29" s="1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3.5" customHeight="1">
      <c r="A30" s="1" t="s">
        <v>1</v>
      </c>
      <c r="B30" s="2"/>
      <c r="C30" s="2"/>
      <c r="D30" s="2"/>
      <c r="E30" s="2"/>
      <c r="F30" s="2"/>
      <c r="G30" s="2"/>
      <c r="H30" s="2"/>
      <c r="I30" s="2"/>
      <c r="J30" s="3"/>
      <c r="K30" s="116"/>
      <c r="L30" s="1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1" t="s">
        <v>102</v>
      </c>
      <c r="B31" s="2"/>
      <c r="C31" s="2"/>
      <c r="D31" s="2"/>
      <c r="E31" s="2"/>
      <c r="F31" s="2"/>
      <c r="G31" s="2"/>
      <c r="H31" s="2"/>
      <c r="I31" s="2"/>
      <c r="J31" s="3"/>
      <c r="K31" s="116"/>
      <c r="L31" s="1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1" t="s">
        <v>54</v>
      </c>
      <c r="B32" s="2"/>
      <c r="C32" s="2"/>
      <c r="D32" s="2"/>
      <c r="E32" s="2"/>
      <c r="F32" s="2"/>
      <c r="G32" s="2"/>
      <c r="H32" s="2"/>
      <c r="I32" s="2"/>
      <c r="J32" s="3"/>
      <c r="K32" s="116"/>
      <c r="L32" s="1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5"/>
      <c r="B33" s="6"/>
      <c r="C33" s="49"/>
      <c r="D33" s="49"/>
      <c r="E33" s="50"/>
      <c r="F33" s="49"/>
      <c r="G33" s="49"/>
      <c r="H33" s="51"/>
      <c r="I33" s="49"/>
      <c r="J33" s="6"/>
      <c r="K33" s="116"/>
      <c r="L33" s="1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111"/>
    </row>
    <row r="34" ht="13.5" customHeight="1">
      <c r="A34" s="10"/>
      <c r="B34" s="11"/>
      <c r="C34" s="12" t="s">
        <v>4</v>
      </c>
      <c r="D34" s="12"/>
      <c r="E34" s="53"/>
      <c r="F34" s="15"/>
      <c r="G34" s="12" t="s">
        <v>4</v>
      </c>
      <c r="H34" s="16"/>
      <c r="I34" s="15"/>
      <c r="J34" s="11"/>
      <c r="K34" s="116"/>
      <c r="L34" s="1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111"/>
    </row>
    <row r="35" ht="13.5" customHeight="1">
      <c r="A35" s="17" t="s">
        <v>6</v>
      </c>
      <c r="B35" s="18" t="s">
        <v>7</v>
      </c>
      <c r="C35" s="19" t="s">
        <v>8</v>
      </c>
      <c r="D35" s="19" t="s">
        <v>9</v>
      </c>
      <c r="E35" s="85" t="s">
        <v>65</v>
      </c>
      <c r="F35" s="19" t="s">
        <v>12</v>
      </c>
      <c r="G35" s="19" t="s">
        <v>13</v>
      </c>
      <c r="H35" s="22" t="s">
        <v>14</v>
      </c>
      <c r="I35" s="19" t="s">
        <v>15</v>
      </c>
      <c r="J35" s="18" t="s">
        <v>16</v>
      </c>
      <c r="K35" s="116"/>
      <c r="L35" s="1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111"/>
    </row>
    <row r="36" ht="13.5" customHeight="1">
      <c r="A36" s="17"/>
      <c r="B36" s="18"/>
      <c r="C36" s="84">
        <v>2022.0</v>
      </c>
      <c r="D36" s="19" t="s">
        <v>18</v>
      </c>
      <c r="E36" s="20" t="s">
        <v>18</v>
      </c>
      <c r="F36" s="19" t="s">
        <v>18</v>
      </c>
      <c r="G36" s="84">
        <v>2022.0</v>
      </c>
      <c r="H36" s="22" t="s">
        <v>19</v>
      </c>
      <c r="I36" s="19" t="s">
        <v>20</v>
      </c>
      <c r="J36" s="18"/>
      <c r="K36" s="116"/>
      <c r="L36" s="111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111"/>
    </row>
    <row r="37" ht="13.5" customHeight="1">
      <c r="A37" s="24"/>
      <c r="B37" s="25"/>
      <c r="C37" s="26" t="s">
        <v>18</v>
      </c>
      <c r="D37" s="27"/>
      <c r="E37" s="28"/>
      <c r="F37" s="27"/>
      <c r="G37" s="26" t="s">
        <v>18</v>
      </c>
      <c r="H37" s="29"/>
      <c r="I37" s="27"/>
      <c r="J37" s="25"/>
      <c r="K37" s="116"/>
      <c r="L37" s="111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111"/>
    </row>
    <row r="38" ht="13.5" customHeight="1">
      <c r="A38" s="30">
        <v>1.0</v>
      </c>
      <c r="B38" s="31" t="s">
        <v>21</v>
      </c>
      <c r="C38" s="32">
        <v>0.0</v>
      </c>
      <c r="D38" s="26">
        <v>0.0</v>
      </c>
      <c r="E38" s="28">
        <v>0.0</v>
      </c>
      <c r="F38" s="26" t="s">
        <v>49</v>
      </c>
      <c r="G38" s="87">
        <f t="shared" ref="G38:G45" si="14">C38+D38-E38</f>
        <v>0</v>
      </c>
      <c r="H38" s="55" t="s">
        <v>49</v>
      </c>
      <c r="I38" s="26" t="s">
        <v>49</v>
      </c>
      <c r="J38" s="62" t="s">
        <v>55</v>
      </c>
      <c r="K38" s="116"/>
      <c r="L38" s="111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111"/>
    </row>
    <row r="39" ht="13.5" customHeight="1">
      <c r="A39" s="30">
        <v>2.0</v>
      </c>
      <c r="B39" s="31" t="s">
        <v>23</v>
      </c>
      <c r="C39" s="32">
        <v>0.0</v>
      </c>
      <c r="D39" s="26">
        <v>0.0</v>
      </c>
      <c r="E39" s="28">
        <v>0.0</v>
      </c>
      <c r="F39" s="26" t="s">
        <v>49</v>
      </c>
      <c r="G39" s="87">
        <f t="shared" si="14"/>
        <v>0</v>
      </c>
      <c r="H39" s="55" t="s">
        <v>49</v>
      </c>
      <c r="I39" s="26" t="s">
        <v>49</v>
      </c>
      <c r="J39" s="37" t="s">
        <v>26</v>
      </c>
      <c r="K39" s="116"/>
      <c r="L39" s="111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111"/>
    </row>
    <row r="40" ht="13.5" customHeight="1">
      <c r="A40" s="30">
        <v>3.0</v>
      </c>
      <c r="B40" s="31" t="s">
        <v>25</v>
      </c>
      <c r="C40" s="32">
        <v>0.0</v>
      </c>
      <c r="D40" s="26">
        <v>0.0</v>
      </c>
      <c r="E40" s="28">
        <v>0.0</v>
      </c>
      <c r="F40" s="26" t="s">
        <v>49</v>
      </c>
      <c r="G40" s="87">
        <f t="shared" si="14"/>
        <v>0</v>
      </c>
      <c r="H40" s="55" t="s">
        <v>49</v>
      </c>
      <c r="I40" s="26" t="s">
        <v>49</v>
      </c>
      <c r="J40" s="62"/>
      <c r="K40" s="116"/>
      <c r="L40" s="111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111"/>
    </row>
    <row r="41" ht="13.5" customHeight="1">
      <c r="A41" s="30">
        <v>4.0</v>
      </c>
      <c r="B41" s="31" t="s">
        <v>27</v>
      </c>
      <c r="C41" s="32">
        <v>0.0</v>
      </c>
      <c r="D41" s="26">
        <v>0.0</v>
      </c>
      <c r="E41" s="28">
        <v>0.0</v>
      </c>
      <c r="F41" s="26" t="s">
        <v>49</v>
      </c>
      <c r="G41" s="87">
        <f t="shared" si="14"/>
        <v>0</v>
      </c>
      <c r="H41" s="55" t="s">
        <v>49</v>
      </c>
      <c r="I41" s="26" t="s">
        <v>49</v>
      </c>
      <c r="J41" s="62"/>
      <c r="K41" s="116"/>
      <c r="L41" s="111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111"/>
    </row>
    <row r="42" ht="13.5" customHeight="1">
      <c r="A42" s="30">
        <v>5.0</v>
      </c>
      <c r="B42" s="31" t="s">
        <v>28</v>
      </c>
      <c r="C42" s="32">
        <v>0.0</v>
      </c>
      <c r="D42" s="26">
        <v>0.0</v>
      </c>
      <c r="E42" s="28">
        <v>0.0</v>
      </c>
      <c r="F42" s="26" t="s">
        <v>49</v>
      </c>
      <c r="G42" s="87">
        <f t="shared" si="14"/>
        <v>0</v>
      </c>
      <c r="H42" s="55" t="s">
        <v>49</v>
      </c>
      <c r="I42" s="26" t="s">
        <v>49</v>
      </c>
      <c r="J42" s="62"/>
      <c r="K42" s="116"/>
      <c r="L42" s="111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111"/>
    </row>
    <row r="43" ht="13.5" customHeight="1">
      <c r="A43" s="30">
        <v>6.0</v>
      </c>
      <c r="B43" s="31" t="s">
        <v>29</v>
      </c>
      <c r="C43" s="32">
        <v>0.0</v>
      </c>
      <c r="D43" s="26">
        <v>0.0</v>
      </c>
      <c r="E43" s="28">
        <v>0.0</v>
      </c>
      <c r="F43" s="26" t="s">
        <v>49</v>
      </c>
      <c r="G43" s="87">
        <f t="shared" si="14"/>
        <v>0</v>
      </c>
      <c r="H43" s="55" t="s">
        <v>49</v>
      </c>
      <c r="I43" s="26" t="s">
        <v>49</v>
      </c>
      <c r="J43" s="62"/>
      <c r="K43" s="116"/>
      <c r="L43" s="111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111"/>
    </row>
    <row r="44" ht="13.5" customHeight="1">
      <c r="A44" s="30">
        <v>7.0</v>
      </c>
      <c r="B44" s="31" t="s">
        <v>30</v>
      </c>
      <c r="C44" s="32">
        <v>0.0</v>
      </c>
      <c r="D44" s="26">
        <v>0.0</v>
      </c>
      <c r="E44" s="28">
        <v>0.0</v>
      </c>
      <c r="F44" s="26" t="s">
        <v>49</v>
      </c>
      <c r="G44" s="87">
        <f t="shared" si="14"/>
        <v>0</v>
      </c>
      <c r="H44" s="55" t="s">
        <v>49</v>
      </c>
      <c r="I44" s="26" t="s">
        <v>49</v>
      </c>
      <c r="J44" s="62"/>
      <c r="K44" s="116"/>
      <c r="L44" s="111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111"/>
    </row>
    <row r="45" ht="13.5" customHeight="1">
      <c r="A45" s="30">
        <v>8.0</v>
      </c>
      <c r="B45" s="31" t="s">
        <v>31</v>
      </c>
      <c r="C45" s="32">
        <v>0.0</v>
      </c>
      <c r="D45" s="26">
        <v>0.0</v>
      </c>
      <c r="E45" s="28">
        <v>0.0</v>
      </c>
      <c r="F45" s="19" t="s">
        <v>49</v>
      </c>
      <c r="G45" s="87">
        <f t="shared" si="14"/>
        <v>0</v>
      </c>
      <c r="H45" s="55"/>
      <c r="I45" s="26"/>
      <c r="J45" s="62"/>
      <c r="K45" s="116"/>
      <c r="L45" s="111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111"/>
    </row>
    <row r="46" ht="13.5" customHeight="1">
      <c r="A46" s="30">
        <v>9.0</v>
      </c>
      <c r="B46" s="31" t="s">
        <v>32</v>
      </c>
      <c r="C46" s="32">
        <v>386.0</v>
      </c>
      <c r="D46" s="27">
        <v>470.0</v>
      </c>
      <c r="E46" s="149">
        <v>445.0</v>
      </c>
      <c r="F46" s="150"/>
      <c r="G46" s="111"/>
      <c r="H46" s="151">
        <v>35.15</v>
      </c>
      <c r="I46" s="152">
        <f>E46*H46/10</f>
        <v>1564.175</v>
      </c>
      <c r="J46" s="62"/>
      <c r="K46" s="116"/>
      <c r="L46" s="111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111"/>
    </row>
    <row r="47" ht="13.5" customHeight="1">
      <c r="A47" s="30">
        <v>10.0</v>
      </c>
      <c r="B47" s="31" t="s">
        <v>33</v>
      </c>
      <c r="C47" s="32">
        <v>0.0</v>
      </c>
      <c r="D47" s="26">
        <v>0.0</v>
      </c>
      <c r="E47" s="153">
        <v>0.0</v>
      </c>
      <c r="F47" s="78" t="s">
        <v>49</v>
      </c>
      <c r="G47" s="154">
        <f t="shared" ref="G47:G51" si="15">C47+D47-E47</f>
        <v>0</v>
      </c>
      <c r="H47" s="55" t="s">
        <v>49</v>
      </c>
      <c r="I47" s="26" t="s">
        <v>49</v>
      </c>
      <c r="J47" s="62"/>
      <c r="K47" s="116"/>
      <c r="L47" s="111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111"/>
    </row>
    <row r="48" ht="13.5" customHeight="1">
      <c r="A48" s="30">
        <v>11.0</v>
      </c>
      <c r="B48" s="31" t="s">
        <v>34</v>
      </c>
      <c r="C48" s="32">
        <v>0.0</v>
      </c>
      <c r="D48" s="26">
        <v>0.0</v>
      </c>
      <c r="E48" s="28">
        <v>0.0</v>
      </c>
      <c r="F48" s="26" t="s">
        <v>49</v>
      </c>
      <c r="G48" s="87">
        <f t="shared" si="15"/>
        <v>0</v>
      </c>
      <c r="H48" s="55" t="s">
        <v>49</v>
      </c>
      <c r="I48" s="26" t="s">
        <v>49</v>
      </c>
      <c r="J48" s="62"/>
      <c r="K48" s="116"/>
      <c r="L48" s="111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111"/>
    </row>
    <row r="49" ht="13.5" customHeight="1">
      <c r="A49" s="30">
        <v>12.0</v>
      </c>
      <c r="B49" s="31" t="s">
        <v>35</v>
      </c>
      <c r="C49" s="32">
        <v>0.0</v>
      </c>
      <c r="D49" s="26">
        <v>0.0</v>
      </c>
      <c r="E49" s="28">
        <v>0.0</v>
      </c>
      <c r="F49" s="26" t="s">
        <v>49</v>
      </c>
      <c r="G49" s="87">
        <f t="shared" si="15"/>
        <v>0</v>
      </c>
      <c r="H49" s="55" t="s">
        <v>49</v>
      </c>
      <c r="I49" s="26" t="s">
        <v>49</v>
      </c>
      <c r="J49" s="62"/>
      <c r="K49" s="116"/>
      <c r="L49" s="111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30">
        <v>13.0</v>
      </c>
      <c r="B50" s="31" t="s">
        <v>36</v>
      </c>
      <c r="C50" s="32">
        <v>0.0</v>
      </c>
      <c r="D50" s="26">
        <v>0.0</v>
      </c>
      <c r="E50" s="28">
        <v>0.0</v>
      </c>
      <c r="F50" s="26" t="s">
        <v>49</v>
      </c>
      <c r="G50" s="87">
        <f t="shared" si="15"/>
        <v>0</v>
      </c>
      <c r="H50" s="55" t="s">
        <v>49</v>
      </c>
      <c r="I50" s="26" t="s">
        <v>49</v>
      </c>
      <c r="J50" s="62"/>
      <c r="K50" s="116"/>
      <c r="L50" s="111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30">
        <v>14.0</v>
      </c>
      <c r="B51" s="31" t="s">
        <v>37</v>
      </c>
      <c r="C51" s="32">
        <v>0.0</v>
      </c>
      <c r="D51" s="26">
        <v>0.0</v>
      </c>
      <c r="E51" s="28">
        <v>0.0</v>
      </c>
      <c r="F51" s="26" t="s">
        <v>49</v>
      </c>
      <c r="G51" s="87">
        <f t="shared" si="15"/>
        <v>0</v>
      </c>
      <c r="H51" s="55" t="s">
        <v>49</v>
      </c>
      <c r="I51" s="26" t="s">
        <v>49</v>
      </c>
      <c r="J51" s="62"/>
      <c r="K51" s="116"/>
      <c r="L51" s="111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30">
        <v>15.0</v>
      </c>
      <c r="B52" s="31" t="s">
        <v>38</v>
      </c>
      <c r="C52" s="32"/>
      <c r="D52" s="26">
        <v>0.0</v>
      </c>
      <c r="E52" s="28">
        <v>0.0</v>
      </c>
      <c r="F52" s="26"/>
      <c r="G52" s="87"/>
      <c r="H52" s="55"/>
      <c r="I52" s="27"/>
      <c r="J52" s="62"/>
      <c r="K52" s="116"/>
      <c r="L52" s="111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30">
        <v>16.0</v>
      </c>
      <c r="B53" s="31" t="s">
        <v>39</v>
      </c>
      <c r="C53" s="32">
        <v>0.0</v>
      </c>
      <c r="D53" s="26">
        <v>0.0</v>
      </c>
      <c r="E53" s="28">
        <v>0.0</v>
      </c>
      <c r="F53" s="26" t="s">
        <v>49</v>
      </c>
      <c r="G53" s="87">
        <f t="shared" ref="G53:G54" si="16">C53+D53-E53</f>
        <v>0</v>
      </c>
      <c r="H53" s="55" t="s">
        <v>49</v>
      </c>
      <c r="I53" s="26" t="s">
        <v>49</v>
      </c>
      <c r="J53" s="62"/>
      <c r="K53" s="116"/>
      <c r="L53" s="111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30">
        <v>17.0</v>
      </c>
      <c r="B54" s="31" t="s">
        <v>40</v>
      </c>
      <c r="C54" s="32">
        <v>0.0</v>
      </c>
      <c r="D54" s="26">
        <v>0.0</v>
      </c>
      <c r="E54" s="28">
        <v>0.0</v>
      </c>
      <c r="F54" s="26" t="s">
        <v>49</v>
      </c>
      <c r="G54" s="87">
        <f t="shared" si="16"/>
        <v>0</v>
      </c>
      <c r="H54" s="55" t="s">
        <v>49</v>
      </c>
      <c r="I54" s="26" t="s">
        <v>49</v>
      </c>
      <c r="J54" s="62"/>
      <c r="K54" s="116"/>
      <c r="L54" s="111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63"/>
      <c r="B55" s="25" t="s">
        <v>41</v>
      </c>
      <c r="C55" s="32">
        <f t="shared" ref="C55:I55" si="17">SUM(C38:C54)</f>
        <v>386</v>
      </c>
      <c r="D55" s="32">
        <f t="shared" si="17"/>
        <v>470</v>
      </c>
      <c r="E55" s="32">
        <f t="shared" si="17"/>
        <v>445</v>
      </c>
      <c r="F55" s="32">
        <f t="shared" si="17"/>
        <v>0</v>
      </c>
      <c r="G55" s="32">
        <f t="shared" si="17"/>
        <v>0</v>
      </c>
      <c r="H55" s="32">
        <f t="shared" si="17"/>
        <v>35.15</v>
      </c>
      <c r="I55" s="32">
        <f t="shared" si="17"/>
        <v>1564.175</v>
      </c>
      <c r="J55" s="62"/>
      <c r="K55" s="116"/>
      <c r="L55" s="111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1"/>
      <c r="B56" s="6"/>
      <c r="C56" s="42"/>
      <c r="D56" s="42"/>
      <c r="E56" s="43"/>
      <c r="F56" s="42"/>
      <c r="G56" s="42"/>
      <c r="H56" s="4"/>
      <c r="I56" s="4"/>
      <c r="J56" s="6"/>
      <c r="K56" s="116"/>
      <c r="L56" s="111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8" t="s">
        <v>0</v>
      </c>
      <c r="B57" s="2"/>
      <c r="C57" s="2"/>
      <c r="D57" s="2"/>
      <c r="E57" s="2"/>
      <c r="F57" s="2"/>
      <c r="G57" s="2"/>
      <c r="H57" s="2"/>
      <c r="I57" s="2"/>
      <c r="J57" s="3"/>
      <c r="K57" s="116"/>
      <c r="L57" s="111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8" t="s">
        <v>1</v>
      </c>
      <c r="B58" s="2"/>
      <c r="C58" s="2"/>
      <c r="D58" s="2"/>
      <c r="E58" s="2"/>
      <c r="F58" s="2"/>
      <c r="G58" s="2"/>
      <c r="H58" s="2"/>
      <c r="I58" s="2"/>
      <c r="J58" s="3"/>
      <c r="K58" s="116"/>
      <c r="L58" s="111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1" t="s">
        <v>102</v>
      </c>
      <c r="B59" s="2"/>
      <c r="C59" s="2"/>
      <c r="D59" s="2"/>
      <c r="E59" s="2"/>
      <c r="F59" s="2"/>
      <c r="G59" s="2"/>
      <c r="H59" s="2"/>
      <c r="I59" s="2"/>
      <c r="J59" s="3"/>
      <c r="K59" s="116"/>
      <c r="L59" s="111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8" t="s">
        <v>42</v>
      </c>
      <c r="B60" s="2"/>
      <c r="C60" s="2"/>
      <c r="D60" s="2"/>
      <c r="E60" s="2"/>
      <c r="F60" s="2"/>
      <c r="G60" s="2"/>
      <c r="H60" s="2"/>
      <c r="I60" s="2"/>
      <c r="J60" s="3"/>
      <c r="K60" s="116"/>
      <c r="L60" s="11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6"/>
      <c r="B61" s="6"/>
      <c r="C61" s="49"/>
      <c r="D61" s="49"/>
      <c r="E61" s="50"/>
      <c r="F61" s="49"/>
      <c r="G61" s="49"/>
      <c r="H61" s="51"/>
      <c r="I61" s="49"/>
      <c r="J61" s="6"/>
      <c r="K61" s="116"/>
      <c r="L61" s="111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10"/>
      <c r="B62" s="11"/>
      <c r="C62" s="12" t="s">
        <v>4</v>
      </c>
      <c r="D62" s="12"/>
      <c r="E62" s="93" t="s">
        <v>65</v>
      </c>
      <c r="F62" s="94"/>
      <c r="G62" s="95"/>
      <c r="H62" s="107"/>
      <c r="I62" s="12" t="s">
        <v>4</v>
      </c>
      <c r="J62" s="52"/>
      <c r="K62" s="124"/>
      <c r="L62" s="125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17" t="s">
        <v>6</v>
      </c>
      <c r="B63" s="18" t="s">
        <v>7</v>
      </c>
      <c r="C63" s="19" t="s">
        <v>8</v>
      </c>
      <c r="D63" s="19" t="s">
        <v>9</v>
      </c>
      <c r="E63" s="96" t="s">
        <v>67</v>
      </c>
      <c r="F63" s="97" t="s">
        <v>12</v>
      </c>
      <c r="G63" s="98" t="s">
        <v>68</v>
      </c>
      <c r="H63" s="108" t="s">
        <v>73</v>
      </c>
      <c r="I63" s="19" t="s">
        <v>13</v>
      </c>
      <c r="J63" s="22" t="s">
        <v>14</v>
      </c>
      <c r="K63" s="155" t="s">
        <v>15</v>
      </c>
      <c r="L63" s="126" t="s">
        <v>16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17"/>
      <c r="B64" s="18"/>
      <c r="C64" s="23" t="s">
        <v>104</v>
      </c>
      <c r="D64" s="19" t="s">
        <v>18</v>
      </c>
      <c r="E64" s="85" t="s">
        <v>18</v>
      </c>
      <c r="F64" s="19" t="s">
        <v>18</v>
      </c>
      <c r="G64" s="20" t="s">
        <v>18</v>
      </c>
      <c r="H64" s="108" t="s">
        <v>74</v>
      </c>
      <c r="I64" s="23" t="s">
        <v>104</v>
      </c>
      <c r="J64" s="22" t="s">
        <v>19</v>
      </c>
      <c r="K64" s="155" t="s">
        <v>20</v>
      </c>
      <c r="L64" s="126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24"/>
      <c r="B65" s="25"/>
      <c r="C65" s="26" t="s">
        <v>18</v>
      </c>
      <c r="D65" s="27"/>
      <c r="E65" s="99"/>
      <c r="F65" s="27"/>
      <c r="G65" s="86"/>
      <c r="H65" s="108" t="s">
        <v>75</v>
      </c>
      <c r="I65" s="26" t="s">
        <v>18</v>
      </c>
      <c r="J65" s="55"/>
      <c r="K65" s="156"/>
      <c r="L65" s="126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30">
        <v>1.0</v>
      </c>
      <c r="B66" s="31" t="s">
        <v>21</v>
      </c>
      <c r="C66" s="74">
        <v>0.0</v>
      </c>
      <c r="D66" s="74">
        <v>0.0</v>
      </c>
      <c r="E66" s="89">
        <v>2.88</v>
      </c>
      <c r="F66" s="49">
        <v>0.0</v>
      </c>
      <c r="G66" s="33">
        <v>0.0</v>
      </c>
      <c r="H66" s="109">
        <v>0.0</v>
      </c>
      <c r="I66" s="74">
        <v>0.0</v>
      </c>
      <c r="J66" s="144">
        <v>69.72524450121196</v>
      </c>
      <c r="K66" s="157">
        <f t="shared" ref="K66:K73" si="18">J66*E66/10</f>
        <v>20.08087042</v>
      </c>
      <c r="L66" s="128" t="s">
        <v>43</v>
      </c>
      <c r="M66" s="113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30">
        <v>2.0</v>
      </c>
      <c r="B67" s="31" t="s">
        <v>23</v>
      </c>
      <c r="C67" s="74">
        <v>0.0</v>
      </c>
      <c r="D67" s="74">
        <v>2.0</v>
      </c>
      <c r="E67" s="42">
        <v>1.88</v>
      </c>
      <c r="F67" s="78"/>
      <c r="G67" s="33">
        <v>0.0</v>
      </c>
      <c r="H67" s="109">
        <v>0.0</v>
      </c>
      <c r="I67" s="74">
        <v>0.0</v>
      </c>
      <c r="J67" s="144">
        <v>69.72524450121196</v>
      </c>
      <c r="K67" s="157">
        <f t="shared" si="18"/>
        <v>13.10834597</v>
      </c>
      <c r="L67" s="158"/>
      <c r="M67" s="113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30">
        <v>3.0</v>
      </c>
      <c r="B68" s="31" t="s">
        <v>25</v>
      </c>
      <c r="C68" s="74">
        <v>0.0</v>
      </c>
      <c r="D68" s="74">
        <v>241.0</v>
      </c>
      <c r="E68" s="74">
        <v>226.97</v>
      </c>
      <c r="F68" s="100"/>
      <c r="G68" s="33">
        <v>0.0</v>
      </c>
      <c r="H68" s="109">
        <v>0.0</v>
      </c>
      <c r="I68" s="74">
        <f t="shared" ref="I68:I69" si="19">C68+D68-E68-G68-H68</f>
        <v>14.03</v>
      </c>
      <c r="J68" s="144">
        <v>69.72524450121196</v>
      </c>
      <c r="K68" s="157">
        <f t="shared" si="18"/>
        <v>1582.553874</v>
      </c>
      <c r="L68" s="129"/>
      <c r="M68" s="113">
        <f t="shared" ref="M68:M82" si="20">J68*71.29/70.7</f>
        <v>70.30711005</v>
      </c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30">
        <v>4.0</v>
      </c>
      <c r="B69" s="31" t="s">
        <v>27</v>
      </c>
      <c r="C69" s="74">
        <v>0.0</v>
      </c>
      <c r="D69" s="74">
        <v>19.0</v>
      </c>
      <c r="E69" s="74">
        <v>17.89</v>
      </c>
      <c r="F69" s="100">
        <v>0.0</v>
      </c>
      <c r="G69" s="33"/>
      <c r="H69" s="109">
        <v>0.0</v>
      </c>
      <c r="I69" s="74">
        <f t="shared" si="19"/>
        <v>1.11</v>
      </c>
      <c r="J69" s="144">
        <v>70.70453164308292</v>
      </c>
      <c r="K69" s="157">
        <f t="shared" si="18"/>
        <v>126.4904071</v>
      </c>
      <c r="L69" s="129"/>
      <c r="M69" s="113">
        <f t="shared" si="20"/>
        <v>71.29456946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30">
        <v>5.0</v>
      </c>
      <c r="B70" s="31" t="s">
        <v>28</v>
      </c>
      <c r="C70" s="74">
        <v>0.0</v>
      </c>
      <c r="D70" s="74">
        <v>37.0</v>
      </c>
      <c r="E70" s="74">
        <v>34.85</v>
      </c>
      <c r="F70" s="100">
        <v>0.0</v>
      </c>
      <c r="G70" s="33">
        <v>0.0</v>
      </c>
      <c r="H70" s="109">
        <v>0.0</v>
      </c>
      <c r="I70" s="74">
        <v>0.0</v>
      </c>
      <c r="J70" s="144">
        <v>71.6348544278603</v>
      </c>
      <c r="K70" s="157">
        <f t="shared" si="18"/>
        <v>249.6474677</v>
      </c>
      <c r="L70" s="129"/>
      <c r="M70" s="113">
        <f t="shared" si="20"/>
        <v>72.2326559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30">
        <v>6.0</v>
      </c>
      <c r="B71" s="31" t="s">
        <v>29</v>
      </c>
      <c r="C71" s="74">
        <v>0.0</v>
      </c>
      <c r="D71" s="74">
        <v>129.0</v>
      </c>
      <c r="E71" s="74">
        <v>120.52</v>
      </c>
      <c r="F71" s="100">
        <v>0.0</v>
      </c>
      <c r="G71" s="33">
        <v>21.0</v>
      </c>
      <c r="H71" s="109">
        <v>0.0</v>
      </c>
      <c r="I71" s="74">
        <v>0.0</v>
      </c>
      <c r="J71" s="144">
        <v>71.73278314204742</v>
      </c>
      <c r="K71" s="157">
        <f t="shared" si="18"/>
        <v>864.5235024</v>
      </c>
      <c r="L71" s="129"/>
      <c r="M71" s="113">
        <f t="shared" si="20"/>
        <v>72.33140184</v>
      </c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30">
        <v>7.0</v>
      </c>
      <c r="B72" s="31" t="s">
        <v>30</v>
      </c>
      <c r="C72" s="74">
        <v>0.0</v>
      </c>
      <c r="D72" s="74">
        <v>27.0</v>
      </c>
      <c r="E72" s="74">
        <v>21.66</v>
      </c>
      <c r="F72" s="100">
        <v>0.0</v>
      </c>
      <c r="G72" s="33">
        <v>6.0</v>
      </c>
      <c r="H72" s="109">
        <v>0.0</v>
      </c>
      <c r="I72" s="74">
        <v>0.0</v>
      </c>
      <c r="J72" s="144">
        <v>72.05</v>
      </c>
      <c r="K72" s="157">
        <f t="shared" si="18"/>
        <v>156.0603</v>
      </c>
      <c r="L72" s="129"/>
      <c r="M72" s="113">
        <f t="shared" si="20"/>
        <v>72.65126591</v>
      </c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30">
        <v>8.0</v>
      </c>
      <c r="B73" s="31" t="s">
        <v>31</v>
      </c>
      <c r="C73" s="74">
        <v>0.0</v>
      </c>
      <c r="D73" s="74">
        <v>410.0</v>
      </c>
      <c r="E73" s="74">
        <v>379.55</v>
      </c>
      <c r="F73" s="100">
        <v>0.0</v>
      </c>
      <c r="G73" s="33">
        <v>0.0</v>
      </c>
      <c r="H73" s="109">
        <v>0.0</v>
      </c>
      <c r="I73" s="74">
        <f t="shared" ref="I73:I76" si="21">C73+D73-E73-G73-H73</f>
        <v>30.45</v>
      </c>
      <c r="J73" s="144">
        <v>71.68381878495389</v>
      </c>
      <c r="K73" s="157">
        <f t="shared" si="18"/>
        <v>2720.759342</v>
      </c>
      <c r="L73" s="129"/>
      <c r="M73" s="113">
        <f t="shared" si="20"/>
        <v>72.28202887</v>
      </c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30">
        <v>9.0</v>
      </c>
      <c r="B74" s="31" t="s">
        <v>32</v>
      </c>
      <c r="C74" s="74">
        <v>326.0</v>
      </c>
      <c r="D74" s="74">
        <v>254.0</v>
      </c>
      <c r="E74" s="74">
        <v>577.22</v>
      </c>
      <c r="F74" s="100">
        <v>0.0</v>
      </c>
      <c r="G74" s="33">
        <v>12.0</v>
      </c>
      <c r="H74" s="109">
        <v>0.0</v>
      </c>
      <c r="I74" s="74">
        <f t="shared" si="21"/>
        <v>-9.22</v>
      </c>
      <c r="J74" s="56">
        <f>K74/E74*10</f>
        <v>71.79238419</v>
      </c>
      <c r="K74" s="157">
        <v>4144.0</v>
      </c>
      <c r="L74" s="129"/>
      <c r="M74" s="113">
        <f t="shared" si="20"/>
        <v>72.39150026</v>
      </c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30">
        <v>10.0</v>
      </c>
      <c r="B75" s="31" t="s">
        <v>33</v>
      </c>
      <c r="C75" s="74">
        <v>0.0</v>
      </c>
      <c r="D75" s="74">
        <v>553.0</v>
      </c>
      <c r="E75" s="74">
        <v>520.82</v>
      </c>
      <c r="F75" s="100">
        <v>0.0</v>
      </c>
      <c r="G75" s="33"/>
      <c r="H75" s="109"/>
      <c r="I75" s="74">
        <f t="shared" si="21"/>
        <v>32.18</v>
      </c>
      <c r="J75" s="144">
        <v>71.83071185623452</v>
      </c>
      <c r="K75" s="157">
        <f t="shared" ref="K75:K82" si="22">J75*E75/10</f>
        <v>3741.087135</v>
      </c>
      <c r="L75" s="129"/>
      <c r="M75" s="113">
        <f t="shared" si="20"/>
        <v>72.43014778</v>
      </c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30">
        <v>11.0</v>
      </c>
      <c r="B76" s="31" t="s">
        <v>34</v>
      </c>
      <c r="C76" s="74">
        <v>0.0</v>
      </c>
      <c r="D76" s="74">
        <v>709.0</v>
      </c>
      <c r="E76" s="74">
        <v>594.28</v>
      </c>
      <c r="F76" s="100">
        <v>0.0</v>
      </c>
      <c r="G76" s="33">
        <v>0.0</v>
      </c>
      <c r="H76" s="109">
        <v>0.0</v>
      </c>
      <c r="I76" s="74">
        <f t="shared" si="21"/>
        <v>114.72</v>
      </c>
      <c r="J76" s="144">
        <v>72.4533687346275</v>
      </c>
      <c r="K76" s="157">
        <f t="shared" si="22"/>
        <v>4305.758797</v>
      </c>
      <c r="L76" s="129"/>
      <c r="M76" s="113">
        <f t="shared" si="20"/>
        <v>73.05800081</v>
      </c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30">
        <v>12.0</v>
      </c>
      <c r="B77" s="31" t="s">
        <v>35</v>
      </c>
      <c r="C77" s="74">
        <v>0.0</v>
      </c>
      <c r="D77" s="74">
        <v>709.0</v>
      </c>
      <c r="E77" s="74">
        <v>658.32</v>
      </c>
      <c r="F77" s="100">
        <v>0.0</v>
      </c>
      <c r="G77" s="33">
        <v>13.0</v>
      </c>
      <c r="H77" s="109">
        <v>0.0</v>
      </c>
      <c r="I77" s="74">
        <v>0.0</v>
      </c>
      <c r="J77" s="144">
        <v>72.25</v>
      </c>
      <c r="K77" s="157">
        <f t="shared" si="22"/>
        <v>4756.362</v>
      </c>
      <c r="L77" s="129"/>
      <c r="M77" s="113">
        <f t="shared" si="20"/>
        <v>72.85293494</v>
      </c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30">
        <v>13.0</v>
      </c>
      <c r="B78" s="31" t="s">
        <v>36</v>
      </c>
      <c r="C78" s="74">
        <v>0.0</v>
      </c>
      <c r="D78" s="74">
        <v>759.0</v>
      </c>
      <c r="E78" s="74">
        <v>714.83</v>
      </c>
      <c r="F78" s="100">
        <v>0.0</v>
      </c>
      <c r="G78" s="33">
        <v>0.0</v>
      </c>
      <c r="H78" s="109">
        <v>0.0</v>
      </c>
      <c r="I78" s="74">
        <f t="shared" ref="I78:I79" si="23">C78+D78-E78-G78-H78</f>
        <v>44.17</v>
      </c>
      <c r="J78" s="144">
        <v>72.2140815927566</v>
      </c>
      <c r="K78" s="157">
        <f t="shared" si="22"/>
        <v>5162.079194</v>
      </c>
      <c r="L78" s="129"/>
      <c r="M78" s="113">
        <f t="shared" si="20"/>
        <v>72.81671679</v>
      </c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30">
        <v>14.0</v>
      </c>
      <c r="B79" s="31" t="s">
        <v>37</v>
      </c>
      <c r="C79" s="74">
        <v>0.0</v>
      </c>
      <c r="D79" s="74">
        <v>578.0</v>
      </c>
      <c r="E79" s="74">
        <v>544.36</v>
      </c>
      <c r="F79" s="100">
        <v>0.0</v>
      </c>
      <c r="G79" s="33">
        <v>0.0</v>
      </c>
      <c r="H79" s="109">
        <v>0.0</v>
      </c>
      <c r="I79" s="74">
        <f t="shared" si="23"/>
        <v>33.64</v>
      </c>
      <c r="J79" s="144">
        <v>72.1244979987958</v>
      </c>
      <c r="K79" s="157">
        <f t="shared" si="22"/>
        <v>3926.169173</v>
      </c>
      <c r="L79" s="129"/>
      <c r="M79" s="113">
        <f t="shared" si="20"/>
        <v>72.72638561</v>
      </c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30">
        <v>15.0</v>
      </c>
      <c r="B80" s="31" t="s">
        <v>38</v>
      </c>
      <c r="C80" s="74">
        <v>0.0</v>
      </c>
      <c r="D80" s="74">
        <v>54.0</v>
      </c>
      <c r="E80" s="74">
        <v>52.86</v>
      </c>
      <c r="F80" s="100">
        <v>0.0</v>
      </c>
      <c r="G80" s="33">
        <v>1.0</v>
      </c>
      <c r="H80" s="109">
        <v>0.0</v>
      </c>
      <c r="I80" s="74">
        <v>0.0</v>
      </c>
      <c r="J80" s="144">
        <v>70.71</v>
      </c>
      <c r="K80" s="157">
        <f t="shared" si="22"/>
        <v>373.77306</v>
      </c>
      <c r="L80" s="129"/>
      <c r="M80" s="113">
        <f t="shared" si="20"/>
        <v>71.30008345</v>
      </c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30">
        <v>16.0</v>
      </c>
      <c r="B81" s="31" t="s">
        <v>39</v>
      </c>
      <c r="C81" s="74">
        <v>0.0</v>
      </c>
      <c r="D81" s="74">
        <v>205.0</v>
      </c>
      <c r="E81" s="74">
        <v>184.59</v>
      </c>
      <c r="F81" s="100">
        <v>0.0</v>
      </c>
      <c r="G81" s="33"/>
      <c r="H81" s="109">
        <v>0.0</v>
      </c>
      <c r="I81" s="74">
        <f t="shared" ref="I81:I82" si="24">C81+D81-E81-G81-H81</f>
        <v>20.41</v>
      </c>
      <c r="J81" s="144">
        <v>71.6555672859894</v>
      </c>
      <c r="K81" s="157">
        <f t="shared" si="22"/>
        <v>1322.690117</v>
      </c>
      <c r="L81" s="129"/>
      <c r="M81" s="113">
        <f t="shared" si="20"/>
        <v>72.25354161</v>
      </c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30">
        <v>17.0</v>
      </c>
      <c r="B82" s="31" t="s">
        <v>40</v>
      </c>
      <c r="C82" s="74">
        <v>0.0</v>
      </c>
      <c r="D82" s="74">
        <v>87.0</v>
      </c>
      <c r="E82" s="74">
        <v>84.88</v>
      </c>
      <c r="F82" s="100">
        <v>0.0</v>
      </c>
      <c r="G82" s="33">
        <v>0.0</v>
      </c>
      <c r="H82" s="109">
        <v>0.0</v>
      </c>
      <c r="I82" s="74">
        <f t="shared" si="24"/>
        <v>2.12</v>
      </c>
      <c r="J82" s="144">
        <v>70.75349600017647</v>
      </c>
      <c r="K82" s="157">
        <f t="shared" si="22"/>
        <v>600.555674</v>
      </c>
      <c r="L82" s="129"/>
      <c r="M82" s="113">
        <f t="shared" si="20"/>
        <v>71.34394243</v>
      </c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30"/>
      <c r="B83" s="25" t="s">
        <v>41</v>
      </c>
      <c r="C83" s="74">
        <v>326.0</v>
      </c>
      <c r="D83" s="74">
        <v>4773.0</v>
      </c>
      <c r="E83" s="74">
        <v>4738.35</v>
      </c>
      <c r="F83" s="74">
        <f t="shared" ref="F83:I83" si="25">SUM(F66:F82)</f>
        <v>0</v>
      </c>
      <c r="G83" s="74">
        <f t="shared" si="25"/>
        <v>53</v>
      </c>
      <c r="H83" s="74">
        <f t="shared" si="25"/>
        <v>0</v>
      </c>
      <c r="I83" s="74">
        <f t="shared" si="25"/>
        <v>283.61</v>
      </c>
      <c r="J83" s="56">
        <f>K83/E83*10</f>
        <v>71.89359009</v>
      </c>
      <c r="K83" s="157">
        <f>SUM(K66:K82)</f>
        <v>34065.69926</v>
      </c>
      <c r="L83" s="129"/>
      <c r="M83" s="42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1"/>
      <c r="B84" s="6" t="s">
        <v>44</v>
      </c>
      <c r="C84" s="44"/>
      <c r="D84" s="44"/>
      <c r="E84" s="58"/>
      <c r="F84" s="44"/>
      <c r="G84" s="59"/>
      <c r="H84" s="60"/>
      <c r="I84" s="44"/>
      <c r="J84" s="4">
        <v>71.29</v>
      </c>
      <c r="K84" s="4">
        <v>34066.17325</v>
      </c>
      <c r="L84" s="79">
        <f>K84-K83</f>
        <v>0.4739897751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1"/>
      <c r="B85" s="6"/>
      <c r="C85" s="44"/>
      <c r="D85" s="44"/>
      <c r="E85" s="58"/>
      <c r="F85" s="44"/>
      <c r="G85" s="59"/>
      <c r="H85" s="60"/>
      <c r="I85" s="44"/>
      <c r="J85" s="112"/>
      <c r="K85" s="46"/>
      <c r="L85" s="111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1"/>
      <c r="B86" s="6"/>
      <c r="C86" s="44"/>
      <c r="D86" s="44"/>
      <c r="E86" s="58"/>
      <c r="F86" s="44"/>
      <c r="G86" s="59"/>
      <c r="H86" s="60"/>
      <c r="I86" s="44"/>
      <c r="J86" s="43"/>
      <c r="K86" s="116"/>
      <c r="L86" s="111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1" t="s">
        <v>0</v>
      </c>
      <c r="B87" s="2"/>
      <c r="C87" s="2"/>
      <c r="D87" s="2"/>
      <c r="E87" s="2"/>
      <c r="F87" s="2"/>
      <c r="G87" s="2"/>
      <c r="H87" s="2"/>
      <c r="I87" s="2"/>
      <c r="J87" s="3"/>
      <c r="K87" s="116"/>
      <c r="L87" s="111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1" t="s">
        <v>1</v>
      </c>
      <c r="B88" s="2"/>
      <c r="C88" s="2"/>
      <c r="D88" s="2"/>
      <c r="E88" s="2"/>
      <c r="F88" s="2"/>
      <c r="G88" s="2"/>
      <c r="H88" s="2"/>
      <c r="I88" s="2"/>
      <c r="J88" s="3"/>
      <c r="K88" s="116"/>
      <c r="L88" s="111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1" t="s">
        <v>102</v>
      </c>
      <c r="B89" s="2"/>
      <c r="C89" s="2"/>
      <c r="D89" s="2"/>
      <c r="E89" s="2"/>
      <c r="F89" s="2"/>
      <c r="G89" s="2"/>
      <c r="H89" s="2"/>
      <c r="I89" s="2"/>
      <c r="J89" s="3"/>
      <c r="K89" s="116"/>
      <c r="L89" s="111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1" t="s">
        <v>45</v>
      </c>
      <c r="B90" s="2"/>
      <c r="C90" s="2"/>
      <c r="D90" s="2"/>
      <c r="E90" s="2"/>
      <c r="F90" s="2"/>
      <c r="G90" s="2"/>
      <c r="H90" s="2"/>
      <c r="I90" s="2"/>
      <c r="J90" s="3"/>
      <c r="K90" s="116"/>
      <c r="L90" s="111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5"/>
      <c r="B91" s="6"/>
      <c r="C91" s="49"/>
      <c r="D91" s="49"/>
      <c r="E91" s="50"/>
      <c r="F91" s="49"/>
      <c r="G91" s="49"/>
      <c r="H91" s="51"/>
      <c r="I91" s="49"/>
      <c r="J91" s="6"/>
      <c r="K91" s="116"/>
      <c r="L91" s="111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10"/>
      <c r="B92" s="11"/>
      <c r="C92" s="12" t="s">
        <v>4</v>
      </c>
      <c r="D92" s="12"/>
      <c r="E92" s="102" t="s">
        <v>65</v>
      </c>
      <c r="F92" s="103"/>
      <c r="G92" s="76" t="s">
        <v>4</v>
      </c>
      <c r="H92" s="16"/>
      <c r="I92" s="15"/>
      <c r="J92" s="11"/>
      <c r="K92" s="116"/>
      <c r="L92" s="111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17" t="s">
        <v>6</v>
      </c>
      <c r="B93" s="18" t="s">
        <v>7</v>
      </c>
      <c r="C93" s="19" t="s">
        <v>8</v>
      </c>
      <c r="D93" s="19" t="s">
        <v>9</v>
      </c>
      <c r="E93" s="96" t="s">
        <v>67</v>
      </c>
      <c r="F93" s="97" t="s">
        <v>12</v>
      </c>
      <c r="G93" s="19" t="s">
        <v>13</v>
      </c>
      <c r="H93" s="22" t="s">
        <v>14</v>
      </c>
      <c r="I93" s="19" t="s">
        <v>15</v>
      </c>
      <c r="J93" s="18" t="s">
        <v>16</v>
      </c>
      <c r="K93" s="116"/>
      <c r="L93" s="111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17"/>
      <c r="B94" s="18"/>
      <c r="C94" s="23" t="s">
        <v>104</v>
      </c>
      <c r="D94" s="19" t="s">
        <v>18</v>
      </c>
      <c r="E94" s="85" t="s">
        <v>18</v>
      </c>
      <c r="F94" s="19" t="s">
        <v>18</v>
      </c>
      <c r="G94" s="23" t="s">
        <v>104</v>
      </c>
      <c r="H94" s="22" t="s">
        <v>19</v>
      </c>
      <c r="I94" s="19" t="s">
        <v>20</v>
      </c>
      <c r="J94" s="18"/>
      <c r="K94" s="116"/>
      <c r="L94" s="111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24"/>
      <c r="B95" s="25"/>
      <c r="C95" s="26" t="s">
        <v>18</v>
      </c>
      <c r="D95" s="27"/>
      <c r="E95" s="99"/>
      <c r="F95" s="27"/>
      <c r="G95" s="26" t="s">
        <v>18</v>
      </c>
      <c r="H95" s="29"/>
      <c r="I95" s="27"/>
      <c r="J95" s="25"/>
      <c r="K95" s="116"/>
      <c r="L95" s="111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30">
        <v>1.0</v>
      </c>
      <c r="B96" s="31" t="s">
        <v>21</v>
      </c>
      <c r="C96" s="32"/>
      <c r="D96" s="74">
        <v>0.0</v>
      </c>
      <c r="E96" s="89">
        <v>0.0</v>
      </c>
      <c r="F96" s="26">
        <v>0.0</v>
      </c>
      <c r="G96" s="74"/>
      <c r="H96" s="29"/>
      <c r="I96" s="61">
        <f>E96*H96/10</f>
        <v>0</v>
      </c>
      <c r="J96" s="62" t="s">
        <v>46</v>
      </c>
      <c r="K96" s="116"/>
      <c r="L96" s="111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30">
        <v>2.0</v>
      </c>
      <c r="B97" s="31" t="s">
        <v>23</v>
      </c>
      <c r="C97" s="32"/>
      <c r="D97" s="74">
        <v>0.0</v>
      </c>
      <c r="E97" s="43">
        <v>0.0</v>
      </c>
      <c r="F97" s="26"/>
      <c r="G97" s="74"/>
      <c r="H97" s="29"/>
      <c r="I97" s="61"/>
      <c r="J97" s="62"/>
      <c r="K97" s="116"/>
      <c r="L97" s="111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116"/>
    </row>
    <row r="98" ht="13.5" customHeight="1">
      <c r="A98" s="30">
        <v>3.0</v>
      </c>
      <c r="B98" s="31" t="s">
        <v>25</v>
      </c>
      <c r="C98" s="32"/>
      <c r="D98" s="74">
        <v>0.0</v>
      </c>
      <c r="E98" s="74">
        <v>0.0</v>
      </c>
      <c r="F98" s="26"/>
      <c r="G98" s="74"/>
      <c r="H98" s="29"/>
      <c r="I98" s="61">
        <f>E98*H98/10</f>
        <v>0</v>
      </c>
      <c r="J98" s="62"/>
      <c r="K98" s="116"/>
      <c r="L98" s="111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116"/>
    </row>
    <row r="99" ht="13.5" customHeight="1">
      <c r="A99" s="30">
        <v>4.0</v>
      </c>
      <c r="B99" s="31" t="s">
        <v>27</v>
      </c>
      <c r="C99" s="32"/>
      <c r="D99" s="74">
        <v>0.0</v>
      </c>
      <c r="E99" s="74">
        <v>0.0</v>
      </c>
      <c r="F99" s="26">
        <v>0.0</v>
      </c>
      <c r="G99" s="74"/>
      <c r="H99" s="29"/>
      <c r="I99" s="29"/>
      <c r="J99" s="62"/>
      <c r="K99" s="116"/>
      <c r="L99" s="111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116"/>
    </row>
    <row r="100" ht="13.5" customHeight="1">
      <c r="A100" s="30">
        <v>5.0</v>
      </c>
      <c r="B100" s="31" t="s">
        <v>28</v>
      </c>
      <c r="C100" s="32"/>
      <c r="D100" s="74">
        <v>0.0</v>
      </c>
      <c r="E100" s="74">
        <v>0.0</v>
      </c>
      <c r="F100" s="26">
        <v>0.0</v>
      </c>
      <c r="G100" s="74"/>
      <c r="H100" s="29"/>
      <c r="I100" s="29"/>
      <c r="J100" s="62"/>
      <c r="K100" s="116"/>
      <c r="L100" s="111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116"/>
    </row>
    <row r="101" ht="13.5" customHeight="1">
      <c r="A101" s="30">
        <v>6.0</v>
      </c>
      <c r="B101" s="31" t="s">
        <v>29</v>
      </c>
      <c r="C101" s="32"/>
      <c r="D101" s="74">
        <v>0.0</v>
      </c>
      <c r="E101" s="74">
        <v>0.0</v>
      </c>
      <c r="F101" s="26">
        <v>0.0</v>
      </c>
      <c r="G101" s="74"/>
      <c r="H101" s="29"/>
      <c r="I101" s="29"/>
      <c r="J101" s="62"/>
      <c r="K101" s="116"/>
      <c r="L101" s="111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116"/>
    </row>
    <row r="102" ht="13.5" customHeight="1">
      <c r="A102" s="30">
        <v>7.0</v>
      </c>
      <c r="B102" s="31" t="s">
        <v>30</v>
      </c>
      <c r="C102" s="32"/>
      <c r="D102" s="74">
        <v>0.0</v>
      </c>
      <c r="E102" s="74">
        <v>0.0</v>
      </c>
      <c r="F102" s="26">
        <v>0.0</v>
      </c>
      <c r="G102" s="74"/>
      <c r="H102" s="55"/>
      <c r="I102" s="29"/>
      <c r="J102" s="62"/>
      <c r="K102" s="116"/>
      <c r="L102" s="111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116"/>
    </row>
    <row r="103" ht="13.5" customHeight="1">
      <c r="A103" s="30">
        <v>8.0</v>
      </c>
      <c r="B103" s="31" t="s">
        <v>31</v>
      </c>
      <c r="C103" s="32"/>
      <c r="D103" s="74">
        <v>0.0</v>
      </c>
      <c r="E103" s="74">
        <v>0.0</v>
      </c>
      <c r="F103" s="26">
        <v>0.0</v>
      </c>
      <c r="G103" s="74"/>
      <c r="H103" s="29"/>
      <c r="I103" s="29"/>
      <c r="J103" s="62"/>
      <c r="K103" s="116"/>
      <c r="L103" s="111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116"/>
    </row>
    <row r="104" ht="13.5" customHeight="1">
      <c r="A104" s="30">
        <v>9.0</v>
      </c>
      <c r="B104" s="31" t="s">
        <v>32</v>
      </c>
      <c r="C104" s="32"/>
      <c r="D104" s="74" t="s">
        <v>106</v>
      </c>
      <c r="E104" s="74" t="s">
        <v>106</v>
      </c>
      <c r="F104" s="26">
        <v>0.0</v>
      </c>
      <c r="G104" s="74"/>
      <c r="H104" s="159" t="s">
        <v>107</v>
      </c>
      <c r="I104" s="123">
        <v>72.0</v>
      </c>
      <c r="J104" s="62"/>
      <c r="K104" s="116"/>
      <c r="L104" s="111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116"/>
    </row>
    <row r="105" ht="13.5" customHeight="1">
      <c r="A105" s="30">
        <v>10.0</v>
      </c>
      <c r="B105" s="31" t="s">
        <v>33</v>
      </c>
      <c r="C105" s="32"/>
      <c r="D105" s="74">
        <v>0.0</v>
      </c>
      <c r="E105" s="74">
        <v>0.0</v>
      </c>
      <c r="F105" s="26">
        <v>0.0</v>
      </c>
      <c r="G105" s="74"/>
      <c r="H105" s="29"/>
      <c r="I105" s="61"/>
      <c r="J105" s="62"/>
      <c r="K105" s="116"/>
      <c r="L105" s="111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116"/>
    </row>
    <row r="106" ht="13.5" customHeight="1">
      <c r="A106" s="30">
        <v>11.0</v>
      </c>
      <c r="B106" s="31" t="s">
        <v>34</v>
      </c>
      <c r="C106" s="32"/>
      <c r="D106" s="74">
        <v>0.0</v>
      </c>
      <c r="E106" s="74">
        <v>0.0</v>
      </c>
      <c r="F106" s="26">
        <v>0.0</v>
      </c>
      <c r="G106" s="74"/>
      <c r="H106" s="29"/>
      <c r="I106" s="29"/>
      <c r="J106" s="62"/>
      <c r="K106" s="116"/>
      <c r="L106" s="111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116"/>
    </row>
    <row r="107" ht="13.5" customHeight="1">
      <c r="A107" s="30">
        <v>12.0</v>
      </c>
      <c r="B107" s="31" t="s">
        <v>35</v>
      </c>
      <c r="C107" s="32"/>
      <c r="D107" s="74">
        <v>0.0</v>
      </c>
      <c r="E107" s="74">
        <v>0.0</v>
      </c>
      <c r="F107" s="26">
        <v>0.0</v>
      </c>
      <c r="G107" s="74"/>
      <c r="H107" s="29"/>
      <c r="I107" s="29"/>
      <c r="J107" s="62"/>
      <c r="K107" s="116"/>
      <c r="L107" s="111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116"/>
    </row>
    <row r="108" ht="13.5" customHeight="1">
      <c r="A108" s="30">
        <v>13.0</v>
      </c>
      <c r="B108" s="31" t="s">
        <v>36</v>
      </c>
      <c r="C108" s="32"/>
      <c r="D108" s="74">
        <v>0.0</v>
      </c>
      <c r="E108" s="74">
        <v>0.0</v>
      </c>
      <c r="F108" s="26">
        <v>0.0</v>
      </c>
      <c r="G108" s="74"/>
      <c r="H108" s="29"/>
      <c r="I108" s="61"/>
      <c r="J108" s="62"/>
      <c r="K108" s="116"/>
      <c r="L108" s="111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116"/>
    </row>
    <row r="109" ht="13.5" customHeight="1">
      <c r="A109" s="30">
        <v>14.0</v>
      </c>
      <c r="B109" s="31" t="s">
        <v>37</v>
      </c>
      <c r="C109" s="32"/>
      <c r="D109" s="74">
        <v>0.0</v>
      </c>
      <c r="E109" s="74">
        <v>0.0</v>
      </c>
      <c r="F109" s="26">
        <v>0.0</v>
      </c>
      <c r="G109" s="74"/>
      <c r="H109" s="29"/>
      <c r="I109" s="61">
        <f t="shared" ref="I109:I112" si="26">E109*H109/10</f>
        <v>0</v>
      </c>
      <c r="J109" s="62"/>
      <c r="K109" s="116"/>
      <c r="L109" s="111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116"/>
    </row>
    <row r="110" ht="13.5" customHeight="1">
      <c r="A110" s="30">
        <v>15.0</v>
      </c>
      <c r="B110" s="31" t="s">
        <v>38</v>
      </c>
      <c r="C110" s="32"/>
      <c r="D110" s="33">
        <v>0.0</v>
      </c>
      <c r="E110" s="74">
        <v>0.0</v>
      </c>
      <c r="F110" s="26">
        <v>0.0</v>
      </c>
      <c r="G110" s="74"/>
      <c r="H110" s="55"/>
      <c r="I110" s="61">
        <f t="shared" si="26"/>
        <v>0</v>
      </c>
      <c r="J110" s="62"/>
      <c r="K110" s="116"/>
      <c r="L110" s="111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116"/>
    </row>
    <row r="111" ht="13.5" customHeight="1">
      <c r="A111" s="30">
        <v>16.0</v>
      </c>
      <c r="B111" s="31" t="s">
        <v>39</v>
      </c>
      <c r="C111" s="32"/>
      <c r="D111" s="33">
        <v>0.0</v>
      </c>
      <c r="E111" s="74">
        <v>0.0</v>
      </c>
      <c r="F111" s="26">
        <v>0.0</v>
      </c>
      <c r="G111" s="74"/>
      <c r="H111" s="55"/>
      <c r="I111" s="61">
        <f t="shared" si="26"/>
        <v>0</v>
      </c>
      <c r="J111" s="62"/>
      <c r="K111" s="116"/>
      <c r="L111" s="111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116"/>
    </row>
    <row r="112" ht="13.5" customHeight="1">
      <c r="A112" s="30">
        <v>17.0</v>
      </c>
      <c r="B112" s="31" t="s">
        <v>40</v>
      </c>
      <c r="C112" s="32"/>
      <c r="D112" s="74">
        <v>0.0</v>
      </c>
      <c r="E112" s="74">
        <v>0.0</v>
      </c>
      <c r="F112" s="26">
        <v>0.0</v>
      </c>
      <c r="G112" s="74"/>
      <c r="H112" s="55"/>
      <c r="I112" s="160">
        <f t="shared" si="26"/>
        <v>0</v>
      </c>
      <c r="J112" s="62"/>
      <c r="K112" s="116"/>
      <c r="L112" s="111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116"/>
    </row>
    <row r="113" ht="13.5" customHeight="1">
      <c r="A113" s="30"/>
      <c r="B113" s="25" t="s">
        <v>41</v>
      </c>
      <c r="C113" s="32"/>
      <c r="D113" s="74" t="s">
        <v>106</v>
      </c>
      <c r="E113" s="74" t="s">
        <v>106</v>
      </c>
      <c r="F113" s="26">
        <v>0.0</v>
      </c>
      <c r="G113" s="74"/>
      <c r="H113" s="159" t="s">
        <v>107</v>
      </c>
      <c r="I113" s="123">
        <v>72.0</v>
      </c>
      <c r="J113" s="161"/>
      <c r="K113" s="116"/>
      <c r="L113" s="111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1"/>
      <c r="B114" s="6"/>
      <c r="C114" s="42"/>
      <c r="D114" s="42"/>
      <c r="E114" s="43"/>
      <c r="F114" s="42"/>
      <c r="G114" s="59"/>
      <c r="H114" s="4"/>
      <c r="I114" s="29"/>
      <c r="J114" s="4"/>
      <c r="K114" s="116"/>
      <c r="L114" s="111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1" t="s">
        <v>0</v>
      </c>
      <c r="B115" s="2"/>
      <c r="C115" s="2"/>
      <c r="D115" s="2"/>
      <c r="E115" s="2"/>
      <c r="F115" s="2"/>
      <c r="G115" s="2"/>
      <c r="H115" s="2"/>
      <c r="I115" s="2"/>
      <c r="J115" s="3"/>
      <c r="K115" s="116"/>
      <c r="L115" s="111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1" t="s">
        <v>1</v>
      </c>
      <c r="B116" s="2"/>
      <c r="C116" s="2"/>
      <c r="D116" s="2"/>
      <c r="E116" s="2"/>
      <c r="F116" s="2"/>
      <c r="G116" s="2"/>
      <c r="H116" s="2"/>
      <c r="I116" s="2"/>
      <c r="J116" s="3"/>
      <c r="K116" s="116"/>
      <c r="L116" s="111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1" t="s">
        <v>102</v>
      </c>
      <c r="B117" s="2"/>
      <c r="C117" s="2"/>
      <c r="D117" s="2"/>
      <c r="E117" s="2"/>
      <c r="F117" s="2"/>
      <c r="G117" s="2"/>
      <c r="H117" s="2"/>
      <c r="I117" s="2"/>
      <c r="J117" s="3"/>
      <c r="K117" s="116"/>
      <c r="L117" s="111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1" t="s">
        <v>47</v>
      </c>
      <c r="B118" s="2"/>
      <c r="C118" s="2"/>
      <c r="D118" s="2"/>
      <c r="E118" s="2"/>
      <c r="F118" s="2"/>
      <c r="G118" s="2"/>
      <c r="H118" s="2"/>
      <c r="I118" s="2"/>
      <c r="J118" s="3"/>
      <c r="K118" s="116"/>
      <c r="L118" s="111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5"/>
      <c r="B119" s="6"/>
      <c r="C119" s="49"/>
      <c r="D119" s="49"/>
      <c r="E119" s="50"/>
      <c r="F119" s="49"/>
      <c r="G119" s="49"/>
      <c r="H119" s="51"/>
      <c r="I119" s="49"/>
      <c r="J119" s="6"/>
      <c r="K119" s="116"/>
      <c r="L119" s="111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10"/>
      <c r="B120" s="11"/>
      <c r="C120" s="12" t="s">
        <v>4</v>
      </c>
      <c r="D120" s="12"/>
      <c r="E120" s="105"/>
      <c r="F120" s="15"/>
      <c r="G120" s="12" t="s">
        <v>4</v>
      </c>
      <c r="H120" s="16"/>
      <c r="I120" s="15"/>
      <c r="J120" s="11"/>
      <c r="K120" s="116"/>
      <c r="L120" s="111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17" t="s">
        <v>6</v>
      </c>
      <c r="B121" s="18" t="s">
        <v>7</v>
      </c>
      <c r="C121" s="19" t="s">
        <v>8</v>
      </c>
      <c r="D121" s="19" t="s">
        <v>9</v>
      </c>
      <c r="E121" s="20" t="s">
        <v>65</v>
      </c>
      <c r="F121" s="19" t="s">
        <v>12</v>
      </c>
      <c r="G121" s="19" t="s">
        <v>13</v>
      </c>
      <c r="H121" s="22" t="s">
        <v>14</v>
      </c>
      <c r="I121" s="19" t="s">
        <v>15</v>
      </c>
      <c r="J121" s="18" t="s">
        <v>16</v>
      </c>
      <c r="K121" s="116"/>
      <c r="L121" s="111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17"/>
      <c r="B122" s="18"/>
      <c r="C122" s="23" t="s">
        <v>104</v>
      </c>
      <c r="D122" s="19" t="s">
        <v>18</v>
      </c>
      <c r="E122" s="20" t="s">
        <v>18</v>
      </c>
      <c r="F122" s="19" t="s">
        <v>18</v>
      </c>
      <c r="G122" s="23" t="s">
        <v>104</v>
      </c>
      <c r="H122" s="22" t="s">
        <v>19</v>
      </c>
      <c r="I122" s="19" t="s">
        <v>20</v>
      </c>
      <c r="J122" s="18"/>
      <c r="K122" s="116"/>
      <c r="L122" s="111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24"/>
      <c r="B123" s="25"/>
      <c r="C123" s="26" t="s">
        <v>18</v>
      </c>
      <c r="D123" s="27"/>
      <c r="E123" s="28"/>
      <c r="F123" s="27"/>
      <c r="G123" s="26" t="s">
        <v>18</v>
      </c>
      <c r="H123" s="29"/>
      <c r="I123" s="27"/>
      <c r="J123" s="25"/>
      <c r="K123" s="116"/>
      <c r="L123" s="111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30">
        <v>1.0</v>
      </c>
      <c r="B124" s="31" t="s">
        <v>21</v>
      </c>
      <c r="C124" s="32"/>
      <c r="D124" s="74">
        <v>0.0</v>
      </c>
      <c r="E124" s="74">
        <v>0.0</v>
      </c>
      <c r="F124" s="34">
        <v>0.0</v>
      </c>
      <c r="G124" s="87"/>
      <c r="H124" s="29"/>
      <c r="I124" s="34"/>
      <c r="J124" s="62" t="s">
        <v>46</v>
      </c>
      <c r="K124" s="116"/>
      <c r="L124" s="79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30">
        <v>2.0</v>
      </c>
      <c r="B125" s="31" t="s">
        <v>23</v>
      </c>
      <c r="C125" s="32"/>
      <c r="D125" s="74">
        <v>1.0</v>
      </c>
      <c r="E125" s="74">
        <v>0.94</v>
      </c>
      <c r="F125" s="34">
        <v>0.0</v>
      </c>
      <c r="G125" s="87"/>
      <c r="H125" s="144">
        <v>11.002391515852215</v>
      </c>
      <c r="I125" s="34">
        <f t="shared" ref="I125:I140" si="27">H125*E125/10</f>
        <v>1.034224802</v>
      </c>
      <c r="J125" s="62"/>
      <c r="K125" s="45">
        <f t="shared" ref="K125:K140" si="28">H125*13.12/12.34</f>
        <v>11.69784252</v>
      </c>
      <c r="L125" s="79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30">
        <v>3.0</v>
      </c>
      <c r="B126" s="31" t="s">
        <v>25</v>
      </c>
      <c r="C126" s="32">
        <v>0.4000000000000057</v>
      </c>
      <c r="D126" s="74">
        <v>478.0</v>
      </c>
      <c r="E126" s="74">
        <v>450.18</v>
      </c>
      <c r="F126" s="34"/>
      <c r="G126" s="87">
        <f t="shared" ref="G126:G140" si="29">C126+D126-E126</f>
        <v>28.22</v>
      </c>
      <c r="H126" s="144">
        <v>11.099328886035934</v>
      </c>
      <c r="I126" s="34">
        <f t="shared" si="27"/>
        <v>499.6695878</v>
      </c>
      <c r="J126" s="62"/>
      <c r="K126" s="45">
        <f t="shared" si="28"/>
        <v>11.80090721</v>
      </c>
      <c r="L126" s="110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30">
        <v>4.0</v>
      </c>
      <c r="B127" s="31" t="s">
        <v>27</v>
      </c>
      <c r="C127" s="32">
        <v>0.40000000000000036</v>
      </c>
      <c r="D127" s="74">
        <v>6.0</v>
      </c>
      <c r="E127" s="74">
        <v>6.59</v>
      </c>
      <c r="F127" s="34"/>
      <c r="G127" s="87">
        <f t="shared" si="29"/>
        <v>-0.19</v>
      </c>
      <c r="H127" s="144">
        <v>10.905454145668495</v>
      </c>
      <c r="I127" s="34">
        <f t="shared" si="27"/>
        <v>7.186694282</v>
      </c>
      <c r="J127" s="62"/>
      <c r="K127" s="45">
        <f t="shared" si="28"/>
        <v>11.59477783</v>
      </c>
      <c r="L127" s="110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30">
        <v>5.0</v>
      </c>
      <c r="B128" s="31" t="s">
        <v>28</v>
      </c>
      <c r="C128" s="32">
        <v>0.0</v>
      </c>
      <c r="D128" s="74">
        <v>20.0</v>
      </c>
      <c r="E128" s="74">
        <v>4.71</v>
      </c>
      <c r="F128" s="34"/>
      <c r="G128" s="87">
        <f t="shared" si="29"/>
        <v>15.29</v>
      </c>
      <c r="H128" s="144">
        <v>10.856985460576634</v>
      </c>
      <c r="I128" s="34">
        <f t="shared" si="27"/>
        <v>5.113640152</v>
      </c>
      <c r="J128" s="62"/>
      <c r="K128" s="45">
        <f t="shared" si="28"/>
        <v>11.54324548</v>
      </c>
      <c r="L128" s="110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30">
        <v>6.0</v>
      </c>
      <c r="B129" s="31" t="s">
        <v>29</v>
      </c>
      <c r="C129" s="32">
        <v>8.5</v>
      </c>
      <c r="D129" s="74">
        <v>259.0</v>
      </c>
      <c r="E129" s="74">
        <v>243.92</v>
      </c>
      <c r="F129" s="34"/>
      <c r="G129" s="87">
        <f t="shared" si="29"/>
        <v>23.58</v>
      </c>
      <c r="H129" s="144">
        <v>13.328888400261494</v>
      </c>
      <c r="I129" s="34">
        <f t="shared" si="27"/>
        <v>325.1182459</v>
      </c>
      <c r="J129" s="62"/>
      <c r="K129" s="45">
        <f t="shared" si="28"/>
        <v>14.17139512</v>
      </c>
      <c r="L129" s="110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30">
        <v>7.0</v>
      </c>
      <c r="B130" s="31" t="s">
        <v>30</v>
      </c>
      <c r="C130" s="32">
        <v>0.29999999999999716</v>
      </c>
      <c r="D130" s="74">
        <v>10.0</v>
      </c>
      <c r="E130" s="74">
        <v>9.42</v>
      </c>
      <c r="F130" s="34">
        <v>0.0</v>
      </c>
      <c r="G130" s="87">
        <f t="shared" si="29"/>
        <v>0.88</v>
      </c>
      <c r="H130" s="144">
        <v>12.359514698424293</v>
      </c>
      <c r="I130" s="34">
        <f t="shared" si="27"/>
        <v>11.64266285</v>
      </c>
      <c r="J130" s="62"/>
      <c r="K130" s="45">
        <f t="shared" si="28"/>
        <v>13.1407482</v>
      </c>
      <c r="L130" s="110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30">
        <v>8.0</v>
      </c>
      <c r="B131" s="31" t="s">
        <v>31</v>
      </c>
      <c r="C131" s="32">
        <v>0.0</v>
      </c>
      <c r="D131" s="74">
        <v>219.0</v>
      </c>
      <c r="E131" s="74">
        <v>206.25</v>
      </c>
      <c r="F131" s="34">
        <v>0.0</v>
      </c>
      <c r="G131" s="87">
        <f t="shared" si="29"/>
        <v>12.75</v>
      </c>
      <c r="H131" s="144">
        <v>13.135013659894055</v>
      </c>
      <c r="I131" s="34">
        <f t="shared" si="27"/>
        <v>270.9096567</v>
      </c>
      <c r="J131" s="62"/>
      <c r="K131" s="45">
        <f t="shared" si="28"/>
        <v>13.96526574</v>
      </c>
      <c r="L131" s="110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30">
        <v>9.0</v>
      </c>
      <c r="B132" s="31" t="s">
        <v>32</v>
      </c>
      <c r="C132" s="32">
        <v>257.60030581039746</v>
      </c>
      <c r="D132" s="74">
        <f>199+360</f>
        <v>559</v>
      </c>
      <c r="E132" s="74">
        <v>402.41999999999996</v>
      </c>
      <c r="F132" s="34">
        <v>0.0</v>
      </c>
      <c r="G132" s="87">
        <f t="shared" si="29"/>
        <v>414.1803058</v>
      </c>
      <c r="H132" s="144">
        <v>13.52276314062893</v>
      </c>
      <c r="I132" s="34">
        <f t="shared" si="27"/>
        <v>544.1830343</v>
      </c>
      <c r="J132" s="62"/>
      <c r="K132" s="45">
        <f t="shared" si="28"/>
        <v>14.37752451</v>
      </c>
      <c r="L132" s="110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30">
        <v>10.0</v>
      </c>
      <c r="B133" s="31" t="s">
        <v>33</v>
      </c>
      <c r="C133" s="32">
        <v>0.0</v>
      </c>
      <c r="D133" s="74">
        <v>458.0</v>
      </c>
      <c r="E133" s="74">
        <v>431.35</v>
      </c>
      <c r="F133" s="34">
        <v>0.0</v>
      </c>
      <c r="G133" s="87">
        <f t="shared" si="29"/>
        <v>26.65</v>
      </c>
      <c r="H133" s="144">
        <v>13.425825770445213</v>
      </c>
      <c r="I133" s="34">
        <f t="shared" si="27"/>
        <v>579.1229946</v>
      </c>
      <c r="J133" s="62"/>
      <c r="K133" s="45">
        <f t="shared" si="28"/>
        <v>14.27445981</v>
      </c>
      <c r="L133" s="110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30">
        <v>11.0</v>
      </c>
      <c r="B134" s="31" t="s">
        <v>34</v>
      </c>
      <c r="C134" s="32">
        <v>0.0</v>
      </c>
      <c r="D134" s="74">
        <v>399.0</v>
      </c>
      <c r="E134" s="74">
        <v>375.78</v>
      </c>
      <c r="F134" s="34">
        <v>0.0</v>
      </c>
      <c r="G134" s="87">
        <f t="shared" si="29"/>
        <v>23.22</v>
      </c>
      <c r="H134" s="144">
        <v>13.425825770445213</v>
      </c>
      <c r="I134" s="34">
        <f t="shared" si="27"/>
        <v>504.5156808</v>
      </c>
      <c r="J134" s="62"/>
      <c r="K134" s="45">
        <f t="shared" si="28"/>
        <v>14.27445981</v>
      </c>
      <c r="L134" s="110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30">
        <v>12.0</v>
      </c>
      <c r="B135" s="31" t="s">
        <v>35</v>
      </c>
      <c r="C135" s="32">
        <v>0.599999999999909</v>
      </c>
      <c r="D135" s="74">
        <v>493.0</v>
      </c>
      <c r="E135" s="74">
        <v>464.31</v>
      </c>
      <c r="F135" s="34"/>
      <c r="G135" s="87">
        <f t="shared" si="29"/>
        <v>29.29</v>
      </c>
      <c r="H135" s="144">
        <v>13.539967585089139</v>
      </c>
      <c r="I135" s="34">
        <f t="shared" si="27"/>
        <v>628.6742349</v>
      </c>
      <c r="J135" s="62"/>
      <c r="K135" s="45">
        <f t="shared" si="28"/>
        <v>14.39581643</v>
      </c>
      <c r="L135" s="110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30">
        <v>13.0</v>
      </c>
      <c r="B136" s="31" t="s">
        <v>36</v>
      </c>
      <c r="C136" s="32">
        <v>0.0</v>
      </c>
      <c r="D136" s="74">
        <v>407.0</v>
      </c>
      <c r="E136" s="74">
        <v>383.32</v>
      </c>
      <c r="F136" s="34">
        <v>0.0</v>
      </c>
      <c r="G136" s="87">
        <f t="shared" si="29"/>
        <v>23.68</v>
      </c>
      <c r="H136" s="144">
        <v>13.87487844408428</v>
      </c>
      <c r="I136" s="34">
        <f t="shared" si="27"/>
        <v>531.8518405</v>
      </c>
      <c r="J136" s="62"/>
      <c r="K136" s="45">
        <f t="shared" si="28"/>
        <v>14.75189669</v>
      </c>
      <c r="L136" s="110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30">
        <v>14.0</v>
      </c>
      <c r="B137" s="31" t="s">
        <v>37</v>
      </c>
      <c r="C137" s="32">
        <v>0.0</v>
      </c>
      <c r="D137" s="74">
        <v>155.0</v>
      </c>
      <c r="E137" s="74">
        <v>145.98</v>
      </c>
      <c r="F137" s="34">
        <v>0.0</v>
      </c>
      <c r="G137" s="87">
        <f t="shared" si="29"/>
        <v>9.02</v>
      </c>
      <c r="H137" s="144">
        <v>13.290113452188006</v>
      </c>
      <c r="I137" s="34">
        <f t="shared" si="27"/>
        <v>194.0090762</v>
      </c>
      <c r="J137" s="62"/>
      <c r="K137" s="45">
        <f t="shared" si="28"/>
        <v>14.13016925</v>
      </c>
      <c r="L137" s="110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30">
        <v>15.0</v>
      </c>
      <c r="B138" s="31" t="s">
        <v>38</v>
      </c>
      <c r="C138" s="32">
        <v>-0.3000000000000007</v>
      </c>
      <c r="D138" s="74">
        <v>5.0</v>
      </c>
      <c r="E138" s="74">
        <v>4.699999999999999</v>
      </c>
      <c r="F138" s="34">
        <v>0.0</v>
      </c>
      <c r="G138" s="87">
        <f t="shared" si="29"/>
        <v>0</v>
      </c>
      <c r="H138" s="144">
        <v>11.991152691726155</v>
      </c>
      <c r="I138" s="34">
        <f t="shared" si="27"/>
        <v>5.635841765</v>
      </c>
      <c r="J138" s="62"/>
      <c r="K138" s="45">
        <f t="shared" si="28"/>
        <v>12.74910238</v>
      </c>
      <c r="L138" s="110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30">
        <v>16.0</v>
      </c>
      <c r="B139" s="31" t="s">
        <v>39</v>
      </c>
      <c r="C139" s="32">
        <v>0.0</v>
      </c>
      <c r="D139" s="74">
        <v>25.0</v>
      </c>
      <c r="E139" s="74">
        <v>23.55</v>
      </c>
      <c r="F139" s="34">
        <v>0.0</v>
      </c>
      <c r="G139" s="87">
        <f t="shared" si="29"/>
        <v>1.45</v>
      </c>
      <c r="H139" s="144">
        <v>11.874827847505692</v>
      </c>
      <c r="I139" s="34">
        <f t="shared" si="27"/>
        <v>27.96521958</v>
      </c>
      <c r="J139" s="62"/>
      <c r="K139" s="45">
        <f t="shared" si="28"/>
        <v>12.62542475</v>
      </c>
      <c r="L139" s="110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30">
        <v>17.0</v>
      </c>
      <c r="B140" s="31" t="s">
        <v>40</v>
      </c>
      <c r="C140" s="32">
        <v>0.0</v>
      </c>
      <c r="D140" s="74">
        <v>8.0</v>
      </c>
      <c r="E140" s="74">
        <v>7.53</v>
      </c>
      <c r="F140" s="34">
        <v>0.0</v>
      </c>
      <c r="G140" s="87">
        <f t="shared" si="29"/>
        <v>0.47</v>
      </c>
      <c r="H140" s="144">
        <v>12.378902172461038</v>
      </c>
      <c r="I140" s="34">
        <f t="shared" si="27"/>
        <v>9.321313336</v>
      </c>
      <c r="J140" s="62"/>
      <c r="K140" s="45">
        <f t="shared" si="28"/>
        <v>13.16136114</v>
      </c>
      <c r="L140" s="110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30"/>
      <c r="B141" s="25" t="s">
        <v>41</v>
      </c>
      <c r="C141" s="32">
        <v>267.5003058103974</v>
      </c>
      <c r="D141" s="32">
        <f>SUM(D124:D140)</f>
        <v>3502</v>
      </c>
      <c r="E141" s="32">
        <v>3160.95</v>
      </c>
      <c r="F141" s="32">
        <f t="shared" ref="F141:G141" si="30">SUM(F124:F140)</f>
        <v>0</v>
      </c>
      <c r="G141" s="32">
        <f t="shared" si="30"/>
        <v>608.4903058</v>
      </c>
      <c r="H141" s="29">
        <f>I141/E141*10</f>
        <v>13.11616428</v>
      </c>
      <c r="I141" s="34">
        <f>SUM(I125:I140)</f>
        <v>4145.953949</v>
      </c>
      <c r="J141" s="62"/>
      <c r="K141" s="45"/>
      <c r="L141" s="79">
        <f>12.47/11.36%</f>
        <v>109.7711268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8.0" customHeight="1">
      <c r="A142" s="41"/>
      <c r="B142" s="6"/>
      <c r="C142" s="42"/>
      <c r="D142" s="42"/>
      <c r="E142" s="43"/>
      <c r="F142" s="42"/>
      <c r="G142" s="42"/>
      <c r="H142" s="4"/>
      <c r="I142" s="4"/>
      <c r="J142" s="49"/>
      <c r="K142" s="116"/>
      <c r="L142" s="111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8.25" customHeight="1">
      <c r="A143" s="41"/>
      <c r="B143" s="6"/>
      <c r="C143" s="42"/>
      <c r="D143" s="42"/>
      <c r="E143" s="43"/>
      <c r="F143" s="42"/>
      <c r="G143" s="42"/>
      <c r="H143" s="59"/>
      <c r="I143" s="42"/>
      <c r="J143" s="6"/>
      <c r="K143" s="116"/>
      <c r="L143" s="111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8.25" customHeight="1">
      <c r="A144" s="41"/>
      <c r="B144" s="6"/>
      <c r="C144" s="42"/>
      <c r="D144" s="42"/>
      <c r="E144" s="43"/>
      <c r="F144" s="42"/>
      <c r="G144" s="42"/>
      <c r="H144" s="59"/>
      <c r="I144" s="42"/>
      <c r="J144" s="6"/>
      <c r="K144" s="116"/>
      <c r="L144" s="111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8.25" customHeight="1">
      <c r="A145" s="41"/>
      <c r="B145" s="6"/>
      <c r="C145" s="42"/>
      <c r="D145" s="42"/>
      <c r="E145" s="43"/>
      <c r="F145" s="42"/>
      <c r="G145" s="42"/>
      <c r="H145" s="59"/>
      <c r="I145" s="42"/>
      <c r="J145" s="6"/>
      <c r="K145" s="116"/>
      <c r="L145" s="111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116"/>
    </row>
    <row r="146" ht="8.25" customHeight="1">
      <c r="A146" s="41"/>
      <c r="B146" s="6"/>
      <c r="C146" s="42"/>
      <c r="D146" s="42"/>
      <c r="E146" s="43"/>
      <c r="F146" s="42"/>
      <c r="G146" s="42"/>
      <c r="H146" s="59"/>
      <c r="I146" s="42"/>
      <c r="J146" s="6"/>
      <c r="K146" s="116"/>
      <c r="L146" s="111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116"/>
    </row>
    <row r="147" ht="13.5" customHeight="1">
      <c r="A147" s="1" t="s">
        <v>0</v>
      </c>
      <c r="B147" s="2"/>
      <c r="C147" s="2"/>
      <c r="D147" s="2"/>
      <c r="E147" s="2"/>
      <c r="F147" s="2"/>
      <c r="G147" s="2"/>
      <c r="H147" s="2"/>
      <c r="I147" s="2"/>
      <c r="J147" s="3"/>
      <c r="K147" s="116"/>
      <c r="L147" s="111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116"/>
    </row>
    <row r="148" ht="13.5" customHeight="1">
      <c r="A148" s="1" t="s">
        <v>1</v>
      </c>
      <c r="B148" s="2"/>
      <c r="C148" s="2"/>
      <c r="D148" s="2"/>
      <c r="E148" s="2"/>
      <c r="F148" s="2"/>
      <c r="G148" s="2"/>
      <c r="H148" s="2"/>
      <c r="I148" s="2"/>
      <c r="J148" s="3"/>
      <c r="K148" s="116"/>
      <c r="L148" s="111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116"/>
    </row>
    <row r="149" ht="13.5" customHeight="1">
      <c r="A149" s="1" t="s">
        <v>102</v>
      </c>
      <c r="B149" s="2"/>
      <c r="C149" s="2"/>
      <c r="D149" s="2"/>
      <c r="E149" s="2"/>
      <c r="F149" s="2"/>
      <c r="G149" s="2"/>
      <c r="H149" s="2"/>
      <c r="I149" s="2"/>
      <c r="J149" s="3"/>
      <c r="K149" s="116"/>
      <c r="L149" s="111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116"/>
    </row>
    <row r="150" ht="13.5" customHeight="1">
      <c r="A150" s="1" t="s">
        <v>48</v>
      </c>
      <c r="B150" s="2"/>
      <c r="C150" s="2"/>
      <c r="D150" s="2"/>
      <c r="E150" s="2"/>
      <c r="F150" s="2"/>
      <c r="G150" s="2"/>
      <c r="H150" s="2"/>
      <c r="I150" s="2"/>
      <c r="J150" s="3"/>
      <c r="K150" s="116"/>
      <c r="L150" s="111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116"/>
    </row>
    <row r="151" ht="13.5" customHeight="1">
      <c r="A151" s="5"/>
      <c r="B151" s="6"/>
      <c r="C151" s="49"/>
      <c r="D151" s="49"/>
      <c r="E151" s="50"/>
      <c r="F151" s="49"/>
      <c r="G151" s="49"/>
      <c r="H151" s="51"/>
      <c r="I151" s="49"/>
      <c r="J151" s="6"/>
      <c r="K151" s="116"/>
      <c r="L151" s="111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116"/>
    </row>
    <row r="152" ht="13.5" customHeight="1">
      <c r="A152" s="10"/>
      <c r="B152" s="75"/>
      <c r="C152" s="76" t="s">
        <v>4</v>
      </c>
      <c r="D152" s="12"/>
      <c r="E152" s="53"/>
      <c r="F152" s="15"/>
      <c r="G152" s="12" t="s">
        <v>4</v>
      </c>
      <c r="H152" s="16"/>
      <c r="I152" s="15"/>
      <c r="J152" s="11"/>
      <c r="K152" s="116"/>
      <c r="L152" s="111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116"/>
    </row>
    <row r="153" ht="13.5" customHeight="1">
      <c r="A153" s="17" t="s">
        <v>6</v>
      </c>
      <c r="B153" s="18" t="s">
        <v>7</v>
      </c>
      <c r="C153" s="19" t="s">
        <v>8</v>
      </c>
      <c r="D153" s="19" t="s">
        <v>9</v>
      </c>
      <c r="E153" s="85" t="s">
        <v>65</v>
      </c>
      <c r="F153" s="19" t="s">
        <v>12</v>
      </c>
      <c r="G153" s="19" t="s">
        <v>13</v>
      </c>
      <c r="H153" s="22" t="s">
        <v>14</v>
      </c>
      <c r="I153" s="19" t="s">
        <v>15</v>
      </c>
      <c r="J153" s="18" t="s">
        <v>16</v>
      </c>
      <c r="K153" s="116"/>
      <c r="L153" s="111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116"/>
    </row>
    <row r="154" ht="13.5" customHeight="1">
      <c r="A154" s="17"/>
      <c r="B154" s="18"/>
      <c r="C154" s="23" t="s">
        <v>104</v>
      </c>
      <c r="D154" s="19" t="s">
        <v>18</v>
      </c>
      <c r="E154" s="20" t="s">
        <v>18</v>
      </c>
      <c r="F154" s="19" t="s">
        <v>18</v>
      </c>
      <c r="G154" s="23" t="s">
        <v>104</v>
      </c>
      <c r="H154" s="22" t="s">
        <v>19</v>
      </c>
      <c r="I154" s="19" t="s">
        <v>20</v>
      </c>
      <c r="J154" s="18"/>
      <c r="K154" s="116"/>
      <c r="L154" s="111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116"/>
    </row>
    <row r="155" ht="13.5" customHeight="1">
      <c r="A155" s="24"/>
      <c r="B155" s="25"/>
      <c r="C155" s="26" t="s">
        <v>18</v>
      </c>
      <c r="D155" s="27"/>
      <c r="E155" s="28"/>
      <c r="F155" s="27"/>
      <c r="G155" s="26" t="s">
        <v>18</v>
      </c>
      <c r="H155" s="29"/>
      <c r="I155" s="27"/>
      <c r="J155" s="25"/>
      <c r="K155" s="116"/>
      <c r="L155" s="111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116"/>
    </row>
    <row r="156" ht="13.5" customHeight="1">
      <c r="A156" s="30">
        <v>1.0</v>
      </c>
      <c r="B156" s="31" t="s">
        <v>21</v>
      </c>
      <c r="C156" s="32"/>
      <c r="D156" s="74">
        <v>0.0</v>
      </c>
      <c r="E156" s="74">
        <v>0.0</v>
      </c>
      <c r="F156" s="34"/>
      <c r="G156" s="34"/>
      <c r="H156" s="56"/>
      <c r="I156" s="77"/>
      <c r="J156" s="62" t="s">
        <v>46</v>
      </c>
      <c r="K156" s="116"/>
      <c r="L156" s="111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116"/>
    </row>
    <row r="157" ht="13.5" customHeight="1">
      <c r="A157" s="30">
        <v>2.0</v>
      </c>
      <c r="B157" s="31" t="s">
        <v>23</v>
      </c>
      <c r="C157" s="32"/>
      <c r="D157" s="74">
        <v>0.0</v>
      </c>
      <c r="E157" s="74">
        <v>0.0</v>
      </c>
      <c r="F157" s="34"/>
      <c r="G157" s="34"/>
      <c r="H157" s="56"/>
      <c r="I157" s="77"/>
      <c r="J157" s="62"/>
      <c r="K157" s="116"/>
      <c r="L157" s="111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116"/>
    </row>
    <row r="158" ht="13.5" customHeight="1">
      <c r="A158" s="30">
        <v>3.0</v>
      </c>
      <c r="B158" s="31" t="s">
        <v>25</v>
      </c>
      <c r="C158" s="32"/>
      <c r="D158" s="74">
        <v>0.0</v>
      </c>
      <c r="E158" s="74">
        <v>0.0</v>
      </c>
      <c r="F158" s="34"/>
      <c r="G158" s="34"/>
      <c r="H158" s="56"/>
      <c r="I158" s="77"/>
      <c r="J158" s="62"/>
      <c r="K158" s="116"/>
      <c r="L158" s="111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116"/>
    </row>
    <row r="159" ht="13.5" customHeight="1">
      <c r="A159" s="30">
        <v>4.0</v>
      </c>
      <c r="B159" s="31" t="s">
        <v>27</v>
      </c>
      <c r="C159" s="32"/>
      <c r="D159" s="74">
        <v>0.0</v>
      </c>
      <c r="E159" s="74">
        <v>0.0</v>
      </c>
      <c r="F159" s="34"/>
      <c r="G159" s="34"/>
      <c r="H159" s="56">
        <v>0.0</v>
      </c>
      <c r="I159" s="77">
        <f t="shared" ref="I159:I160" si="31">H159*E159/10</f>
        <v>0</v>
      </c>
      <c r="J159" s="62"/>
      <c r="K159" s="116"/>
      <c r="L159" s="111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116"/>
    </row>
    <row r="160" ht="13.5" customHeight="1">
      <c r="A160" s="30">
        <v>5.0</v>
      </c>
      <c r="B160" s="31" t="s">
        <v>28</v>
      </c>
      <c r="C160" s="32"/>
      <c r="D160" s="74">
        <v>0.0</v>
      </c>
      <c r="E160" s="74">
        <v>0.0</v>
      </c>
      <c r="F160" s="34"/>
      <c r="G160" s="34"/>
      <c r="H160" s="56"/>
      <c r="I160" s="77">
        <f t="shared" si="31"/>
        <v>0</v>
      </c>
      <c r="J160" s="27"/>
      <c r="K160" s="116"/>
      <c r="L160" s="111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116"/>
    </row>
    <row r="161" ht="13.5" customHeight="1">
      <c r="A161" s="30">
        <v>6.0</v>
      </c>
      <c r="B161" s="31" t="s">
        <v>29</v>
      </c>
      <c r="C161" s="32"/>
      <c r="D161" s="74"/>
      <c r="E161" s="74"/>
      <c r="F161" s="34"/>
      <c r="G161" s="34"/>
      <c r="H161" s="56"/>
      <c r="I161" s="77"/>
      <c r="J161" s="27"/>
      <c r="K161" s="116"/>
      <c r="L161" s="111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30">
        <v>7.0</v>
      </c>
      <c r="B162" s="31" t="s">
        <v>30</v>
      </c>
      <c r="C162" s="32"/>
      <c r="D162" s="74"/>
      <c r="E162" s="74"/>
      <c r="F162" s="34"/>
      <c r="G162" s="34"/>
      <c r="H162" s="56"/>
      <c r="I162" s="77"/>
      <c r="J162" s="62"/>
      <c r="K162" s="116"/>
      <c r="L162" s="111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30">
        <v>8.0</v>
      </c>
      <c r="B163" s="31" t="s">
        <v>31</v>
      </c>
      <c r="C163" s="32"/>
      <c r="D163" s="74"/>
      <c r="E163" s="74"/>
      <c r="F163" s="34"/>
      <c r="G163" s="34"/>
      <c r="H163" s="29"/>
      <c r="I163" s="77"/>
      <c r="J163" s="62"/>
      <c r="K163" s="116"/>
      <c r="L163" s="130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30">
        <v>9.0</v>
      </c>
      <c r="B164" s="31" t="s">
        <v>32</v>
      </c>
      <c r="C164" s="32"/>
      <c r="D164" s="74"/>
      <c r="E164" s="74"/>
      <c r="F164" s="34"/>
      <c r="G164" s="34"/>
      <c r="H164" s="56"/>
      <c r="I164" s="77"/>
      <c r="J164" s="62"/>
      <c r="K164" s="116"/>
      <c r="L164" s="130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30">
        <v>10.0</v>
      </c>
      <c r="B165" s="31" t="s">
        <v>33</v>
      </c>
      <c r="C165" s="32"/>
      <c r="D165" s="74"/>
      <c r="E165" s="74"/>
      <c r="F165" s="34"/>
      <c r="G165" s="34"/>
      <c r="H165" s="56"/>
      <c r="I165" s="77"/>
      <c r="J165" s="62"/>
      <c r="K165" s="116"/>
      <c r="L165" s="111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30">
        <v>11.0</v>
      </c>
      <c r="B166" s="31" t="s">
        <v>34</v>
      </c>
      <c r="C166" s="32"/>
      <c r="D166" s="74"/>
      <c r="E166" s="74"/>
      <c r="F166" s="34"/>
      <c r="G166" s="34"/>
      <c r="H166" s="56"/>
      <c r="I166" s="77"/>
      <c r="J166" s="62"/>
      <c r="K166" s="116"/>
      <c r="L166" s="111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30">
        <v>12.0</v>
      </c>
      <c r="B167" s="31" t="s">
        <v>35</v>
      </c>
      <c r="C167" s="32"/>
      <c r="D167" s="74"/>
      <c r="E167" s="74"/>
      <c r="F167" s="34"/>
      <c r="G167" s="34"/>
      <c r="H167" s="56"/>
      <c r="I167" s="77"/>
      <c r="J167" s="62"/>
      <c r="K167" s="116"/>
      <c r="L167" s="111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30">
        <v>13.0</v>
      </c>
      <c r="B168" s="31" t="s">
        <v>36</v>
      </c>
      <c r="C168" s="32"/>
      <c r="D168" s="74"/>
      <c r="E168" s="74"/>
      <c r="F168" s="34"/>
      <c r="G168" s="34"/>
      <c r="H168" s="29"/>
      <c r="I168" s="77"/>
      <c r="J168" s="62"/>
      <c r="K168" s="116"/>
      <c r="L168" s="111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30">
        <v>14.0</v>
      </c>
      <c r="B169" s="31" t="s">
        <v>37</v>
      </c>
      <c r="C169" s="32"/>
      <c r="D169" s="74"/>
      <c r="E169" s="74"/>
      <c r="F169" s="34"/>
      <c r="G169" s="34"/>
      <c r="H169" s="56"/>
      <c r="I169" s="77"/>
      <c r="J169" s="62"/>
      <c r="K169" s="116"/>
      <c r="L169" s="111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30">
        <v>15.0</v>
      </c>
      <c r="B170" s="31" t="s">
        <v>38</v>
      </c>
      <c r="C170" s="32"/>
      <c r="D170" s="74"/>
      <c r="E170" s="74"/>
      <c r="F170" s="34"/>
      <c r="G170" s="34"/>
      <c r="H170" s="56"/>
      <c r="I170" s="77"/>
      <c r="J170" s="62"/>
      <c r="K170" s="116"/>
      <c r="L170" s="111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30">
        <v>16.0</v>
      </c>
      <c r="B171" s="31" t="s">
        <v>39</v>
      </c>
      <c r="C171" s="32"/>
      <c r="D171" s="74"/>
      <c r="E171" s="74"/>
      <c r="F171" s="34"/>
      <c r="G171" s="34"/>
      <c r="H171" s="56"/>
      <c r="I171" s="77"/>
      <c r="J171" s="62"/>
      <c r="K171" s="116"/>
      <c r="L171" s="111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30">
        <v>17.0</v>
      </c>
      <c r="B172" s="31" t="s">
        <v>40</v>
      </c>
      <c r="C172" s="32"/>
      <c r="D172" s="74"/>
      <c r="E172" s="74"/>
      <c r="F172" s="34"/>
      <c r="G172" s="34"/>
      <c r="H172" s="56"/>
      <c r="I172" s="77"/>
      <c r="J172" s="62"/>
      <c r="K172" s="116"/>
      <c r="L172" s="111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30"/>
      <c r="B173" s="25" t="s">
        <v>41</v>
      </c>
      <c r="C173" s="32"/>
      <c r="D173" s="74"/>
      <c r="E173" s="74"/>
      <c r="F173" s="74"/>
      <c r="G173" s="74"/>
      <c r="H173" s="131"/>
      <c r="I173" s="74"/>
      <c r="J173" s="62"/>
      <c r="K173" s="116"/>
      <c r="L173" s="111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1"/>
      <c r="B174" s="6"/>
      <c r="C174" s="44"/>
      <c r="D174" s="42"/>
      <c r="E174" s="43"/>
      <c r="F174" s="44"/>
      <c r="G174" s="44"/>
      <c r="H174" s="4"/>
      <c r="I174" s="4"/>
      <c r="J174" s="6"/>
      <c r="K174" s="116"/>
      <c r="L174" s="111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1"/>
      <c r="B175" s="6"/>
      <c r="C175" s="44"/>
      <c r="D175" s="42"/>
      <c r="E175" s="43"/>
      <c r="F175" s="44"/>
      <c r="G175" s="44"/>
      <c r="H175" s="59"/>
      <c r="I175" s="42"/>
      <c r="J175" s="6"/>
      <c r="K175" s="116"/>
      <c r="L175" s="111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1" t="s">
        <v>0</v>
      </c>
      <c r="B176" s="2"/>
      <c r="C176" s="2"/>
      <c r="D176" s="2"/>
      <c r="E176" s="2"/>
      <c r="F176" s="2"/>
      <c r="G176" s="2"/>
      <c r="H176" s="2"/>
      <c r="I176" s="2"/>
      <c r="J176" s="3"/>
      <c r="K176" s="116"/>
      <c r="L176" s="111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1" t="s">
        <v>1</v>
      </c>
      <c r="B177" s="2"/>
      <c r="C177" s="2"/>
      <c r="D177" s="2"/>
      <c r="E177" s="2"/>
      <c r="F177" s="2"/>
      <c r="G177" s="2"/>
      <c r="H177" s="2"/>
      <c r="I177" s="2"/>
      <c r="J177" s="3"/>
      <c r="K177" s="116"/>
      <c r="L177" s="111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1" t="s">
        <v>102</v>
      </c>
      <c r="B178" s="2"/>
      <c r="C178" s="2"/>
      <c r="D178" s="2"/>
      <c r="E178" s="2"/>
      <c r="F178" s="2"/>
      <c r="G178" s="2"/>
      <c r="H178" s="2"/>
      <c r="I178" s="2"/>
      <c r="J178" s="3"/>
      <c r="K178" s="116"/>
      <c r="L178" s="111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1" t="s">
        <v>50</v>
      </c>
      <c r="B179" s="2"/>
      <c r="C179" s="2"/>
      <c r="D179" s="2"/>
      <c r="E179" s="2"/>
      <c r="F179" s="2"/>
      <c r="G179" s="2"/>
      <c r="H179" s="2"/>
      <c r="I179" s="2"/>
      <c r="J179" s="3"/>
      <c r="K179" s="116"/>
      <c r="L179" s="111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5"/>
      <c r="B180" s="6"/>
      <c r="C180" s="49"/>
      <c r="D180" s="49"/>
      <c r="E180" s="50"/>
      <c r="F180" s="49"/>
      <c r="G180" s="49"/>
      <c r="H180" s="51"/>
      <c r="I180" s="49"/>
      <c r="J180" s="6"/>
      <c r="K180" s="116"/>
      <c r="L180" s="111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10"/>
      <c r="B181" s="11"/>
      <c r="C181" s="12" t="s">
        <v>4</v>
      </c>
      <c r="D181" s="12"/>
      <c r="E181" s="53"/>
      <c r="F181" s="15"/>
      <c r="G181" s="12" t="s">
        <v>4</v>
      </c>
      <c r="H181" s="16"/>
      <c r="I181" s="15"/>
      <c r="J181" s="11"/>
      <c r="K181" s="116"/>
      <c r="L181" s="111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17" t="s">
        <v>6</v>
      </c>
      <c r="B182" s="18" t="s">
        <v>7</v>
      </c>
      <c r="C182" s="19" t="s">
        <v>8</v>
      </c>
      <c r="D182" s="19" t="s">
        <v>9</v>
      </c>
      <c r="E182" s="85" t="s">
        <v>65</v>
      </c>
      <c r="F182" s="19" t="s">
        <v>12</v>
      </c>
      <c r="G182" s="19" t="s">
        <v>13</v>
      </c>
      <c r="H182" s="22" t="s">
        <v>14</v>
      </c>
      <c r="I182" s="19" t="s">
        <v>15</v>
      </c>
      <c r="J182" s="18" t="s">
        <v>16</v>
      </c>
      <c r="K182" s="116"/>
      <c r="L182" s="111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17"/>
      <c r="B183" s="18"/>
      <c r="C183" s="84">
        <v>2022.0</v>
      </c>
      <c r="D183" s="19" t="s">
        <v>18</v>
      </c>
      <c r="E183" s="20" t="s">
        <v>18</v>
      </c>
      <c r="F183" s="19" t="s">
        <v>18</v>
      </c>
      <c r="G183" s="84">
        <v>2022.0</v>
      </c>
      <c r="H183" s="22" t="s">
        <v>19</v>
      </c>
      <c r="I183" s="19" t="s">
        <v>20</v>
      </c>
      <c r="J183" s="18"/>
      <c r="K183" s="116"/>
      <c r="L183" s="111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24"/>
      <c r="B184" s="25"/>
      <c r="C184" s="26" t="s">
        <v>18</v>
      </c>
      <c r="D184" s="27"/>
      <c r="E184" s="28"/>
      <c r="F184" s="27"/>
      <c r="G184" s="26" t="s">
        <v>18</v>
      </c>
      <c r="H184" s="145"/>
      <c r="I184" s="27"/>
      <c r="J184" s="25"/>
      <c r="K184" s="116"/>
      <c r="L184" s="111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30">
        <v>1.0</v>
      </c>
      <c r="B185" s="31" t="s">
        <v>21</v>
      </c>
      <c r="C185" s="74">
        <v>0.29999999999999805</v>
      </c>
      <c r="D185" s="162">
        <v>2.0</v>
      </c>
      <c r="E185" s="162">
        <v>1.0</v>
      </c>
      <c r="F185" s="34">
        <v>0.0</v>
      </c>
      <c r="G185" s="87">
        <f t="shared" ref="G185:G190" si="32">C185+D185-E185</f>
        <v>1.3</v>
      </c>
      <c r="H185" s="123">
        <v>195.354875877413</v>
      </c>
      <c r="I185" s="27">
        <f t="shared" ref="I185:I192" si="33">H185*E185/10</f>
        <v>19.53548759</v>
      </c>
      <c r="J185" s="62" t="s">
        <v>51</v>
      </c>
      <c r="K185" s="115"/>
      <c r="L185" s="79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30">
        <v>2.0</v>
      </c>
      <c r="B186" s="31" t="s">
        <v>23</v>
      </c>
      <c r="C186" s="74"/>
      <c r="D186" s="162">
        <v>2.88</v>
      </c>
      <c r="E186" s="162">
        <v>0.0</v>
      </c>
      <c r="F186" s="34">
        <v>0.0</v>
      </c>
      <c r="G186" s="87">
        <f t="shared" si="32"/>
        <v>2.88</v>
      </c>
      <c r="H186" s="123">
        <v>0.0</v>
      </c>
      <c r="I186" s="27">
        <f t="shared" si="33"/>
        <v>0</v>
      </c>
      <c r="J186" s="62"/>
      <c r="K186" s="115"/>
      <c r="L186" s="79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30">
        <v>3.0</v>
      </c>
      <c r="B187" s="31" t="s">
        <v>25</v>
      </c>
      <c r="C187" s="74">
        <v>1.6999999999999993</v>
      </c>
      <c r="D187" s="162">
        <v>0.0</v>
      </c>
      <c r="E187" s="162">
        <v>1.0</v>
      </c>
      <c r="F187" s="34">
        <v>0.0</v>
      </c>
      <c r="G187" s="87">
        <f t="shared" si="32"/>
        <v>0.7</v>
      </c>
      <c r="H187" s="123">
        <v>195.354875877413</v>
      </c>
      <c r="I187" s="27">
        <f t="shared" si="33"/>
        <v>19.53548759</v>
      </c>
      <c r="J187" s="62"/>
      <c r="K187" s="115"/>
      <c r="L187" s="79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30">
        <v>4.0</v>
      </c>
      <c r="B188" s="31" t="s">
        <v>27</v>
      </c>
      <c r="C188" s="74">
        <v>2.0</v>
      </c>
      <c r="D188" s="162">
        <v>1.0</v>
      </c>
      <c r="E188" s="162">
        <v>2.83</v>
      </c>
      <c r="F188" s="34">
        <v>0.0</v>
      </c>
      <c r="G188" s="87">
        <f t="shared" si="32"/>
        <v>0.17</v>
      </c>
      <c r="H188" s="123">
        <v>196.74515438014313</v>
      </c>
      <c r="I188" s="27">
        <f t="shared" si="33"/>
        <v>55.67887869</v>
      </c>
      <c r="J188" s="62"/>
      <c r="K188" s="115"/>
      <c r="L188" s="79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30">
        <v>5.0</v>
      </c>
      <c r="B189" s="31" t="s">
        <v>28</v>
      </c>
      <c r="C189" s="74">
        <v>2.0</v>
      </c>
      <c r="D189" s="162">
        <v>2.0</v>
      </c>
      <c r="E189" s="162">
        <v>3.83</v>
      </c>
      <c r="F189" s="34">
        <v>0.0</v>
      </c>
      <c r="G189" s="87">
        <f t="shared" si="32"/>
        <v>0.17</v>
      </c>
      <c r="H189" s="123">
        <v>194.38288300801517</v>
      </c>
      <c r="I189" s="27">
        <f t="shared" si="33"/>
        <v>74.44864419</v>
      </c>
      <c r="J189" s="62"/>
      <c r="K189" s="115"/>
      <c r="L189" s="79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30">
        <v>6.0</v>
      </c>
      <c r="B190" s="31" t="s">
        <v>29</v>
      </c>
      <c r="C190" s="74">
        <v>0.0</v>
      </c>
      <c r="D190" s="162">
        <v>9.42</v>
      </c>
      <c r="E190" s="162">
        <v>7.59</v>
      </c>
      <c r="F190" s="34">
        <v>0.0</v>
      </c>
      <c r="G190" s="87">
        <f t="shared" si="32"/>
        <v>1.83</v>
      </c>
      <c r="H190" s="123">
        <v>202.0988447762723</v>
      </c>
      <c r="I190" s="27">
        <f t="shared" si="33"/>
        <v>153.3930232</v>
      </c>
      <c r="J190" s="62"/>
      <c r="K190" s="115"/>
      <c r="L190" s="79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30">
        <v>7.0</v>
      </c>
      <c r="B191" s="31" t="s">
        <v>30</v>
      </c>
      <c r="C191" s="74">
        <v>0.0</v>
      </c>
      <c r="D191" s="162">
        <v>2.83</v>
      </c>
      <c r="E191" s="162">
        <v>0.94</v>
      </c>
      <c r="F191" s="34">
        <v>0.0</v>
      </c>
      <c r="G191" s="87">
        <v>0.0</v>
      </c>
      <c r="H191" s="123">
        <v>202.69238029690746</v>
      </c>
      <c r="I191" s="27">
        <f t="shared" si="33"/>
        <v>19.05308375</v>
      </c>
      <c r="J191" s="62"/>
      <c r="K191" s="115"/>
      <c r="L191" s="79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30">
        <v>8.0</v>
      </c>
      <c r="B192" s="31" t="s">
        <v>31</v>
      </c>
      <c r="C192" s="74">
        <v>-0.10000000000000098</v>
      </c>
      <c r="D192" s="162">
        <v>10.71</v>
      </c>
      <c r="E192" s="162">
        <v>10.71</v>
      </c>
      <c r="F192" s="34">
        <v>0.0</v>
      </c>
      <c r="G192" s="87">
        <f t="shared" ref="G192:G201" si="34">C192+D192-E192</f>
        <v>-0.1</v>
      </c>
      <c r="H192" s="123">
        <v>198.53763165246133</v>
      </c>
      <c r="I192" s="27">
        <f t="shared" si="33"/>
        <v>212.6338035</v>
      </c>
      <c r="J192" s="62"/>
      <c r="K192" s="115"/>
      <c r="L192" s="79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30">
        <v>9.0</v>
      </c>
      <c r="B193" s="31" t="s">
        <v>32</v>
      </c>
      <c r="C193" s="74">
        <v>197.0</v>
      </c>
      <c r="D193" s="162">
        <v>460.0</v>
      </c>
      <c r="E193" s="162">
        <v>310.0</v>
      </c>
      <c r="F193" s="34">
        <v>0.0</v>
      </c>
      <c r="G193" s="87">
        <f t="shared" si="34"/>
        <v>347</v>
      </c>
      <c r="H193" s="146">
        <f>I193/E193*10</f>
        <v>190.7741935</v>
      </c>
      <c r="I193" s="27">
        <v>5914.0</v>
      </c>
      <c r="J193" s="62"/>
      <c r="K193" s="115"/>
      <c r="L193" s="79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30">
        <v>10.0</v>
      </c>
      <c r="B194" s="31" t="s">
        <v>33</v>
      </c>
      <c r="C194" s="74">
        <v>7.900000000000002</v>
      </c>
      <c r="D194" s="162">
        <v>13.24</v>
      </c>
      <c r="E194" s="162">
        <v>10.36</v>
      </c>
      <c r="F194" s="34">
        <v>0.0</v>
      </c>
      <c r="G194" s="87">
        <f t="shared" si="34"/>
        <v>10.78</v>
      </c>
      <c r="H194" s="123">
        <v>196.74515438014313</v>
      </c>
      <c r="I194" s="27">
        <f t="shared" ref="I194:I196" si="35">H194*E194/10</f>
        <v>203.8279799</v>
      </c>
      <c r="J194" s="62"/>
      <c r="K194" s="115"/>
      <c r="L194" s="79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30">
        <v>11.0</v>
      </c>
      <c r="B195" s="31" t="s">
        <v>34</v>
      </c>
      <c r="C195" s="74">
        <v>23.200000000000006</v>
      </c>
      <c r="D195" s="162">
        <v>13.19</v>
      </c>
      <c r="E195" s="162">
        <v>15.07</v>
      </c>
      <c r="F195" s="34">
        <v>0.0</v>
      </c>
      <c r="G195" s="87">
        <f t="shared" si="34"/>
        <v>21.32</v>
      </c>
      <c r="H195" s="123">
        <v>194.38288300801517</v>
      </c>
      <c r="I195" s="27">
        <f t="shared" si="35"/>
        <v>292.9350047</v>
      </c>
      <c r="J195" s="62"/>
      <c r="K195" s="115"/>
      <c r="L195" s="79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30">
        <v>12.0</v>
      </c>
      <c r="B196" s="31" t="s">
        <v>35</v>
      </c>
      <c r="C196" s="74">
        <v>8.799999999999997</v>
      </c>
      <c r="D196" s="162">
        <v>15.33</v>
      </c>
      <c r="E196" s="162">
        <v>11.33</v>
      </c>
      <c r="F196" s="34">
        <v>0.0</v>
      </c>
      <c r="G196" s="87">
        <f t="shared" si="34"/>
        <v>12.8</v>
      </c>
      <c r="H196" s="123">
        <v>204.47298685881293</v>
      </c>
      <c r="I196" s="27">
        <f t="shared" si="35"/>
        <v>231.6678941</v>
      </c>
      <c r="J196" s="62"/>
      <c r="K196" s="115"/>
      <c r="L196" s="79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30">
        <v>13.0</v>
      </c>
      <c r="B197" s="31" t="s">
        <v>36</v>
      </c>
      <c r="C197" s="74">
        <v>1.6999999999999993</v>
      </c>
      <c r="D197" s="162">
        <v>2.83</v>
      </c>
      <c r="E197" s="162">
        <v>2.0</v>
      </c>
      <c r="F197" s="34">
        <v>0.0</v>
      </c>
      <c r="G197" s="87">
        <f t="shared" si="34"/>
        <v>2.53</v>
      </c>
      <c r="H197" s="163">
        <v>191.608990975975</v>
      </c>
      <c r="I197" s="27">
        <f>2*192.54/10</f>
        <v>38.508</v>
      </c>
      <c r="J197" s="62"/>
      <c r="K197" s="115"/>
      <c r="L197" s="79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30">
        <v>14.0</v>
      </c>
      <c r="B198" s="31" t="s">
        <v>37</v>
      </c>
      <c r="C198" s="74">
        <v>-0.10000000000000231</v>
      </c>
      <c r="D198" s="162">
        <v>20.01</v>
      </c>
      <c r="E198" s="162">
        <v>4.83</v>
      </c>
      <c r="F198" s="34">
        <v>0.0</v>
      </c>
      <c r="G198" s="87">
        <f t="shared" si="34"/>
        <v>15.08</v>
      </c>
      <c r="H198" s="123">
        <v>196.74515438014313</v>
      </c>
      <c r="I198" s="27">
        <f t="shared" ref="I198:I201" si="36">H198*E198/10</f>
        <v>95.02790957</v>
      </c>
      <c r="J198" s="62"/>
      <c r="K198" s="115"/>
      <c r="L198" s="79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30">
        <v>15.0</v>
      </c>
      <c r="B199" s="31" t="s">
        <v>38</v>
      </c>
      <c r="C199" s="74">
        <v>5.1</v>
      </c>
      <c r="D199" s="162">
        <v>69.87</v>
      </c>
      <c r="E199" s="162">
        <v>36.0</v>
      </c>
      <c r="F199" s="34">
        <v>0.0</v>
      </c>
      <c r="G199" s="87">
        <f t="shared" si="34"/>
        <v>38.97</v>
      </c>
      <c r="H199" s="123">
        <v>190.60704422127006</v>
      </c>
      <c r="I199" s="27">
        <f t="shared" si="36"/>
        <v>686.1853592</v>
      </c>
      <c r="J199" s="62"/>
      <c r="K199" s="115"/>
      <c r="L199" s="79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30">
        <v>16.0</v>
      </c>
      <c r="B200" s="31" t="s">
        <v>39</v>
      </c>
      <c r="C200" s="74">
        <v>6.700000000000002</v>
      </c>
      <c r="D200" s="162">
        <v>8.88</v>
      </c>
      <c r="E200" s="162">
        <v>2.83</v>
      </c>
      <c r="F200" s="34">
        <v>0.0</v>
      </c>
      <c r="G200" s="87">
        <f t="shared" si="34"/>
        <v>12.75</v>
      </c>
      <c r="H200" s="123">
        <v>202.0988447762723</v>
      </c>
      <c r="I200" s="27">
        <f t="shared" si="36"/>
        <v>57.19397307</v>
      </c>
      <c r="J200" s="62"/>
      <c r="K200" s="115"/>
      <c r="L200" s="79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30">
        <v>17.0</v>
      </c>
      <c r="B201" s="31" t="s">
        <v>40</v>
      </c>
      <c r="C201" s="74">
        <v>8.599999999999998</v>
      </c>
      <c r="D201" s="162">
        <v>16.36</v>
      </c>
      <c r="E201" s="162">
        <v>15.88</v>
      </c>
      <c r="F201" s="34">
        <v>0.0</v>
      </c>
      <c r="G201" s="87">
        <f t="shared" si="34"/>
        <v>9.08</v>
      </c>
      <c r="H201" s="123">
        <v>201.50530925563714</v>
      </c>
      <c r="I201" s="27">
        <f t="shared" si="36"/>
        <v>319.9904311</v>
      </c>
      <c r="J201" s="62"/>
      <c r="K201" s="115"/>
      <c r="L201" s="79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30"/>
      <c r="B202" s="25" t="s">
        <v>41</v>
      </c>
      <c r="C202" s="32">
        <f t="shared" ref="C202:G202" si="37">SUM(C185:C201)</f>
        <v>264.8</v>
      </c>
      <c r="D202" s="32">
        <f t="shared" si="37"/>
        <v>650.55</v>
      </c>
      <c r="E202" s="32">
        <f t="shared" si="37"/>
        <v>436.2</v>
      </c>
      <c r="F202" s="32">
        <f t="shared" si="37"/>
        <v>0</v>
      </c>
      <c r="G202" s="32">
        <f t="shared" si="37"/>
        <v>477.26</v>
      </c>
      <c r="H202" s="164">
        <f>I202/G202*10</f>
        <v>175.8709081</v>
      </c>
      <c r="I202" s="32">
        <f>SUM(I185:I201)</f>
        <v>8393.61496</v>
      </c>
      <c r="J202" s="62"/>
      <c r="K202" s="46"/>
      <c r="L202" s="79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1"/>
      <c r="B203" s="6"/>
      <c r="C203" s="121"/>
      <c r="D203" s="121"/>
      <c r="E203" s="121"/>
      <c r="F203" s="121"/>
      <c r="G203" s="122"/>
      <c r="H203" s="4"/>
      <c r="I203" s="4"/>
      <c r="J203" s="6"/>
      <c r="K203" s="46"/>
      <c r="L203" s="79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1"/>
      <c r="B204" s="6"/>
      <c r="C204" s="121"/>
      <c r="D204" s="121"/>
      <c r="E204" s="121"/>
      <c r="F204" s="121"/>
      <c r="G204" s="122"/>
      <c r="H204" s="59"/>
      <c r="I204" s="42"/>
      <c r="J204" s="6"/>
      <c r="K204" s="46"/>
      <c r="L204" s="79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1" t="s">
        <v>0</v>
      </c>
      <c r="B205" s="2"/>
      <c r="C205" s="2"/>
      <c r="D205" s="2"/>
      <c r="E205" s="2"/>
      <c r="F205" s="2"/>
      <c r="G205" s="2"/>
      <c r="H205" s="2"/>
      <c r="I205" s="2"/>
      <c r="J205" s="3"/>
      <c r="K205" s="116"/>
      <c r="L205" s="111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1" t="s">
        <v>1</v>
      </c>
      <c r="B206" s="2"/>
      <c r="C206" s="2"/>
      <c r="D206" s="2"/>
      <c r="E206" s="2"/>
      <c r="F206" s="2"/>
      <c r="G206" s="2"/>
      <c r="H206" s="2"/>
      <c r="I206" s="2"/>
      <c r="J206" s="3"/>
      <c r="K206" s="116"/>
      <c r="L206" s="111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1" t="s">
        <v>102</v>
      </c>
      <c r="B207" s="2"/>
      <c r="C207" s="2"/>
      <c r="D207" s="2"/>
      <c r="E207" s="2"/>
      <c r="F207" s="2"/>
      <c r="G207" s="2"/>
      <c r="H207" s="2"/>
      <c r="I207" s="2"/>
      <c r="J207" s="3"/>
      <c r="K207" s="116"/>
      <c r="L207" s="111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1" t="s">
        <v>52</v>
      </c>
      <c r="B208" s="2"/>
      <c r="C208" s="2"/>
      <c r="D208" s="2"/>
      <c r="E208" s="2"/>
      <c r="F208" s="2"/>
      <c r="G208" s="2"/>
      <c r="H208" s="2"/>
      <c r="I208" s="2"/>
      <c r="J208" s="3"/>
      <c r="K208" s="116"/>
      <c r="L208" s="111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5"/>
      <c r="B209" s="6"/>
      <c r="C209" s="49"/>
      <c r="D209" s="49"/>
      <c r="E209" s="50"/>
      <c r="F209" s="49"/>
      <c r="G209" s="49"/>
      <c r="H209" s="51"/>
      <c r="I209" s="49"/>
      <c r="J209" s="6"/>
      <c r="K209" s="116"/>
      <c r="L209" s="111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10"/>
      <c r="B210" s="11"/>
      <c r="C210" s="12" t="s">
        <v>4</v>
      </c>
      <c r="D210" s="12"/>
      <c r="E210" s="53"/>
      <c r="F210" s="15"/>
      <c r="G210" s="12" t="s">
        <v>4</v>
      </c>
      <c r="H210" s="16"/>
      <c r="I210" s="15"/>
      <c r="J210" s="11"/>
      <c r="K210" s="116"/>
      <c r="L210" s="111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17" t="s">
        <v>6</v>
      </c>
      <c r="B211" s="18" t="s">
        <v>7</v>
      </c>
      <c r="C211" s="19" t="s">
        <v>8</v>
      </c>
      <c r="D211" s="19" t="s">
        <v>9</v>
      </c>
      <c r="E211" s="85" t="s">
        <v>65</v>
      </c>
      <c r="F211" s="19" t="s">
        <v>12</v>
      </c>
      <c r="G211" s="19" t="s">
        <v>13</v>
      </c>
      <c r="H211" s="22" t="s">
        <v>14</v>
      </c>
      <c r="I211" s="19" t="s">
        <v>15</v>
      </c>
      <c r="J211" s="18" t="s">
        <v>16</v>
      </c>
      <c r="K211" s="116"/>
      <c r="L211" s="111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17"/>
      <c r="B212" s="18"/>
      <c r="C212" s="84">
        <v>2022.0</v>
      </c>
      <c r="D212" s="19" t="s">
        <v>18</v>
      </c>
      <c r="E212" s="20" t="s">
        <v>18</v>
      </c>
      <c r="F212" s="19" t="s">
        <v>18</v>
      </c>
      <c r="G212" s="84">
        <v>2022.0</v>
      </c>
      <c r="H212" s="22" t="s">
        <v>19</v>
      </c>
      <c r="I212" s="19" t="s">
        <v>20</v>
      </c>
      <c r="J212" s="18"/>
      <c r="K212" s="116"/>
      <c r="L212" s="111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24"/>
      <c r="B213" s="25"/>
      <c r="C213" s="26" t="s">
        <v>18</v>
      </c>
      <c r="D213" s="27"/>
      <c r="E213" s="28"/>
      <c r="F213" s="27"/>
      <c r="G213" s="26" t="s">
        <v>18</v>
      </c>
      <c r="H213" s="29"/>
      <c r="I213" s="27"/>
      <c r="J213" s="25"/>
      <c r="K213" s="116"/>
      <c r="L213" s="111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30">
        <v>1.0</v>
      </c>
      <c r="B214" s="31" t="s">
        <v>21</v>
      </c>
      <c r="C214" s="74"/>
      <c r="D214" s="74">
        <v>0.0</v>
      </c>
      <c r="E214" s="74">
        <v>0.0</v>
      </c>
      <c r="F214" s="34">
        <v>0.0</v>
      </c>
      <c r="G214" s="87"/>
      <c r="H214" s="123"/>
      <c r="I214" s="27">
        <f t="shared" ref="I214:I230" si="38">H214*E214/10</f>
        <v>0</v>
      </c>
      <c r="J214" s="62" t="s">
        <v>53</v>
      </c>
      <c r="K214" s="116"/>
      <c r="L214" s="111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30">
        <v>2.0</v>
      </c>
      <c r="B215" s="31" t="s">
        <v>23</v>
      </c>
      <c r="C215" s="74">
        <v>2.0</v>
      </c>
      <c r="D215" s="74">
        <v>3.0</v>
      </c>
      <c r="E215" s="74">
        <v>1.94</v>
      </c>
      <c r="F215" s="34">
        <v>0.0</v>
      </c>
      <c r="G215" s="87">
        <v>0.0</v>
      </c>
      <c r="H215" s="144">
        <v>196.4762471220261</v>
      </c>
      <c r="I215" s="27">
        <f t="shared" si="38"/>
        <v>38.11639194</v>
      </c>
      <c r="J215" s="62"/>
      <c r="K215" s="46"/>
      <c r="L215" s="111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30">
        <v>3.0</v>
      </c>
      <c r="B216" s="31" t="s">
        <v>25</v>
      </c>
      <c r="C216" s="74">
        <v>0.0</v>
      </c>
      <c r="D216" s="74">
        <v>3.0</v>
      </c>
      <c r="E216" s="74">
        <v>1.88</v>
      </c>
      <c r="F216" s="34">
        <v>0.0</v>
      </c>
      <c r="G216" s="87">
        <f>C216+D216-E216</f>
        <v>1.12</v>
      </c>
      <c r="H216" s="144">
        <v>199.00489895113841</v>
      </c>
      <c r="I216" s="27">
        <f t="shared" si="38"/>
        <v>37.412921</v>
      </c>
      <c r="J216" s="62"/>
      <c r="K216" s="46"/>
      <c r="L216" s="79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30">
        <v>4.0</v>
      </c>
      <c r="B217" s="31" t="s">
        <v>27</v>
      </c>
      <c r="C217" s="74"/>
      <c r="D217" s="74">
        <v>0.0</v>
      </c>
      <c r="E217" s="74">
        <v>0.0</v>
      </c>
      <c r="F217" s="34">
        <v>0.0</v>
      </c>
      <c r="G217" s="87"/>
      <c r="H217" s="144">
        <v>0.0</v>
      </c>
      <c r="I217" s="27">
        <f t="shared" si="38"/>
        <v>0</v>
      </c>
      <c r="J217" s="62"/>
      <c r="K217" s="46"/>
      <c r="L217" s="79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30">
        <v>5.0</v>
      </c>
      <c r="B218" s="31" t="s">
        <v>28</v>
      </c>
      <c r="C218" s="74"/>
      <c r="D218" s="74">
        <v>0.0</v>
      </c>
      <c r="E218" s="74">
        <v>0.0</v>
      </c>
      <c r="F218" s="34">
        <v>0.0</v>
      </c>
      <c r="G218" s="87"/>
      <c r="H218" s="144">
        <v>0.0</v>
      </c>
      <c r="I218" s="27">
        <f t="shared" si="38"/>
        <v>0</v>
      </c>
      <c r="J218" s="62"/>
      <c r="K218" s="46"/>
      <c r="L218" s="79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30">
        <v>6.0</v>
      </c>
      <c r="B219" s="31" t="s">
        <v>29</v>
      </c>
      <c r="C219" s="74">
        <v>0.0</v>
      </c>
      <c r="D219" s="74">
        <v>9.0</v>
      </c>
      <c r="E219" s="74">
        <v>8.48</v>
      </c>
      <c r="F219" s="34">
        <v>0.0</v>
      </c>
      <c r="G219" s="87">
        <f>C219+D219-E219</f>
        <v>0.52</v>
      </c>
      <c r="H219" s="144">
        <v>198.70146073164491</v>
      </c>
      <c r="I219" s="27">
        <f t="shared" si="38"/>
        <v>168.4988387</v>
      </c>
      <c r="J219" s="62"/>
      <c r="K219" s="46"/>
      <c r="L219" s="79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30">
        <v>7.0</v>
      </c>
      <c r="B220" s="31" t="s">
        <v>30</v>
      </c>
      <c r="C220" s="74">
        <v>0.0</v>
      </c>
      <c r="D220" s="74">
        <v>0.0</v>
      </c>
      <c r="E220" s="74">
        <v>0.0</v>
      </c>
      <c r="F220" s="34">
        <v>0.0</v>
      </c>
      <c r="G220" s="87">
        <v>0.0</v>
      </c>
      <c r="H220" s="144">
        <v>0.0</v>
      </c>
      <c r="I220" s="27">
        <f t="shared" si="38"/>
        <v>0</v>
      </c>
      <c r="J220" s="62"/>
      <c r="K220" s="46"/>
      <c r="L220" s="79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30">
        <v>8.0</v>
      </c>
      <c r="B221" s="31" t="s">
        <v>31</v>
      </c>
      <c r="C221" s="74"/>
      <c r="D221" s="74">
        <v>0.0</v>
      </c>
      <c r="E221" s="74">
        <v>0.0</v>
      </c>
      <c r="F221" s="34">
        <v>0.0</v>
      </c>
      <c r="G221" s="87"/>
      <c r="H221" s="144">
        <v>198.80260680480941</v>
      </c>
      <c r="I221" s="27">
        <f t="shared" si="38"/>
        <v>0</v>
      </c>
      <c r="J221" s="62"/>
      <c r="K221" s="46"/>
      <c r="L221" s="79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30">
        <v>9.0</v>
      </c>
      <c r="B222" s="31" t="s">
        <v>32</v>
      </c>
      <c r="C222" s="74">
        <v>0.0</v>
      </c>
      <c r="D222" s="74">
        <v>2.0</v>
      </c>
      <c r="E222" s="131">
        <v>1.88</v>
      </c>
      <c r="F222" s="34">
        <v>0.0</v>
      </c>
      <c r="G222" s="87">
        <f t="shared" ref="G222:G230" si="39">C222+D222-E222</f>
        <v>0.12</v>
      </c>
      <c r="H222" s="144">
        <v>197.487707853671</v>
      </c>
      <c r="I222" s="27">
        <f t="shared" si="38"/>
        <v>37.12768908</v>
      </c>
      <c r="J222" s="62"/>
      <c r="K222" s="46"/>
      <c r="L222" s="79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30">
        <v>10.0</v>
      </c>
      <c r="B223" s="31" t="s">
        <v>33</v>
      </c>
      <c r="C223" s="74">
        <v>0.0</v>
      </c>
      <c r="D223" s="74">
        <v>4.0</v>
      </c>
      <c r="E223" s="74">
        <v>3.77</v>
      </c>
      <c r="F223" s="34">
        <v>0.0</v>
      </c>
      <c r="G223" s="87">
        <f t="shared" si="39"/>
        <v>0.23</v>
      </c>
      <c r="H223" s="144">
        <v>196.77968534151958</v>
      </c>
      <c r="I223" s="27">
        <f t="shared" si="38"/>
        <v>74.18594137</v>
      </c>
      <c r="J223" s="62"/>
      <c r="K223" s="46"/>
      <c r="L223" s="79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30">
        <v>11.0</v>
      </c>
      <c r="B224" s="31" t="s">
        <v>34</v>
      </c>
      <c r="C224" s="74">
        <v>0.0</v>
      </c>
      <c r="D224" s="74">
        <v>2.0</v>
      </c>
      <c r="E224" s="74">
        <v>2.83</v>
      </c>
      <c r="F224" s="34">
        <v>0.0</v>
      </c>
      <c r="G224" s="87">
        <f t="shared" si="39"/>
        <v>-0.83</v>
      </c>
      <c r="H224" s="144">
        <v>197.28541570734205</v>
      </c>
      <c r="I224" s="27">
        <f t="shared" si="38"/>
        <v>55.83177265</v>
      </c>
      <c r="J224" s="62"/>
      <c r="K224" s="46"/>
      <c r="L224" s="79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30">
        <v>12.0</v>
      </c>
      <c r="B225" s="31" t="s">
        <v>35</v>
      </c>
      <c r="C225" s="74">
        <v>0.0</v>
      </c>
      <c r="D225" s="74">
        <v>4.0</v>
      </c>
      <c r="E225" s="74">
        <v>3.77</v>
      </c>
      <c r="F225" s="34">
        <v>0.0</v>
      </c>
      <c r="G225" s="87">
        <f t="shared" si="39"/>
        <v>0.23</v>
      </c>
      <c r="H225" s="144">
        <v>199.10604502430292</v>
      </c>
      <c r="I225" s="27">
        <f t="shared" si="38"/>
        <v>75.06297897</v>
      </c>
      <c r="J225" s="62"/>
      <c r="K225" s="46"/>
      <c r="L225" s="79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30">
        <v>13.0</v>
      </c>
      <c r="B226" s="31" t="s">
        <v>36</v>
      </c>
      <c r="C226" s="74">
        <v>0.0</v>
      </c>
      <c r="D226" s="74">
        <v>0.0</v>
      </c>
      <c r="E226" s="74">
        <v>0.0</v>
      </c>
      <c r="F226" s="34">
        <v>0.0</v>
      </c>
      <c r="G226" s="87">
        <f t="shared" si="39"/>
        <v>0</v>
      </c>
      <c r="H226" s="144">
        <v>0.0</v>
      </c>
      <c r="I226" s="27">
        <f t="shared" si="38"/>
        <v>0</v>
      </c>
      <c r="J226" s="62"/>
      <c r="K226" s="46"/>
      <c r="L226" s="79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30">
        <v>14.0</v>
      </c>
      <c r="B227" s="31" t="s">
        <v>37</v>
      </c>
      <c r="C227" s="74">
        <v>0.0</v>
      </c>
      <c r="D227" s="74">
        <v>30.0</v>
      </c>
      <c r="E227" s="74">
        <v>28.25</v>
      </c>
      <c r="F227" s="34">
        <v>0.0</v>
      </c>
      <c r="G227" s="87">
        <f t="shared" si="39"/>
        <v>1.75</v>
      </c>
      <c r="H227" s="144">
        <v>196.77968534151958</v>
      </c>
      <c r="I227" s="27">
        <f t="shared" si="38"/>
        <v>555.9026111</v>
      </c>
      <c r="J227" s="62"/>
      <c r="K227" s="46"/>
      <c r="L227" s="79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30">
        <v>15.0</v>
      </c>
      <c r="B228" s="31" t="s">
        <v>38</v>
      </c>
      <c r="C228" s="74">
        <v>1.1000000000000014</v>
      </c>
      <c r="D228" s="74">
        <v>16.0</v>
      </c>
      <c r="E228" s="74">
        <v>16.0</v>
      </c>
      <c r="F228" s="34">
        <v>0.0</v>
      </c>
      <c r="G228" s="87">
        <f t="shared" si="39"/>
        <v>1.1</v>
      </c>
      <c r="H228" s="144">
        <v>198.49916858531594</v>
      </c>
      <c r="I228" s="27">
        <f t="shared" si="38"/>
        <v>317.5986697</v>
      </c>
      <c r="J228" s="62"/>
      <c r="K228" s="46"/>
      <c r="L228" s="79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30">
        <v>16.0</v>
      </c>
      <c r="B229" s="31" t="s">
        <v>39</v>
      </c>
      <c r="C229" s="74">
        <v>0.0</v>
      </c>
      <c r="D229" s="74">
        <v>2.0</v>
      </c>
      <c r="E229" s="74">
        <v>1.88</v>
      </c>
      <c r="F229" s="34">
        <v>0.0</v>
      </c>
      <c r="G229" s="87">
        <f t="shared" si="39"/>
        <v>0.12</v>
      </c>
      <c r="H229" s="144">
        <v>196.07166282936814</v>
      </c>
      <c r="I229" s="27">
        <f t="shared" si="38"/>
        <v>36.86147261</v>
      </c>
      <c r="J229" s="62"/>
      <c r="K229" s="46"/>
      <c r="L229" s="79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30">
        <v>17.0</v>
      </c>
      <c r="B230" s="31" t="s">
        <v>40</v>
      </c>
      <c r="C230" s="74">
        <v>2.999999999999999</v>
      </c>
      <c r="D230" s="74">
        <v>3.0</v>
      </c>
      <c r="E230" s="74">
        <v>5.83</v>
      </c>
      <c r="F230" s="34">
        <v>0.0</v>
      </c>
      <c r="G230" s="87">
        <f t="shared" si="39"/>
        <v>0.17</v>
      </c>
      <c r="H230" s="144">
        <v>198.80260680480941</v>
      </c>
      <c r="I230" s="27">
        <f t="shared" si="38"/>
        <v>115.9019198</v>
      </c>
      <c r="J230" s="62"/>
      <c r="K230" s="46"/>
      <c r="L230" s="79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30"/>
      <c r="B231" s="25" t="s">
        <v>41</v>
      </c>
      <c r="C231" s="32">
        <v>6.0</v>
      </c>
      <c r="D231" s="32">
        <v>78.0</v>
      </c>
      <c r="E231" s="32">
        <v>76.50999999999999</v>
      </c>
      <c r="F231" s="32">
        <f t="shared" ref="F231:G231" si="40">SUM(F214:F230)</f>
        <v>0</v>
      </c>
      <c r="G231" s="32">
        <f t="shared" si="40"/>
        <v>4.53</v>
      </c>
      <c r="H231" s="147">
        <f>I231/E231*10</f>
        <v>197.6867347</v>
      </c>
      <c r="I231" s="27">
        <f>SUM(I214:I230)</f>
        <v>1512.501207</v>
      </c>
      <c r="J231" s="62"/>
      <c r="K231" s="115"/>
      <c r="L231" s="79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1"/>
      <c r="B232" s="6"/>
      <c r="C232" s="44"/>
      <c r="D232" s="44"/>
      <c r="E232" s="58"/>
      <c r="F232" s="44"/>
      <c r="G232" s="44"/>
      <c r="H232" s="4"/>
      <c r="I232" s="4"/>
      <c r="J232" s="49"/>
      <c r="K232" s="116"/>
      <c r="L232" s="111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1"/>
      <c r="B233" s="6"/>
      <c r="C233" s="42"/>
      <c r="D233" s="42"/>
      <c r="E233" s="43"/>
      <c r="F233" s="42"/>
      <c r="G233" s="42"/>
      <c r="H233" s="59"/>
      <c r="I233" s="42"/>
      <c r="J233" s="6"/>
      <c r="K233" s="116"/>
      <c r="L233" s="111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1" t="s">
        <v>0</v>
      </c>
      <c r="B234" s="2"/>
      <c r="C234" s="2"/>
      <c r="D234" s="2"/>
      <c r="E234" s="2"/>
      <c r="F234" s="2"/>
      <c r="G234" s="2"/>
      <c r="H234" s="2"/>
      <c r="I234" s="3"/>
      <c r="J234" s="6"/>
      <c r="K234" s="116"/>
      <c r="L234" s="111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1" t="s">
        <v>1</v>
      </c>
      <c r="B235" s="2"/>
      <c r="C235" s="2"/>
      <c r="D235" s="2"/>
      <c r="E235" s="2"/>
      <c r="F235" s="2"/>
      <c r="G235" s="2"/>
      <c r="H235" s="2"/>
      <c r="I235" s="3"/>
      <c r="J235" s="6"/>
      <c r="K235" s="116"/>
      <c r="L235" s="111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1" t="s">
        <v>102</v>
      </c>
      <c r="B236" s="2"/>
      <c r="C236" s="2"/>
      <c r="D236" s="2"/>
      <c r="E236" s="2"/>
      <c r="F236" s="2"/>
      <c r="G236" s="2"/>
      <c r="H236" s="2"/>
      <c r="I236" s="3"/>
      <c r="J236" s="6"/>
      <c r="K236" s="116"/>
      <c r="L236" s="111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1" t="s">
        <v>56</v>
      </c>
      <c r="B237" s="2"/>
      <c r="C237" s="2"/>
      <c r="D237" s="2"/>
      <c r="E237" s="2"/>
      <c r="F237" s="2"/>
      <c r="G237" s="2"/>
      <c r="H237" s="2"/>
      <c r="I237" s="3"/>
      <c r="J237" s="6"/>
      <c r="K237" s="116"/>
      <c r="L237" s="111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5"/>
      <c r="B238" s="6"/>
      <c r="C238" s="49"/>
      <c r="D238" s="49"/>
      <c r="E238" s="50"/>
      <c r="F238" s="49"/>
      <c r="G238" s="49"/>
      <c r="H238" s="51"/>
      <c r="I238" s="49"/>
      <c r="J238" s="6"/>
      <c r="K238" s="116"/>
      <c r="L238" s="111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10"/>
      <c r="B239" s="11"/>
      <c r="C239" s="12" t="s">
        <v>4</v>
      </c>
      <c r="D239" s="12"/>
      <c r="E239" s="53"/>
      <c r="F239" s="15"/>
      <c r="G239" s="12" t="s">
        <v>4</v>
      </c>
      <c r="H239" s="16"/>
      <c r="I239" s="15"/>
      <c r="J239" s="11"/>
      <c r="K239" s="116"/>
      <c r="L239" s="111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17" t="s">
        <v>6</v>
      </c>
      <c r="B240" s="18" t="s">
        <v>7</v>
      </c>
      <c r="C240" s="19" t="s">
        <v>8</v>
      </c>
      <c r="D240" s="19" t="s">
        <v>9</v>
      </c>
      <c r="E240" s="85" t="s">
        <v>65</v>
      </c>
      <c r="F240" s="19" t="s">
        <v>12</v>
      </c>
      <c r="G240" s="19" t="s">
        <v>13</v>
      </c>
      <c r="H240" s="22" t="s">
        <v>14</v>
      </c>
      <c r="I240" s="19" t="s">
        <v>15</v>
      </c>
      <c r="J240" s="18" t="s">
        <v>16</v>
      </c>
      <c r="K240" s="116"/>
      <c r="L240" s="111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17"/>
      <c r="B241" s="18"/>
      <c r="C241" s="23" t="s">
        <v>104</v>
      </c>
      <c r="D241" s="19" t="s">
        <v>18</v>
      </c>
      <c r="E241" s="20" t="s">
        <v>18</v>
      </c>
      <c r="F241" s="19" t="s">
        <v>18</v>
      </c>
      <c r="G241" s="23" t="s">
        <v>104</v>
      </c>
      <c r="H241" s="22" t="s">
        <v>19</v>
      </c>
      <c r="I241" s="19" t="s">
        <v>20</v>
      </c>
      <c r="J241" s="18"/>
      <c r="K241" s="116"/>
      <c r="L241" s="111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24"/>
      <c r="B242" s="25"/>
      <c r="C242" s="26" t="s">
        <v>18</v>
      </c>
      <c r="D242" s="86"/>
      <c r="E242" s="20"/>
      <c r="F242" s="27"/>
      <c r="G242" s="26" t="s">
        <v>18</v>
      </c>
      <c r="H242" s="29"/>
      <c r="I242" s="27"/>
      <c r="J242" s="25"/>
      <c r="K242" s="116"/>
      <c r="L242" s="111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30">
        <v>1.0</v>
      </c>
      <c r="B243" s="31" t="s">
        <v>21</v>
      </c>
      <c r="C243" s="100"/>
      <c r="D243" s="117">
        <v>0.0</v>
      </c>
      <c r="E243" s="117">
        <v>0.0</v>
      </c>
      <c r="F243" s="26"/>
      <c r="G243" s="87"/>
      <c r="H243" s="55" t="s">
        <v>49</v>
      </c>
      <c r="I243" s="34" t="s">
        <v>49</v>
      </c>
      <c r="J243" s="62" t="s">
        <v>53</v>
      </c>
      <c r="K243" s="116"/>
      <c r="L243" s="111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30">
        <v>2.0</v>
      </c>
      <c r="B244" s="31" t="s">
        <v>23</v>
      </c>
      <c r="C244" s="100"/>
      <c r="D244" s="117">
        <v>0.0</v>
      </c>
      <c r="E244" s="117">
        <v>0.0</v>
      </c>
      <c r="F244" s="26"/>
      <c r="G244" s="87"/>
      <c r="H244" s="55"/>
      <c r="I244" s="67">
        <f t="shared" ref="I244:I248" si="41">H244*E244/10</f>
        <v>0</v>
      </c>
      <c r="J244" s="62"/>
      <c r="K244" s="116"/>
      <c r="L244" s="111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30">
        <v>3.0</v>
      </c>
      <c r="B245" s="31" t="s">
        <v>25</v>
      </c>
      <c r="C245" s="100">
        <v>0.0</v>
      </c>
      <c r="D245" s="117">
        <v>0.0</v>
      </c>
      <c r="E245" s="117">
        <v>0.0</v>
      </c>
      <c r="F245" s="26" t="s">
        <v>49</v>
      </c>
      <c r="G245" s="87">
        <f t="shared" ref="G245:G248" si="42">C245+D245-E245</f>
        <v>0</v>
      </c>
      <c r="H245" s="55"/>
      <c r="I245" s="67">
        <f t="shared" si="41"/>
        <v>0</v>
      </c>
      <c r="J245" s="62"/>
      <c r="K245" s="116"/>
      <c r="L245" s="111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30">
        <v>4.0</v>
      </c>
      <c r="B246" s="31" t="s">
        <v>27</v>
      </c>
      <c r="C246" s="100">
        <v>-0.10000000000000053</v>
      </c>
      <c r="D246" s="117">
        <v>1.0</v>
      </c>
      <c r="E246" s="117">
        <v>1.0</v>
      </c>
      <c r="F246" s="26" t="s">
        <v>49</v>
      </c>
      <c r="G246" s="87">
        <f t="shared" si="42"/>
        <v>-0.1</v>
      </c>
      <c r="H246" s="55">
        <v>119.32</v>
      </c>
      <c r="I246" s="67">
        <f t="shared" si="41"/>
        <v>11.932</v>
      </c>
      <c r="J246" s="62"/>
      <c r="K246" s="116"/>
      <c r="L246" s="111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30">
        <v>5.0</v>
      </c>
      <c r="B247" s="31" t="s">
        <v>28</v>
      </c>
      <c r="C247" s="100">
        <v>0.5</v>
      </c>
      <c r="D247" s="117">
        <v>2.0</v>
      </c>
      <c r="E247" s="117">
        <v>2.0</v>
      </c>
      <c r="F247" s="26" t="s">
        <v>49</v>
      </c>
      <c r="G247" s="87">
        <f t="shared" si="42"/>
        <v>0.5</v>
      </c>
      <c r="H247" s="55">
        <v>122.25</v>
      </c>
      <c r="I247" s="67">
        <f t="shared" si="41"/>
        <v>24.45</v>
      </c>
      <c r="J247" s="62"/>
      <c r="K247" s="116"/>
      <c r="L247" s="111"/>
      <c r="M247" s="42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30">
        <v>6.0</v>
      </c>
      <c r="B248" s="31" t="s">
        <v>29</v>
      </c>
      <c r="C248" s="100">
        <v>0.0</v>
      </c>
      <c r="D248" s="117">
        <v>1.0</v>
      </c>
      <c r="E248" s="117">
        <v>1.0</v>
      </c>
      <c r="F248" s="26" t="s">
        <v>49</v>
      </c>
      <c r="G248" s="87">
        <f t="shared" si="42"/>
        <v>0</v>
      </c>
      <c r="H248" s="55">
        <v>121.0</v>
      </c>
      <c r="I248" s="67">
        <f t="shared" si="41"/>
        <v>12.1</v>
      </c>
      <c r="J248" s="62"/>
      <c r="K248" s="116"/>
      <c r="L248" s="111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30">
        <v>7.0</v>
      </c>
      <c r="B249" s="31" t="s">
        <v>30</v>
      </c>
      <c r="C249" s="100"/>
      <c r="D249" s="117">
        <v>0.0</v>
      </c>
      <c r="E249" s="117">
        <v>0.0</v>
      </c>
      <c r="F249" s="26"/>
      <c r="G249" s="87"/>
      <c r="H249" s="55" t="s">
        <v>49</v>
      </c>
      <c r="I249" s="34" t="s">
        <v>49</v>
      </c>
      <c r="J249" s="62"/>
      <c r="K249" s="116"/>
      <c r="L249" s="111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30">
        <v>8.0</v>
      </c>
      <c r="B250" s="31" t="s">
        <v>31</v>
      </c>
      <c r="C250" s="100"/>
      <c r="D250" s="117">
        <v>0.0</v>
      </c>
      <c r="E250" s="117">
        <v>0.0</v>
      </c>
      <c r="F250" s="26"/>
      <c r="G250" s="87"/>
      <c r="H250" s="55" t="s">
        <v>49</v>
      </c>
      <c r="I250" s="34" t="s">
        <v>49</v>
      </c>
      <c r="J250" s="62"/>
      <c r="K250" s="116"/>
      <c r="L250" s="111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30">
        <v>9.0</v>
      </c>
      <c r="B251" s="31" t="s">
        <v>32</v>
      </c>
      <c r="C251" s="100"/>
      <c r="D251" s="117">
        <v>15.0</v>
      </c>
      <c r="E251" s="117">
        <v>15.0</v>
      </c>
      <c r="F251" s="26"/>
      <c r="G251" s="87"/>
      <c r="H251" s="55">
        <v>120.41</v>
      </c>
      <c r="I251" s="67">
        <f>H251*E251/10</f>
        <v>180.615</v>
      </c>
      <c r="J251" s="62"/>
      <c r="K251" s="116"/>
      <c r="L251" s="111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30">
        <v>10.0</v>
      </c>
      <c r="B252" s="31" t="s">
        <v>33</v>
      </c>
      <c r="C252" s="100"/>
      <c r="D252" s="117">
        <v>0.0</v>
      </c>
      <c r="E252" s="117">
        <v>0.0</v>
      </c>
      <c r="F252" s="26"/>
      <c r="G252" s="87"/>
      <c r="H252" s="55" t="s">
        <v>49</v>
      </c>
      <c r="I252" s="67">
        <v>0.0</v>
      </c>
      <c r="J252" s="62"/>
      <c r="K252" s="116"/>
      <c r="L252" s="111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30">
        <v>11.0</v>
      </c>
      <c r="B253" s="31" t="s">
        <v>34</v>
      </c>
      <c r="C253" s="100">
        <v>8.8</v>
      </c>
      <c r="D253" s="117">
        <v>14.0</v>
      </c>
      <c r="E253" s="117">
        <v>14.0</v>
      </c>
      <c r="F253" s="26" t="s">
        <v>49</v>
      </c>
      <c r="G253" s="87">
        <f>C253+D253-E253</f>
        <v>8.8</v>
      </c>
      <c r="H253" s="55">
        <v>121.41</v>
      </c>
      <c r="I253" s="67">
        <f t="shared" ref="I253:I259" si="43">H253*E253/10</f>
        <v>169.974</v>
      </c>
      <c r="J253" s="62"/>
      <c r="K253" s="116"/>
      <c r="L253" s="111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30">
        <v>12.0</v>
      </c>
      <c r="B254" s="31" t="s">
        <v>35</v>
      </c>
      <c r="C254" s="100"/>
      <c r="D254" s="117">
        <v>0.0</v>
      </c>
      <c r="E254" s="117">
        <v>0.0</v>
      </c>
      <c r="F254" s="26"/>
      <c r="G254" s="87"/>
      <c r="H254" s="55"/>
      <c r="I254" s="67">
        <f t="shared" si="43"/>
        <v>0</v>
      </c>
      <c r="J254" s="62"/>
      <c r="K254" s="116"/>
      <c r="L254" s="111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30">
        <v>13.0</v>
      </c>
      <c r="B255" s="31" t="s">
        <v>36</v>
      </c>
      <c r="C255" s="100"/>
      <c r="D255" s="117">
        <v>0.0</v>
      </c>
      <c r="E255" s="117">
        <v>0.0</v>
      </c>
      <c r="F255" s="26"/>
      <c r="G255" s="87"/>
      <c r="H255" s="55"/>
      <c r="I255" s="67">
        <f t="shared" si="43"/>
        <v>0</v>
      </c>
      <c r="J255" s="62"/>
      <c r="K255" s="116"/>
      <c r="L255" s="111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30">
        <v>14.0</v>
      </c>
      <c r="B256" s="31" t="s">
        <v>37</v>
      </c>
      <c r="C256" s="100"/>
      <c r="D256" s="117">
        <v>0.0</v>
      </c>
      <c r="E256" s="117">
        <v>0.0</v>
      </c>
      <c r="F256" s="26"/>
      <c r="G256" s="87"/>
      <c r="H256" s="55"/>
      <c r="I256" s="67">
        <f t="shared" si="43"/>
        <v>0</v>
      </c>
      <c r="J256" s="62"/>
      <c r="K256" s="116"/>
      <c r="L256" s="111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30">
        <v>15.0</v>
      </c>
      <c r="B257" s="31" t="s">
        <v>38</v>
      </c>
      <c r="C257" s="100">
        <v>14.100000000000001</v>
      </c>
      <c r="D257" s="117">
        <v>7.0</v>
      </c>
      <c r="E257" s="117">
        <v>7.0</v>
      </c>
      <c r="F257" s="26" t="s">
        <v>49</v>
      </c>
      <c r="G257" s="87">
        <f t="shared" ref="G257:G260" si="44">C257+D257-E257</f>
        <v>14.1</v>
      </c>
      <c r="H257" s="55">
        <v>121.32</v>
      </c>
      <c r="I257" s="67">
        <f t="shared" si="43"/>
        <v>84.924</v>
      </c>
      <c r="J257" s="62"/>
      <c r="K257" s="116"/>
      <c r="L257" s="111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116"/>
    </row>
    <row r="258" ht="13.5" customHeight="1">
      <c r="A258" s="30">
        <v>16.0</v>
      </c>
      <c r="B258" s="31" t="s">
        <v>39</v>
      </c>
      <c r="C258" s="100">
        <v>1.0</v>
      </c>
      <c r="D258" s="117">
        <v>14.0</v>
      </c>
      <c r="E258" s="117">
        <v>14.0</v>
      </c>
      <c r="F258" s="26" t="s">
        <v>49</v>
      </c>
      <c r="G258" s="87">
        <f t="shared" si="44"/>
        <v>1</v>
      </c>
      <c r="H258" s="55">
        <v>121.25</v>
      </c>
      <c r="I258" s="67">
        <f t="shared" si="43"/>
        <v>169.75</v>
      </c>
      <c r="J258" s="62"/>
      <c r="K258" s="116"/>
      <c r="L258" s="111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116"/>
    </row>
    <row r="259" ht="13.5" customHeight="1">
      <c r="A259" s="30">
        <v>17.0</v>
      </c>
      <c r="B259" s="31" t="s">
        <v>40</v>
      </c>
      <c r="C259" s="100">
        <v>25.0</v>
      </c>
      <c r="D259" s="117">
        <v>41.0</v>
      </c>
      <c r="E259" s="117">
        <v>41.0</v>
      </c>
      <c r="F259" s="26" t="s">
        <v>49</v>
      </c>
      <c r="G259" s="87">
        <f t="shared" si="44"/>
        <v>25</v>
      </c>
      <c r="H259" s="55">
        <v>122.55</v>
      </c>
      <c r="I259" s="67">
        <f t="shared" si="43"/>
        <v>502.455</v>
      </c>
      <c r="J259" s="62"/>
      <c r="K259" s="116"/>
      <c r="L259" s="111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116"/>
    </row>
    <row r="260" ht="13.5" customHeight="1">
      <c r="A260" s="63"/>
      <c r="B260" s="25" t="s">
        <v>41</v>
      </c>
      <c r="C260" s="118">
        <v>43.400000000000006</v>
      </c>
      <c r="D260" s="119">
        <f t="shared" ref="D260:F260" si="45">SUM(D243:D259)</f>
        <v>95</v>
      </c>
      <c r="E260" s="119">
        <f t="shared" si="45"/>
        <v>95</v>
      </c>
      <c r="F260" s="119">
        <f t="shared" si="45"/>
        <v>0</v>
      </c>
      <c r="G260" s="87">
        <f t="shared" si="44"/>
        <v>43.4</v>
      </c>
      <c r="H260" s="65">
        <f>I260*10/E260</f>
        <v>121.7052632</v>
      </c>
      <c r="I260" s="67">
        <f>SUM(I243:I259)</f>
        <v>1156.2</v>
      </c>
      <c r="J260" s="62"/>
      <c r="K260" s="116"/>
      <c r="L260" s="111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116"/>
    </row>
    <row r="261" ht="13.5" customHeight="1">
      <c r="A261" s="41"/>
      <c r="B261" s="6"/>
      <c r="C261" s="42"/>
      <c r="D261" s="42"/>
      <c r="E261" s="42"/>
      <c r="F261" s="42"/>
      <c r="G261" s="42"/>
      <c r="H261" s="59"/>
      <c r="I261" s="44"/>
      <c r="J261" s="6"/>
      <c r="K261" s="116"/>
      <c r="L261" s="111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116"/>
    </row>
    <row r="262" ht="13.5" customHeight="1">
      <c r="A262" s="41"/>
      <c r="B262" s="6"/>
      <c r="C262" s="42"/>
      <c r="D262" s="42"/>
      <c r="E262" s="42"/>
      <c r="F262" s="42"/>
      <c r="G262" s="42"/>
      <c r="H262" s="59"/>
      <c r="I262" s="44"/>
      <c r="J262" s="6"/>
      <c r="K262" s="116"/>
      <c r="L262" s="111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116"/>
    </row>
    <row r="263" ht="13.5" customHeight="1">
      <c r="A263" s="1" t="s">
        <v>0</v>
      </c>
      <c r="B263" s="2"/>
      <c r="C263" s="2"/>
      <c r="D263" s="2"/>
      <c r="E263" s="2"/>
      <c r="F263" s="2"/>
      <c r="G263" s="2"/>
      <c r="H263" s="2"/>
      <c r="I263" s="3"/>
      <c r="J263" s="41"/>
      <c r="K263" s="116"/>
      <c r="L263" s="111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116"/>
    </row>
    <row r="264" ht="13.5" customHeight="1">
      <c r="A264" s="1" t="s">
        <v>1</v>
      </c>
      <c r="B264" s="2"/>
      <c r="C264" s="2"/>
      <c r="D264" s="2"/>
      <c r="E264" s="2"/>
      <c r="F264" s="2"/>
      <c r="G264" s="2"/>
      <c r="H264" s="2"/>
      <c r="I264" s="3"/>
      <c r="J264" s="6"/>
      <c r="K264" s="116"/>
      <c r="L264" s="111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116"/>
    </row>
    <row r="265" ht="13.5" customHeight="1">
      <c r="A265" s="1" t="s">
        <v>102</v>
      </c>
      <c r="B265" s="2"/>
      <c r="C265" s="2"/>
      <c r="D265" s="2"/>
      <c r="E265" s="2"/>
      <c r="F265" s="2"/>
      <c r="G265" s="2"/>
      <c r="H265" s="2"/>
      <c r="I265" s="3"/>
      <c r="J265" s="6"/>
      <c r="K265" s="116"/>
      <c r="L265" s="111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116"/>
    </row>
    <row r="266" ht="13.5" customHeight="1">
      <c r="A266" s="1" t="s">
        <v>57</v>
      </c>
      <c r="B266" s="2"/>
      <c r="C266" s="2"/>
      <c r="D266" s="2"/>
      <c r="E266" s="2"/>
      <c r="F266" s="2"/>
      <c r="G266" s="2"/>
      <c r="H266" s="2"/>
      <c r="I266" s="3"/>
      <c r="J266" s="6"/>
      <c r="K266" s="116"/>
      <c r="L266" s="111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116"/>
    </row>
    <row r="267" ht="13.5" customHeight="1">
      <c r="A267" s="5"/>
      <c r="B267" s="6"/>
      <c r="C267" s="49"/>
      <c r="D267" s="49"/>
      <c r="E267" s="50"/>
      <c r="F267" s="49"/>
      <c r="G267" s="49"/>
      <c r="H267" s="51"/>
      <c r="I267" s="49"/>
      <c r="J267" s="6"/>
      <c r="K267" s="116"/>
      <c r="L267" s="111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116"/>
    </row>
    <row r="268" ht="13.5" customHeight="1">
      <c r="A268" s="10"/>
      <c r="B268" s="11"/>
      <c r="C268" s="12" t="s">
        <v>4</v>
      </c>
      <c r="D268" s="12"/>
      <c r="E268" s="53"/>
      <c r="F268" s="15"/>
      <c r="G268" s="12" t="s">
        <v>4</v>
      </c>
      <c r="H268" s="16"/>
      <c r="I268" s="15"/>
      <c r="J268" s="11"/>
      <c r="K268" s="116"/>
      <c r="L268" s="111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116"/>
    </row>
    <row r="269" ht="13.5" customHeight="1">
      <c r="A269" s="17" t="s">
        <v>6</v>
      </c>
      <c r="B269" s="18" t="s">
        <v>7</v>
      </c>
      <c r="C269" s="19" t="s">
        <v>8</v>
      </c>
      <c r="D269" s="19" t="s">
        <v>9</v>
      </c>
      <c r="E269" s="85" t="s">
        <v>65</v>
      </c>
      <c r="F269" s="19" t="s">
        <v>12</v>
      </c>
      <c r="G269" s="19" t="s">
        <v>13</v>
      </c>
      <c r="H269" s="22" t="s">
        <v>14</v>
      </c>
      <c r="I269" s="19" t="s">
        <v>15</v>
      </c>
      <c r="J269" s="18" t="s">
        <v>16</v>
      </c>
      <c r="K269" s="116"/>
      <c r="L269" s="111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116"/>
    </row>
    <row r="270" ht="13.5" customHeight="1">
      <c r="A270" s="17"/>
      <c r="B270" s="18"/>
      <c r="C270" s="23" t="s">
        <v>104</v>
      </c>
      <c r="D270" s="19" t="s">
        <v>18</v>
      </c>
      <c r="E270" s="20" t="s">
        <v>18</v>
      </c>
      <c r="F270" s="19" t="s">
        <v>18</v>
      </c>
      <c r="G270" s="23" t="s">
        <v>104</v>
      </c>
      <c r="H270" s="22" t="s">
        <v>19</v>
      </c>
      <c r="I270" s="19" t="s">
        <v>20</v>
      </c>
      <c r="J270" s="18"/>
      <c r="K270" s="116"/>
      <c r="L270" s="111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116"/>
    </row>
    <row r="271" ht="13.5" customHeight="1">
      <c r="A271" s="24"/>
      <c r="B271" s="25"/>
      <c r="C271" s="26" t="s">
        <v>18</v>
      </c>
      <c r="D271" s="86"/>
      <c r="E271" s="20"/>
      <c r="F271" s="27"/>
      <c r="G271" s="26" t="s">
        <v>18</v>
      </c>
      <c r="H271" s="29"/>
      <c r="I271" s="27"/>
      <c r="J271" s="25"/>
      <c r="K271" s="116"/>
      <c r="L271" s="111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116"/>
    </row>
    <row r="272" ht="13.5" customHeight="1">
      <c r="A272" s="30">
        <v>1.0</v>
      </c>
      <c r="B272" s="31" t="s">
        <v>21</v>
      </c>
      <c r="C272" s="100"/>
      <c r="D272" s="117"/>
      <c r="E272" s="117">
        <v>0.0</v>
      </c>
      <c r="F272" s="26"/>
      <c r="G272" s="87"/>
      <c r="H272" s="55"/>
      <c r="I272" s="26"/>
      <c r="J272" s="62" t="s">
        <v>53</v>
      </c>
      <c r="K272" s="116"/>
      <c r="L272" s="111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116"/>
    </row>
    <row r="273" ht="13.5" customHeight="1">
      <c r="A273" s="30">
        <v>2.0</v>
      </c>
      <c r="B273" s="31" t="s">
        <v>23</v>
      </c>
      <c r="C273" s="100"/>
      <c r="D273" s="117"/>
      <c r="E273" s="117">
        <v>0.0</v>
      </c>
      <c r="F273" s="26"/>
      <c r="G273" s="87"/>
      <c r="H273" s="55"/>
      <c r="I273" s="26"/>
      <c r="J273" s="62"/>
      <c r="K273" s="116"/>
      <c r="L273" s="111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116"/>
    </row>
    <row r="274" ht="13.5" customHeight="1">
      <c r="A274" s="30">
        <v>3.0</v>
      </c>
      <c r="B274" s="31" t="s">
        <v>25</v>
      </c>
      <c r="C274" s="100"/>
      <c r="D274" s="117"/>
      <c r="E274" s="117">
        <v>0.0</v>
      </c>
      <c r="F274" s="26"/>
      <c r="G274" s="87"/>
      <c r="H274" s="29"/>
      <c r="I274" s="67"/>
      <c r="J274" s="62"/>
      <c r="K274" s="116"/>
      <c r="L274" s="111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116"/>
    </row>
    <row r="275" ht="13.5" customHeight="1">
      <c r="A275" s="30">
        <v>4.0</v>
      </c>
      <c r="B275" s="31" t="s">
        <v>27</v>
      </c>
      <c r="C275" s="100"/>
      <c r="D275" s="117"/>
      <c r="E275" s="117">
        <v>0.0</v>
      </c>
      <c r="F275" s="26"/>
      <c r="G275" s="87"/>
      <c r="H275" s="55"/>
      <c r="I275" s="26"/>
      <c r="J275" s="62"/>
      <c r="K275" s="116"/>
      <c r="L275" s="111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116"/>
    </row>
    <row r="276" ht="13.5" customHeight="1">
      <c r="A276" s="30">
        <v>5.0</v>
      </c>
      <c r="B276" s="31" t="s">
        <v>28</v>
      </c>
      <c r="C276" s="100">
        <v>1.0</v>
      </c>
      <c r="D276" s="117">
        <v>2.0</v>
      </c>
      <c r="E276" s="117">
        <v>3.0</v>
      </c>
      <c r="F276" s="26" t="s">
        <v>49</v>
      </c>
      <c r="G276" s="87">
        <f>C276+D276-E276</f>
        <v>0</v>
      </c>
      <c r="H276" s="29">
        <v>142.25</v>
      </c>
      <c r="I276" s="67">
        <f>H276*E276/10</f>
        <v>42.675</v>
      </c>
      <c r="J276" s="62"/>
      <c r="K276" s="116"/>
      <c r="L276" s="111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116"/>
    </row>
    <row r="277" ht="13.5" customHeight="1">
      <c r="A277" s="30">
        <v>6.0</v>
      </c>
      <c r="B277" s="31" t="s">
        <v>29</v>
      </c>
      <c r="C277" s="100"/>
      <c r="D277" s="117"/>
      <c r="E277" s="117">
        <v>0.0</v>
      </c>
      <c r="F277" s="26"/>
      <c r="G277" s="87"/>
      <c r="H277" s="55"/>
      <c r="I277" s="26"/>
      <c r="J277" s="62"/>
      <c r="K277" s="116"/>
      <c r="L277" s="111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116"/>
    </row>
    <row r="278" ht="13.5" customHeight="1">
      <c r="A278" s="30">
        <v>7.0</v>
      </c>
      <c r="B278" s="31" t="s">
        <v>30</v>
      </c>
      <c r="C278" s="100"/>
      <c r="D278" s="117"/>
      <c r="E278" s="117">
        <v>0.0</v>
      </c>
      <c r="F278" s="26"/>
      <c r="G278" s="87"/>
      <c r="H278" s="55"/>
      <c r="I278" s="26"/>
      <c r="J278" s="62"/>
      <c r="K278" s="116"/>
      <c r="L278" s="111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116"/>
    </row>
    <row r="279" ht="13.5" customHeight="1">
      <c r="A279" s="30">
        <v>8.0</v>
      </c>
      <c r="B279" s="31" t="s">
        <v>31</v>
      </c>
      <c r="C279" s="100"/>
      <c r="D279" s="117"/>
      <c r="E279" s="117">
        <v>0.0</v>
      </c>
      <c r="F279" s="26"/>
      <c r="G279" s="87"/>
      <c r="H279" s="29"/>
      <c r="I279" s="67"/>
      <c r="J279" s="62"/>
      <c r="K279" s="116"/>
      <c r="L279" s="111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116"/>
    </row>
    <row r="280" ht="13.5" customHeight="1">
      <c r="A280" s="30">
        <v>9.0</v>
      </c>
      <c r="B280" s="31" t="s">
        <v>32</v>
      </c>
      <c r="C280" s="100">
        <v>4.0</v>
      </c>
      <c r="D280" s="117">
        <v>4.0</v>
      </c>
      <c r="E280" s="117">
        <v>4.0</v>
      </c>
      <c r="F280" s="26" t="s">
        <v>49</v>
      </c>
      <c r="G280" s="87">
        <f>C280+D280-E280</f>
        <v>4</v>
      </c>
      <c r="H280" s="29">
        <v>141.55</v>
      </c>
      <c r="I280" s="67">
        <f>H280*E280/10</f>
        <v>56.62</v>
      </c>
      <c r="J280" s="62"/>
      <c r="K280" s="116"/>
      <c r="L280" s="111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116"/>
    </row>
    <row r="281" ht="13.5" customHeight="1">
      <c r="A281" s="30">
        <v>10.0</v>
      </c>
      <c r="B281" s="31" t="s">
        <v>33</v>
      </c>
      <c r="C281" s="100"/>
      <c r="D281" s="117"/>
      <c r="E281" s="117">
        <v>0.0</v>
      </c>
      <c r="F281" s="26"/>
      <c r="G281" s="87"/>
      <c r="H281" s="55"/>
      <c r="I281" s="26"/>
      <c r="J281" s="62"/>
      <c r="K281" s="116"/>
      <c r="L281" s="111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116"/>
    </row>
    <row r="282" ht="13.5" customHeight="1">
      <c r="A282" s="30">
        <v>11.0</v>
      </c>
      <c r="B282" s="31" t="s">
        <v>34</v>
      </c>
      <c r="C282" s="100">
        <v>2.0</v>
      </c>
      <c r="D282" s="117">
        <v>2.0</v>
      </c>
      <c r="E282" s="117">
        <v>2.0</v>
      </c>
      <c r="F282" s="26" t="s">
        <v>49</v>
      </c>
      <c r="G282" s="87">
        <f>C282+D282-E282</f>
        <v>2</v>
      </c>
      <c r="H282" s="29">
        <v>141.75</v>
      </c>
      <c r="I282" s="67">
        <f>H282*E282/10</f>
        <v>28.35</v>
      </c>
      <c r="J282" s="62"/>
      <c r="K282" s="116"/>
      <c r="L282" s="111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116"/>
    </row>
    <row r="283" ht="13.5" customHeight="1">
      <c r="A283" s="30">
        <v>12.0</v>
      </c>
      <c r="B283" s="31" t="s">
        <v>35</v>
      </c>
      <c r="C283" s="100"/>
      <c r="D283" s="117"/>
      <c r="E283" s="117">
        <v>0.0</v>
      </c>
      <c r="F283" s="26"/>
      <c r="G283" s="87"/>
      <c r="H283" s="29"/>
      <c r="I283" s="67"/>
      <c r="J283" s="62"/>
      <c r="K283" s="116"/>
      <c r="L283" s="111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116"/>
    </row>
    <row r="284" ht="13.5" customHeight="1">
      <c r="A284" s="30">
        <v>13.0</v>
      </c>
      <c r="B284" s="31" t="s">
        <v>36</v>
      </c>
      <c r="C284" s="100"/>
      <c r="D284" s="117"/>
      <c r="E284" s="117">
        <v>0.0</v>
      </c>
      <c r="F284" s="26"/>
      <c r="G284" s="87"/>
      <c r="H284" s="55"/>
      <c r="I284" s="26"/>
      <c r="J284" s="62"/>
      <c r="K284" s="116"/>
      <c r="L284" s="111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116"/>
    </row>
    <row r="285" ht="13.5" customHeight="1">
      <c r="A285" s="30">
        <v>14.0</v>
      </c>
      <c r="B285" s="31" t="s">
        <v>37</v>
      </c>
      <c r="C285" s="100"/>
      <c r="D285" s="117"/>
      <c r="E285" s="117">
        <v>0.0</v>
      </c>
      <c r="F285" s="26"/>
      <c r="G285" s="87"/>
      <c r="H285" s="55"/>
      <c r="I285" s="26"/>
      <c r="J285" s="62"/>
      <c r="K285" s="116"/>
      <c r="L285" s="111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116"/>
    </row>
    <row r="286" ht="13.5" customHeight="1">
      <c r="A286" s="30">
        <v>15.0</v>
      </c>
      <c r="B286" s="31" t="s">
        <v>38</v>
      </c>
      <c r="C286" s="100">
        <v>4.0</v>
      </c>
      <c r="D286" s="117">
        <v>4.0</v>
      </c>
      <c r="E286" s="117">
        <v>4.0</v>
      </c>
      <c r="F286" s="26" t="s">
        <v>49</v>
      </c>
      <c r="G286" s="87">
        <f>C286+D286-E286</f>
        <v>4</v>
      </c>
      <c r="H286" s="29">
        <v>141.55</v>
      </c>
      <c r="I286" s="67">
        <f>H286*E286/10</f>
        <v>56.62</v>
      </c>
      <c r="J286" s="62"/>
      <c r="K286" s="116"/>
      <c r="L286" s="111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116"/>
    </row>
    <row r="287" ht="13.5" customHeight="1">
      <c r="A287" s="30">
        <v>16.0</v>
      </c>
      <c r="B287" s="31" t="s">
        <v>39</v>
      </c>
      <c r="C287" s="100"/>
      <c r="D287" s="117"/>
      <c r="E287" s="117">
        <v>0.0</v>
      </c>
      <c r="F287" s="26"/>
      <c r="G287" s="87"/>
      <c r="H287" s="29"/>
      <c r="I287" s="67"/>
      <c r="J287" s="62"/>
      <c r="K287" s="116"/>
      <c r="L287" s="111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116"/>
    </row>
    <row r="288" ht="13.5" customHeight="1">
      <c r="A288" s="30">
        <v>17.0</v>
      </c>
      <c r="B288" s="31" t="s">
        <v>40</v>
      </c>
      <c r="C288" s="100">
        <v>4.0</v>
      </c>
      <c r="D288" s="117">
        <v>4.0</v>
      </c>
      <c r="E288" s="117">
        <v>4.0</v>
      </c>
      <c r="F288" s="26" t="s">
        <v>49</v>
      </c>
      <c r="G288" s="87">
        <f>C288+D288-E288</f>
        <v>4</v>
      </c>
      <c r="H288" s="29">
        <v>141.55</v>
      </c>
      <c r="I288" s="67">
        <f>H288*E288/10</f>
        <v>56.62</v>
      </c>
      <c r="J288" s="62"/>
      <c r="K288" s="116"/>
      <c r="L288" s="111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116"/>
    </row>
    <row r="289" ht="13.5" customHeight="1">
      <c r="A289" s="63"/>
      <c r="B289" s="25" t="s">
        <v>41</v>
      </c>
      <c r="C289" s="67">
        <v>7.0</v>
      </c>
      <c r="D289" s="67">
        <f t="shared" ref="D289:G289" si="46">SUM(D273:D288)</f>
        <v>16</v>
      </c>
      <c r="E289" s="67">
        <f t="shared" si="46"/>
        <v>17</v>
      </c>
      <c r="F289" s="67">
        <f t="shared" si="46"/>
        <v>0</v>
      </c>
      <c r="G289" s="67">
        <f t="shared" si="46"/>
        <v>14</v>
      </c>
      <c r="H289" s="65">
        <f>I289/E289*10</f>
        <v>141.6970588</v>
      </c>
      <c r="I289" s="67">
        <f>SUM(I273:I288)</f>
        <v>240.885</v>
      </c>
      <c r="J289" s="62"/>
      <c r="K289" s="116"/>
      <c r="L289" s="111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116"/>
    </row>
    <row r="290" ht="13.5" customHeight="1">
      <c r="A290" s="41"/>
      <c r="B290" s="6"/>
      <c r="C290" s="42"/>
      <c r="D290" s="42"/>
      <c r="E290" s="43"/>
      <c r="F290" s="42"/>
      <c r="G290" s="42"/>
      <c r="H290" s="59"/>
      <c r="I290" s="44"/>
      <c r="J290" s="6"/>
      <c r="K290" s="116"/>
      <c r="L290" s="111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116"/>
    </row>
    <row r="291" ht="13.5" customHeight="1">
      <c r="A291" s="41"/>
      <c r="B291" s="6"/>
      <c r="C291" s="42"/>
      <c r="D291" s="42"/>
      <c r="E291" s="43"/>
      <c r="F291" s="42"/>
      <c r="G291" s="42"/>
      <c r="H291" s="59"/>
      <c r="I291" s="44"/>
      <c r="J291" s="6"/>
      <c r="K291" s="116"/>
      <c r="L291" s="111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116"/>
    </row>
    <row r="292" ht="13.5" customHeight="1">
      <c r="A292" s="41"/>
      <c r="B292" s="6"/>
      <c r="C292" s="42"/>
      <c r="D292" s="42"/>
      <c r="E292" s="43"/>
      <c r="F292" s="42"/>
      <c r="G292" s="42"/>
      <c r="H292" s="59"/>
      <c r="I292" s="44"/>
      <c r="J292" s="6"/>
      <c r="K292" s="116"/>
      <c r="L292" s="111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116"/>
    </row>
    <row r="293" ht="13.5" customHeight="1">
      <c r="A293" s="41"/>
      <c r="B293" s="6"/>
      <c r="C293" s="42"/>
      <c r="D293" s="42"/>
      <c r="E293" s="43"/>
      <c r="F293" s="42"/>
      <c r="G293" s="42"/>
      <c r="H293" s="59"/>
      <c r="I293" s="44"/>
      <c r="J293" s="6"/>
      <c r="K293" s="116"/>
      <c r="L293" s="111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116"/>
    </row>
    <row r="294" ht="13.5" customHeight="1">
      <c r="A294" s="41"/>
      <c r="B294" s="6"/>
      <c r="C294" s="42"/>
      <c r="D294" s="42"/>
      <c r="E294" s="43"/>
      <c r="F294" s="42"/>
      <c r="G294" s="42"/>
      <c r="H294" s="59"/>
      <c r="I294" s="44"/>
      <c r="J294" s="6"/>
      <c r="K294" s="116"/>
      <c r="L294" s="111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116"/>
    </row>
    <row r="295" ht="13.5" customHeight="1">
      <c r="A295" s="1" t="s">
        <v>0</v>
      </c>
      <c r="B295" s="2"/>
      <c r="C295" s="2"/>
      <c r="D295" s="2"/>
      <c r="E295" s="2"/>
      <c r="F295" s="2"/>
      <c r="G295" s="2"/>
      <c r="H295" s="2"/>
      <c r="I295" s="3"/>
      <c r="J295" s="6"/>
      <c r="K295" s="116"/>
      <c r="L295" s="111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116"/>
    </row>
    <row r="296" ht="13.5" customHeight="1">
      <c r="A296" s="1" t="s">
        <v>1</v>
      </c>
      <c r="B296" s="2"/>
      <c r="C296" s="2"/>
      <c r="D296" s="2"/>
      <c r="E296" s="2"/>
      <c r="F296" s="2"/>
      <c r="G296" s="2"/>
      <c r="H296" s="2"/>
      <c r="I296" s="3"/>
      <c r="J296" s="6"/>
      <c r="K296" s="116"/>
      <c r="L296" s="111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116"/>
    </row>
    <row r="297" ht="13.5" customHeight="1">
      <c r="A297" s="1" t="s">
        <v>102</v>
      </c>
      <c r="B297" s="2"/>
      <c r="C297" s="2"/>
      <c r="D297" s="2"/>
      <c r="E297" s="2"/>
      <c r="F297" s="2"/>
      <c r="G297" s="2"/>
      <c r="H297" s="2"/>
      <c r="I297" s="3"/>
      <c r="J297" s="6"/>
      <c r="K297" s="116"/>
      <c r="L297" s="111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116"/>
    </row>
    <row r="298" ht="13.5" customHeight="1">
      <c r="A298" s="1" t="s">
        <v>58</v>
      </c>
      <c r="B298" s="2"/>
      <c r="C298" s="2"/>
      <c r="D298" s="2"/>
      <c r="E298" s="2"/>
      <c r="F298" s="2"/>
      <c r="G298" s="2"/>
      <c r="H298" s="2"/>
      <c r="I298" s="3"/>
      <c r="J298" s="6"/>
      <c r="K298" s="116"/>
      <c r="L298" s="111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116"/>
    </row>
    <row r="299" ht="13.5" customHeight="1">
      <c r="A299" s="5"/>
      <c r="B299" s="6"/>
      <c r="C299" s="49"/>
      <c r="D299" s="49"/>
      <c r="E299" s="50"/>
      <c r="F299" s="49"/>
      <c r="G299" s="49"/>
      <c r="H299" s="51"/>
      <c r="I299" s="49"/>
      <c r="J299" s="6"/>
      <c r="K299" s="116"/>
      <c r="L299" s="111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116"/>
    </row>
    <row r="300" ht="13.5" customHeight="1">
      <c r="A300" s="10"/>
      <c r="B300" s="11"/>
      <c r="C300" s="12" t="s">
        <v>4</v>
      </c>
      <c r="D300" s="12"/>
      <c r="E300" s="53"/>
      <c r="F300" s="15"/>
      <c r="G300" s="12" t="s">
        <v>4</v>
      </c>
      <c r="H300" s="16"/>
      <c r="I300" s="15"/>
      <c r="J300" s="11"/>
      <c r="K300" s="116"/>
      <c r="L300" s="111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116"/>
    </row>
    <row r="301" ht="13.5" customHeight="1">
      <c r="A301" s="17" t="s">
        <v>6</v>
      </c>
      <c r="B301" s="18" t="s">
        <v>7</v>
      </c>
      <c r="C301" s="19" t="s">
        <v>8</v>
      </c>
      <c r="D301" s="19" t="s">
        <v>9</v>
      </c>
      <c r="E301" s="85" t="s">
        <v>65</v>
      </c>
      <c r="F301" s="19" t="s">
        <v>12</v>
      </c>
      <c r="G301" s="19" t="s">
        <v>13</v>
      </c>
      <c r="H301" s="22" t="s">
        <v>14</v>
      </c>
      <c r="I301" s="19" t="s">
        <v>15</v>
      </c>
      <c r="J301" s="18" t="s">
        <v>16</v>
      </c>
      <c r="K301" s="116"/>
      <c r="L301" s="111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116"/>
    </row>
    <row r="302" ht="13.5" customHeight="1">
      <c r="A302" s="17"/>
      <c r="B302" s="18"/>
      <c r="C302" s="23" t="s">
        <v>104</v>
      </c>
      <c r="D302" s="19" t="s">
        <v>18</v>
      </c>
      <c r="E302" s="20" t="s">
        <v>18</v>
      </c>
      <c r="F302" s="19" t="s">
        <v>18</v>
      </c>
      <c r="G302" s="23" t="s">
        <v>104</v>
      </c>
      <c r="H302" s="22" t="s">
        <v>19</v>
      </c>
      <c r="I302" s="19" t="s">
        <v>20</v>
      </c>
      <c r="J302" s="18"/>
      <c r="K302" s="116"/>
      <c r="L302" s="111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116"/>
    </row>
    <row r="303" ht="13.5" customHeight="1">
      <c r="A303" s="24"/>
      <c r="B303" s="25"/>
      <c r="C303" s="26" t="s">
        <v>18</v>
      </c>
      <c r="D303" s="86"/>
      <c r="E303" s="20"/>
      <c r="F303" s="27"/>
      <c r="G303" s="26" t="s">
        <v>18</v>
      </c>
      <c r="H303" s="29"/>
      <c r="I303" s="27"/>
      <c r="J303" s="25"/>
      <c r="K303" s="116"/>
      <c r="L303" s="111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116"/>
    </row>
    <row r="304" ht="13.5" customHeight="1">
      <c r="A304" s="30">
        <v>1.0</v>
      </c>
      <c r="B304" s="31" t="s">
        <v>21</v>
      </c>
      <c r="C304" s="100"/>
      <c r="D304" s="123">
        <v>0.0</v>
      </c>
      <c r="E304" s="123">
        <v>0.0</v>
      </c>
      <c r="F304" s="26"/>
      <c r="G304" s="87"/>
      <c r="H304" s="55" t="s">
        <v>49</v>
      </c>
      <c r="I304" s="26" t="s">
        <v>49</v>
      </c>
      <c r="J304" s="62" t="s">
        <v>53</v>
      </c>
      <c r="K304" s="116"/>
      <c r="L304" s="111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116"/>
    </row>
    <row r="305" ht="13.5" customHeight="1">
      <c r="A305" s="30">
        <v>2.0</v>
      </c>
      <c r="B305" s="31" t="s">
        <v>23</v>
      </c>
      <c r="C305" s="100"/>
      <c r="D305" s="123">
        <v>0.0</v>
      </c>
      <c r="E305" s="123">
        <v>0.0</v>
      </c>
      <c r="F305" s="26"/>
      <c r="G305" s="87"/>
      <c r="H305" s="55"/>
      <c r="I305" s="26">
        <f t="shared" ref="I305:I306" si="47">E305*H305/10</f>
        <v>0</v>
      </c>
      <c r="J305" s="62"/>
      <c r="K305" s="116"/>
      <c r="L305" s="111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116"/>
    </row>
    <row r="306" ht="13.5" customHeight="1">
      <c r="A306" s="30">
        <v>3.0</v>
      </c>
      <c r="B306" s="31" t="s">
        <v>25</v>
      </c>
      <c r="C306" s="100"/>
      <c r="D306" s="123">
        <v>0.0</v>
      </c>
      <c r="E306" s="123">
        <v>0.0</v>
      </c>
      <c r="F306" s="26"/>
      <c r="G306" s="87"/>
      <c r="H306" s="55"/>
      <c r="I306" s="26">
        <f t="shared" si="47"/>
        <v>0</v>
      </c>
      <c r="J306" s="62"/>
      <c r="K306" s="116"/>
      <c r="L306" s="111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116"/>
    </row>
    <row r="307" ht="13.5" customHeight="1">
      <c r="A307" s="30">
        <v>4.0</v>
      </c>
      <c r="B307" s="31" t="s">
        <v>27</v>
      </c>
      <c r="C307" s="100"/>
      <c r="D307" s="123">
        <v>0.0</v>
      </c>
      <c r="E307" s="123">
        <v>0.0</v>
      </c>
      <c r="F307" s="26"/>
      <c r="G307" s="87"/>
      <c r="H307" s="55" t="s">
        <v>49</v>
      </c>
      <c r="I307" s="26"/>
      <c r="J307" s="62"/>
      <c r="K307" s="116"/>
      <c r="L307" s="111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116"/>
    </row>
    <row r="308" ht="13.5" customHeight="1">
      <c r="A308" s="30">
        <v>5.0</v>
      </c>
      <c r="B308" s="31" t="s">
        <v>28</v>
      </c>
      <c r="C308" s="100">
        <v>6.0</v>
      </c>
      <c r="D308" s="123">
        <v>5.0</v>
      </c>
      <c r="E308" s="123">
        <v>6.0</v>
      </c>
      <c r="F308" s="26" t="s">
        <v>49</v>
      </c>
      <c r="G308" s="87">
        <f>C308+D308-E308</f>
        <v>5</v>
      </c>
      <c r="H308" s="55">
        <v>110.98</v>
      </c>
      <c r="I308" s="26">
        <f>E308*H308/10</f>
        <v>66.588</v>
      </c>
      <c r="J308" s="62"/>
      <c r="K308" s="116"/>
      <c r="L308" s="111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116"/>
    </row>
    <row r="309" ht="13.5" customHeight="1">
      <c r="A309" s="30">
        <v>6.0</v>
      </c>
      <c r="B309" s="31" t="s">
        <v>29</v>
      </c>
      <c r="C309" s="100"/>
      <c r="D309" s="123">
        <v>0.0</v>
      </c>
      <c r="E309" s="123">
        <v>0.0</v>
      </c>
      <c r="F309" s="26"/>
      <c r="G309" s="87"/>
      <c r="H309" s="55" t="s">
        <v>49</v>
      </c>
      <c r="I309" s="26"/>
      <c r="J309" s="62"/>
      <c r="K309" s="116"/>
      <c r="L309" s="111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116"/>
    </row>
    <row r="310" ht="13.5" customHeight="1">
      <c r="A310" s="30">
        <v>7.0</v>
      </c>
      <c r="B310" s="31" t="s">
        <v>30</v>
      </c>
      <c r="C310" s="100"/>
      <c r="D310" s="123">
        <v>2.0</v>
      </c>
      <c r="E310" s="123">
        <v>2.0</v>
      </c>
      <c r="F310" s="26"/>
      <c r="G310" s="87">
        <f>C310+D310-E310</f>
        <v>0</v>
      </c>
      <c r="H310" s="55">
        <v>110.98</v>
      </c>
      <c r="I310" s="26">
        <f>E310*H310/10</f>
        <v>22.196</v>
      </c>
      <c r="J310" s="62"/>
      <c r="K310" s="116"/>
      <c r="L310" s="111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116"/>
    </row>
    <row r="311" ht="13.5" customHeight="1">
      <c r="A311" s="30">
        <v>8.0</v>
      </c>
      <c r="B311" s="31" t="s">
        <v>31</v>
      </c>
      <c r="C311" s="100"/>
      <c r="D311" s="123">
        <v>0.0</v>
      </c>
      <c r="E311" s="123">
        <v>0.0</v>
      </c>
      <c r="F311" s="26"/>
      <c r="G311" s="87"/>
      <c r="H311" s="55" t="s">
        <v>49</v>
      </c>
      <c r="I311" s="26"/>
      <c r="J311" s="62"/>
      <c r="K311" s="116"/>
      <c r="L311" s="111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116"/>
    </row>
    <row r="312" ht="13.5" customHeight="1">
      <c r="A312" s="30">
        <v>9.0</v>
      </c>
      <c r="B312" s="31" t="s">
        <v>32</v>
      </c>
      <c r="C312" s="100">
        <v>34.7</v>
      </c>
      <c r="D312" s="123">
        <v>35.0</v>
      </c>
      <c r="E312" s="123">
        <v>35.0</v>
      </c>
      <c r="F312" s="26" t="s">
        <v>49</v>
      </c>
      <c r="G312" s="87">
        <f>C312+D312-E312</f>
        <v>34.7</v>
      </c>
      <c r="H312" s="55">
        <v>110.55</v>
      </c>
      <c r="I312" s="26">
        <f>E312*H312/10</f>
        <v>386.925</v>
      </c>
      <c r="J312" s="62"/>
      <c r="K312" s="116"/>
      <c r="L312" s="111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116"/>
    </row>
    <row r="313" ht="13.5" customHeight="1">
      <c r="A313" s="30">
        <v>10.0</v>
      </c>
      <c r="B313" s="31" t="s">
        <v>33</v>
      </c>
      <c r="C313" s="100"/>
      <c r="D313" s="123">
        <v>0.0</v>
      </c>
      <c r="E313" s="123">
        <v>0.0</v>
      </c>
      <c r="F313" s="26"/>
      <c r="G313" s="87"/>
      <c r="H313" s="55"/>
      <c r="I313" s="26"/>
      <c r="J313" s="62"/>
      <c r="K313" s="116"/>
      <c r="L313" s="111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116"/>
    </row>
    <row r="314" ht="13.5" customHeight="1">
      <c r="A314" s="30">
        <v>11.0</v>
      </c>
      <c r="B314" s="31" t="s">
        <v>34</v>
      </c>
      <c r="C314" s="100"/>
      <c r="D314" s="123">
        <v>1.0</v>
      </c>
      <c r="E314" s="123">
        <v>1.0</v>
      </c>
      <c r="F314" s="26"/>
      <c r="G314" s="87"/>
      <c r="H314" s="55">
        <v>110.55</v>
      </c>
      <c r="I314" s="26">
        <f>E314*H314/10</f>
        <v>11.055</v>
      </c>
      <c r="J314" s="62"/>
      <c r="K314" s="116"/>
      <c r="L314" s="111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116"/>
    </row>
    <row r="315" ht="13.5" customHeight="1">
      <c r="A315" s="30">
        <v>12.0</v>
      </c>
      <c r="B315" s="31" t="s">
        <v>35</v>
      </c>
      <c r="C315" s="100"/>
      <c r="D315" s="123">
        <v>0.0</v>
      </c>
      <c r="E315" s="123">
        <v>0.0</v>
      </c>
      <c r="F315" s="26"/>
      <c r="G315" s="87"/>
      <c r="H315" s="55"/>
      <c r="I315" s="26"/>
      <c r="J315" s="62"/>
      <c r="K315" s="116"/>
      <c r="L315" s="111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116"/>
    </row>
    <row r="316" ht="13.5" customHeight="1">
      <c r="A316" s="30">
        <v>13.0</v>
      </c>
      <c r="B316" s="31" t="s">
        <v>36</v>
      </c>
      <c r="C316" s="100"/>
      <c r="D316" s="123">
        <v>0.0</v>
      </c>
      <c r="E316" s="123">
        <v>0.0</v>
      </c>
      <c r="F316" s="26"/>
      <c r="G316" s="87"/>
      <c r="H316" s="55"/>
      <c r="I316" s="26"/>
      <c r="J316" s="62"/>
      <c r="K316" s="116"/>
      <c r="L316" s="111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116"/>
    </row>
    <row r="317" ht="13.5" customHeight="1">
      <c r="A317" s="30">
        <v>14.0</v>
      </c>
      <c r="B317" s="31" t="s">
        <v>37</v>
      </c>
      <c r="C317" s="100"/>
      <c r="D317" s="123">
        <v>0.0</v>
      </c>
      <c r="E317" s="123">
        <v>0.0</v>
      </c>
      <c r="F317" s="26"/>
      <c r="G317" s="87"/>
      <c r="H317" s="55"/>
      <c r="I317" s="26"/>
      <c r="J317" s="62"/>
      <c r="K317" s="116"/>
      <c r="L317" s="111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116"/>
    </row>
    <row r="318" ht="13.5" customHeight="1">
      <c r="A318" s="30">
        <v>15.0</v>
      </c>
      <c r="B318" s="31" t="s">
        <v>38</v>
      </c>
      <c r="C318" s="100">
        <v>0.0</v>
      </c>
      <c r="D318" s="123">
        <v>1.0</v>
      </c>
      <c r="E318" s="123">
        <v>1.0</v>
      </c>
      <c r="F318" s="26" t="s">
        <v>49</v>
      </c>
      <c r="G318" s="87">
        <f>C318+D318-E318</f>
        <v>0</v>
      </c>
      <c r="H318" s="55">
        <v>110.55</v>
      </c>
      <c r="I318" s="26">
        <f>E318*H318/10</f>
        <v>11.055</v>
      </c>
      <c r="J318" s="62"/>
      <c r="K318" s="116"/>
      <c r="L318" s="111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116"/>
    </row>
    <row r="319" ht="13.5" customHeight="1">
      <c r="A319" s="30">
        <v>16.0</v>
      </c>
      <c r="B319" s="31" t="s">
        <v>39</v>
      </c>
      <c r="C319" s="100"/>
      <c r="D319" s="123">
        <v>0.0</v>
      </c>
      <c r="E319" s="123">
        <v>0.0</v>
      </c>
      <c r="F319" s="26"/>
      <c r="G319" s="87"/>
      <c r="H319" s="55"/>
      <c r="I319" s="26"/>
      <c r="J319" s="62"/>
      <c r="K319" s="116"/>
      <c r="L319" s="111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116"/>
    </row>
    <row r="320" ht="13.5" customHeight="1">
      <c r="A320" s="30">
        <v>17.0</v>
      </c>
      <c r="B320" s="31" t="s">
        <v>40</v>
      </c>
      <c r="C320" s="100"/>
      <c r="D320" s="123">
        <v>0.0</v>
      </c>
      <c r="E320" s="123">
        <v>0.0</v>
      </c>
      <c r="F320" s="26" t="s">
        <v>49</v>
      </c>
      <c r="G320" s="87"/>
      <c r="H320" s="55"/>
      <c r="I320" s="26">
        <f>E320*H320/10</f>
        <v>0</v>
      </c>
      <c r="J320" s="62"/>
      <c r="K320" s="116"/>
      <c r="L320" s="111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116"/>
    </row>
    <row r="321" ht="13.5" customHeight="1">
      <c r="A321" s="63"/>
      <c r="B321" s="25" t="s">
        <v>41</v>
      </c>
      <c r="C321" s="26">
        <v>46.7</v>
      </c>
      <c r="D321" s="123">
        <v>41.0</v>
      </c>
      <c r="E321" s="26">
        <v>47.0</v>
      </c>
      <c r="F321" s="26">
        <f t="shared" ref="F321:G321" si="48">SUM(F305:F320)</f>
        <v>0</v>
      </c>
      <c r="G321" s="26">
        <f t="shared" si="48"/>
        <v>39.7</v>
      </c>
      <c r="H321" s="65">
        <f>I321/E321*10</f>
        <v>105.9189362</v>
      </c>
      <c r="I321" s="26">
        <f>SUM(I305:I320)</f>
        <v>497.819</v>
      </c>
      <c r="J321" s="62"/>
      <c r="K321" s="116"/>
      <c r="L321" s="111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116"/>
    </row>
    <row r="322" ht="13.5" customHeight="1">
      <c r="A322" s="4"/>
      <c r="B322" s="4"/>
      <c r="C322" s="42"/>
      <c r="D322" s="42"/>
      <c r="E322" s="43"/>
      <c r="F322" s="42"/>
      <c r="G322" s="42"/>
      <c r="H322" s="59"/>
      <c r="I322" s="42"/>
      <c r="J322" s="6"/>
      <c r="K322" s="116"/>
      <c r="L322" s="111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2"/>
      <c r="D323" s="42"/>
      <c r="E323" s="43"/>
      <c r="F323" s="42"/>
      <c r="G323" s="42"/>
      <c r="H323" s="59"/>
      <c r="I323" s="42"/>
      <c r="J323" s="6"/>
      <c r="K323" s="116"/>
      <c r="L323" s="111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2"/>
      <c r="D324" s="42"/>
      <c r="E324" s="43"/>
      <c r="F324" s="42"/>
      <c r="G324" s="42"/>
      <c r="H324" s="59"/>
      <c r="I324" s="42"/>
      <c r="J324" s="6"/>
      <c r="K324" s="116"/>
      <c r="L324" s="111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2"/>
      <c r="D325" s="42"/>
      <c r="E325" s="43"/>
      <c r="F325" s="42"/>
      <c r="G325" s="42"/>
      <c r="H325" s="59"/>
      <c r="I325" s="42"/>
      <c r="J325" s="6"/>
      <c r="K325" s="116"/>
      <c r="L325" s="111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2"/>
      <c r="D326" s="42"/>
      <c r="E326" s="43"/>
      <c r="F326" s="42"/>
      <c r="G326" s="42"/>
      <c r="H326" s="59"/>
      <c r="I326" s="42"/>
      <c r="J326" s="6"/>
      <c r="K326" s="116"/>
      <c r="L326" s="111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2"/>
      <c r="D327" s="42"/>
      <c r="E327" s="43"/>
      <c r="F327" s="42"/>
      <c r="G327" s="42"/>
      <c r="H327" s="59"/>
      <c r="I327" s="42"/>
      <c r="J327" s="6"/>
      <c r="K327" s="116"/>
      <c r="L327" s="111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2"/>
      <c r="D328" s="42"/>
      <c r="E328" s="43"/>
      <c r="F328" s="42"/>
      <c r="G328" s="42"/>
      <c r="H328" s="59"/>
      <c r="I328" s="42"/>
      <c r="J328" s="6"/>
      <c r="K328" s="116"/>
      <c r="L328" s="111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2"/>
      <c r="D329" s="42"/>
      <c r="E329" s="43"/>
      <c r="F329" s="42"/>
      <c r="G329" s="42"/>
      <c r="H329" s="59"/>
      <c r="I329" s="42"/>
      <c r="J329" s="6"/>
      <c r="K329" s="116"/>
      <c r="L329" s="111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2"/>
      <c r="D330" s="42"/>
      <c r="E330" s="43"/>
      <c r="F330" s="42"/>
      <c r="G330" s="42"/>
      <c r="H330" s="59"/>
      <c r="I330" s="42"/>
      <c r="J330" s="6"/>
      <c r="K330" s="116"/>
      <c r="L330" s="111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2"/>
      <c r="D331" s="42"/>
      <c r="E331" s="43"/>
      <c r="F331" s="42"/>
      <c r="G331" s="42"/>
      <c r="H331" s="59"/>
      <c r="I331" s="42"/>
      <c r="J331" s="6"/>
      <c r="K331" s="116"/>
      <c r="L331" s="111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2"/>
      <c r="D332" s="42"/>
      <c r="E332" s="43"/>
      <c r="F332" s="42"/>
      <c r="G332" s="42"/>
      <c r="H332" s="59"/>
      <c r="I332" s="42"/>
      <c r="J332" s="6"/>
      <c r="K332" s="116"/>
      <c r="L332" s="111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2"/>
      <c r="D333" s="42"/>
      <c r="E333" s="43"/>
      <c r="F333" s="42"/>
      <c r="G333" s="42"/>
      <c r="H333" s="59"/>
      <c r="I333" s="42"/>
      <c r="J333" s="6"/>
      <c r="K333" s="116"/>
      <c r="L333" s="111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2"/>
      <c r="D334" s="42"/>
      <c r="E334" s="43"/>
      <c r="F334" s="42"/>
      <c r="G334" s="42"/>
      <c r="H334" s="59"/>
      <c r="I334" s="42"/>
      <c r="J334" s="6"/>
      <c r="K334" s="116"/>
      <c r="L334" s="111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2"/>
      <c r="D335" s="42"/>
      <c r="E335" s="43"/>
      <c r="F335" s="42"/>
      <c r="G335" s="42"/>
      <c r="H335" s="59"/>
      <c r="I335" s="42"/>
      <c r="J335" s="6"/>
      <c r="K335" s="116"/>
      <c r="L335" s="111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2"/>
      <c r="D336" s="42"/>
      <c r="E336" s="43"/>
      <c r="F336" s="42"/>
      <c r="G336" s="42"/>
      <c r="H336" s="59"/>
      <c r="I336" s="42"/>
      <c r="J336" s="6"/>
      <c r="K336" s="116"/>
      <c r="L336" s="111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2"/>
      <c r="D337" s="42"/>
      <c r="E337" s="43"/>
      <c r="F337" s="42"/>
      <c r="G337" s="42"/>
      <c r="H337" s="59"/>
      <c r="I337" s="42"/>
      <c r="J337" s="6"/>
      <c r="K337" s="116"/>
      <c r="L337" s="111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2"/>
      <c r="D338" s="42"/>
      <c r="E338" s="43"/>
      <c r="F338" s="42"/>
      <c r="G338" s="42"/>
      <c r="H338" s="59"/>
      <c r="I338" s="42"/>
      <c r="J338" s="6"/>
      <c r="K338" s="116"/>
      <c r="L338" s="111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2"/>
      <c r="D339" s="42"/>
      <c r="E339" s="43"/>
      <c r="F339" s="42"/>
      <c r="G339" s="42"/>
      <c r="H339" s="59"/>
      <c r="I339" s="42"/>
      <c r="J339" s="6"/>
      <c r="K339" s="116"/>
      <c r="L339" s="111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2"/>
      <c r="D340" s="42"/>
      <c r="E340" s="43"/>
      <c r="F340" s="42"/>
      <c r="G340" s="42"/>
      <c r="H340" s="59"/>
      <c r="I340" s="42"/>
      <c r="J340" s="6"/>
      <c r="K340" s="116"/>
      <c r="L340" s="111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2"/>
      <c r="D341" s="42"/>
      <c r="E341" s="43"/>
      <c r="F341" s="42"/>
      <c r="G341" s="42"/>
      <c r="H341" s="59"/>
      <c r="I341" s="42"/>
      <c r="J341" s="6"/>
      <c r="K341" s="116"/>
      <c r="L341" s="111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2"/>
      <c r="D342" s="42"/>
      <c r="E342" s="43"/>
      <c r="F342" s="42"/>
      <c r="G342" s="42"/>
      <c r="H342" s="59"/>
      <c r="I342" s="42"/>
      <c r="J342" s="6"/>
      <c r="K342" s="116"/>
      <c r="L342" s="111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2"/>
      <c r="D343" s="42"/>
      <c r="E343" s="43"/>
      <c r="F343" s="42"/>
      <c r="G343" s="42"/>
      <c r="H343" s="59"/>
      <c r="I343" s="42"/>
      <c r="J343" s="6"/>
      <c r="K343" s="116"/>
      <c r="L343" s="111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2"/>
      <c r="D344" s="42"/>
      <c r="E344" s="43"/>
      <c r="F344" s="42"/>
      <c r="G344" s="42"/>
      <c r="H344" s="59"/>
      <c r="I344" s="42"/>
      <c r="J344" s="6"/>
      <c r="K344" s="116"/>
      <c r="L344" s="111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2"/>
      <c r="D345" s="42"/>
      <c r="E345" s="43"/>
      <c r="F345" s="42"/>
      <c r="G345" s="42"/>
      <c r="H345" s="59"/>
      <c r="I345" s="42"/>
      <c r="J345" s="6"/>
      <c r="K345" s="116"/>
      <c r="L345" s="111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2"/>
      <c r="D346" s="42"/>
      <c r="E346" s="43"/>
      <c r="F346" s="42"/>
      <c r="G346" s="42"/>
      <c r="H346" s="59"/>
      <c r="I346" s="42"/>
      <c r="J346" s="6"/>
      <c r="K346" s="116"/>
      <c r="L346" s="111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2"/>
      <c r="D347" s="42"/>
      <c r="E347" s="43"/>
      <c r="F347" s="42"/>
      <c r="G347" s="42"/>
      <c r="H347" s="59"/>
      <c r="I347" s="42"/>
      <c r="J347" s="6"/>
      <c r="K347" s="116"/>
      <c r="L347" s="111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2"/>
      <c r="D348" s="42"/>
      <c r="E348" s="43"/>
      <c r="F348" s="42"/>
      <c r="G348" s="42"/>
      <c r="H348" s="59"/>
      <c r="I348" s="42"/>
      <c r="J348" s="6"/>
      <c r="K348" s="116"/>
      <c r="L348" s="111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2"/>
      <c r="D349" s="42"/>
      <c r="E349" s="43"/>
      <c r="F349" s="42"/>
      <c r="G349" s="42"/>
      <c r="H349" s="59"/>
      <c r="I349" s="42"/>
      <c r="J349" s="6"/>
      <c r="K349" s="116"/>
      <c r="L349" s="111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2"/>
      <c r="D350" s="42"/>
      <c r="E350" s="43"/>
      <c r="F350" s="42"/>
      <c r="G350" s="42"/>
      <c r="H350" s="59"/>
      <c r="I350" s="42"/>
      <c r="J350" s="6"/>
      <c r="K350" s="116"/>
      <c r="L350" s="111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2"/>
      <c r="D351" s="42"/>
      <c r="E351" s="43"/>
      <c r="F351" s="42"/>
      <c r="G351" s="42"/>
      <c r="H351" s="59"/>
      <c r="I351" s="42"/>
      <c r="J351" s="6"/>
      <c r="K351" s="116"/>
      <c r="L351" s="111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2"/>
      <c r="D352" s="42"/>
      <c r="E352" s="43"/>
      <c r="F352" s="42"/>
      <c r="G352" s="42"/>
      <c r="H352" s="59"/>
      <c r="I352" s="42"/>
      <c r="J352" s="6"/>
      <c r="K352" s="116"/>
      <c r="L352" s="111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2"/>
      <c r="D353" s="42"/>
      <c r="E353" s="43"/>
      <c r="F353" s="42"/>
      <c r="G353" s="42"/>
      <c r="H353" s="59"/>
      <c r="I353" s="42"/>
      <c r="J353" s="6"/>
      <c r="K353" s="116"/>
      <c r="L353" s="111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2"/>
      <c r="D354" s="42"/>
      <c r="E354" s="43"/>
      <c r="F354" s="42"/>
      <c r="G354" s="42"/>
      <c r="H354" s="59"/>
      <c r="I354" s="42"/>
      <c r="J354" s="6"/>
      <c r="K354" s="116"/>
      <c r="L354" s="111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2"/>
      <c r="D355" s="42"/>
      <c r="E355" s="43"/>
      <c r="F355" s="42"/>
      <c r="G355" s="42"/>
      <c r="H355" s="59"/>
      <c r="I355" s="42"/>
      <c r="J355" s="6"/>
      <c r="K355" s="116"/>
      <c r="L355" s="111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2"/>
      <c r="D356" s="42"/>
      <c r="E356" s="43"/>
      <c r="F356" s="42"/>
      <c r="G356" s="42"/>
      <c r="H356" s="59"/>
      <c r="I356" s="42"/>
      <c r="J356" s="6"/>
      <c r="K356" s="116"/>
      <c r="L356" s="111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2"/>
      <c r="D357" s="42"/>
      <c r="E357" s="43"/>
      <c r="F357" s="42"/>
      <c r="G357" s="42"/>
      <c r="H357" s="59"/>
      <c r="I357" s="42"/>
      <c r="J357" s="6"/>
      <c r="K357" s="116"/>
      <c r="L357" s="111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2"/>
      <c r="D358" s="42"/>
      <c r="E358" s="43"/>
      <c r="F358" s="42"/>
      <c r="G358" s="42"/>
      <c r="H358" s="59"/>
      <c r="I358" s="42"/>
      <c r="J358" s="6"/>
      <c r="K358" s="116"/>
      <c r="L358" s="111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2"/>
      <c r="D359" s="42"/>
      <c r="E359" s="43"/>
      <c r="F359" s="42"/>
      <c r="G359" s="42"/>
      <c r="H359" s="59"/>
      <c r="I359" s="42"/>
      <c r="J359" s="6"/>
      <c r="K359" s="116"/>
      <c r="L359" s="111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2"/>
      <c r="D360" s="42"/>
      <c r="E360" s="43"/>
      <c r="F360" s="42"/>
      <c r="G360" s="42"/>
      <c r="H360" s="59"/>
      <c r="I360" s="42"/>
      <c r="J360" s="6"/>
      <c r="K360" s="116"/>
      <c r="L360" s="111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2"/>
      <c r="D361" s="42"/>
      <c r="E361" s="43"/>
      <c r="F361" s="42"/>
      <c r="G361" s="42"/>
      <c r="H361" s="59"/>
      <c r="I361" s="42"/>
      <c r="J361" s="6"/>
      <c r="K361" s="116"/>
      <c r="L361" s="111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2"/>
      <c r="D362" s="42"/>
      <c r="E362" s="43"/>
      <c r="F362" s="42"/>
      <c r="G362" s="42"/>
      <c r="H362" s="59"/>
      <c r="I362" s="42"/>
      <c r="J362" s="6"/>
      <c r="K362" s="116"/>
      <c r="L362" s="111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2"/>
      <c r="D363" s="42"/>
      <c r="E363" s="43"/>
      <c r="F363" s="42"/>
      <c r="G363" s="42"/>
      <c r="H363" s="59"/>
      <c r="I363" s="42"/>
      <c r="J363" s="6"/>
      <c r="K363" s="116"/>
      <c r="L363" s="111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2"/>
      <c r="D364" s="42"/>
      <c r="E364" s="43"/>
      <c r="F364" s="42"/>
      <c r="G364" s="42"/>
      <c r="H364" s="59"/>
      <c r="I364" s="42"/>
      <c r="J364" s="6"/>
      <c r="K364" s="116"/>
      <c r="L364" s="111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2"/>
      <c r="D365" s="42"/>
      <c r="E365" s="43"/>
      <c r="F365" s="42"/>
      <c r="G365" s="42"/>
      <c r="H365" s="59"/>
      <c r="I365" s="42"/>
      <c r="J365" s="6"/>
      <c r="K365" s="116"/>
      <c r="L365" s="111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2"/>
      <c r="D366" s="42"/>
      <c r="E366" s="43"/>
      <c r="F366" s="42"/>
      <c r="G366" s="42"/>
      <c r="H366" s="59"/>
      <c r="I366" s="42"/>
      <c r="J366" s="6"/>
      <c r="K366" s="116"/>
      <c r="L366" s="111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2"/>
      <c r="D367" s="42"/>
      <c r="E367" s="43"/>
      <c r="F367" s="42"/>
      <c r="G367" s="42"/>
      <c r="H367" s="59"/>
      <c r="I367" s="42"/>
      <c r="J367" s="6"/>
      <c r="K367" s="116"/>
      <c r="L367" s="111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2"/>
      <c r="D368" s="42"/>
      <c r="E368" s="43"/>
      <c r="F368" s="42"/>
      <c r="G368" s="42"/>
      <c r="H368" s="59"/>
      <c r="I368" s="42"/>
      <c r="J368" s="6"/>
      <c r="K368" s="116"/>
      <c r="L368" s="111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2"/>
      <c r="D369" s="42"/>
      <c r="E369" s="43"/>
      <c r="F369" s="42"/>
      <c r="G369" s="42"/>
      <c r="H369" s="59"/>
      <c r="I369" s="42"/>
      <c r="J369" s="6"/>
      <c r="K369" s="116"/>
      <c r="L369" s="111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2"/>
      <c r="D370" s="42"/>
      <c r="E370" s="43"/>
      <c r="F370" s="42"/>
      <c r="G370" s="42"/>
      <c r="H370" s="59"/>
      <c r="I370" s="42"/>
      <c r="J370" s="6"/>
      <c r="K370" s="116"/>
      <c r="L370" s="111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2"/>
      <c r="D371" s="42"/>
      <c r="E371" s="43"/>
      <c r="F371" s="42"/>
      <c r="G371" s="42"/>
      <c r="H371" s="59"/>
      <c r="I371" s="42"/>
      <c r="J371" s="6"/>
      <c r="K371" s="116"/>
      <c r="L371" s="111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2"/>
      <c r="D372" s="42"/>
      <c r="E372" s="43"/>
      <c r="F372" s="42"/>
      <c r="G372" s="42"/>
      <c r="H372" s="59"/>
      <c r="I372" s="42"/>
      <c r="J372" s="6"/>
      <c r="K372" s="116"/>
      <c r="L372" s="111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2"/>
      <c r="D373" s="42"/>
      <c r="E373" s="43"/>
      <c r="F373" s="42"/>
      <c r="G373" s="42"/>
      <c r="H373" s="59"/>
      <c r="I373" s="42"/>
      <c r="J373" s="6"/>
      <c r="K373" s="116"/>
      <c r="L373" s="111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2"/>
      <c r="D374" s="42"/>
      <c r="E374" s="43"/>
      <c r="F374" s="42"/>
      <c r="G374" s="42"/>
      <c r="H374" s="59"/>
      <c r="I374" s="42"/>
      <c r="J374" s="6"/>
      <c r="K374" s="116"/>
      <c r="L374" s="111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2"/>
      <c r="D375" s="42"/>
      <c r="E375" s="43"/>
      <c r="F375" s="42"/>
      <c r="G375" s="42"/>
      <c r="H375" s="59"/>
      <c r="I375" s="42"/>
      <c r="J375" s="6"/>
      <c r="K375" s="116"/>
      <c r="L375" s="111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2"/>
      <c r="D376" s="42"/>
      <c r="E376" s="43"/>
      <c r="F376" s="42"/>
      <c r="G376" s="42"/>
      <c r="H376" s="59"/>
      <c r="I376" s="42"/>
      <c r="J376" s="6"/>
      <c r="K376" s="116"/>
      <c r="L376" s="111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2"/>
      <c r="D377" s="42"/>
      <c r="E377" s="43"/>
      <c r="F377" s="42"/>
      <c r="G377" s="42"/>
      <c r="H377" s="59"/>
      <c r="I377" s="42"/>
      <c r="J377" s="6"/>
      <c r="K377" s="116"/>
      <c r="L377" s="111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2"/>
      <c r="D378" s="42"/>
      <c r="E378" s="43"/>
      <c r="F378" s="42"/>
      <c r="G378" s="42"/>
      <c r="H378" s="59"/>
      <c r="I378" s="42"/>
      <c r="J378" s="6"/>
      <c r="K378" s="116"/>
      <c r="L378" s="111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2"/>
      <c r="D379" s="42"/>
      <c r="E379" s="43"/>
      <c r="F379" s="42"/>
      <c r="G379" s="42"/>
      <c r="H379" s="59"/>
      <c r="I379" s="42"/>
      <c r="J379" s="6"/>
      <c r="K379" s="116"/>
      <c r="L379" s="111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2"/>
      <c r="D380" s="42"/>
      <c r="E380" s="43"/>
      <c r="F380" s="42"/>
      <c r="G380" s="42"/>
      <c r="H380" s="59"/>
      <c r="I380" s="42"/>
      <c r="J380" s="6"/>
      <c r="K380" s="116"/>
      <c r="L380" s="111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2"/>
      <c r="D381" s="42"/>
      <c r="E381" s="43"/>
      <c r="F381" s="42"/>
      <c r="G381" s="42"/>
      <c r="H381" s="59"/>
      <c r="I381" s="42"/>
      <c r="J381" s="6"/>
      <c r="K381" s="116"/>
      <c r="L381" s="111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2"/>
      <c r="D382" s="42"/>
      <c r="E382" s="43"/>
      <c r="F382" s="42"/>
      <c r="G382" s="42"/>
      <c r="H382" s="59"/>
      <c r="I382" s="42"/>
      <c r="J382" s="6"/>
      <c r="K382" s="116"/>
      <c r="L382" s="111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2"/>
      <c r="D383" s="42"/>
      <c r="E383" s="43"/>
      <c r="F383" s="42"/>
      <c r="G383" s="42"/>
      <c r="H383" s="59"/>
      <c r="I383" s="42"/>
      <c r="J383" s="6"/>
      <c r="K383" s="116"/>
      <c r="L383" s="111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2"/>
      <c r="D384" s="42"/>
      <c r="E384" s="43"/>
      <c r="F384" s="42"/>
      <c r="G384" s="42"/>
      <c r="H384" s="59"/>
      <c r="I384" s="42"/>
      <c r="J384" s="6"/>
      <c r="K384" s="116"/>
      <c r="L384" s="111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2"/>
      <c r="D385" s="42"/>
      <c r="E385" s="43"/>
      <c r="F385" s="42"/>
      <c r="G385" s="42"/>
      <c r="H385" s="59"/>
      <c r="I385" s="42"/>
      <c r="J385" s="6"/>
      <c r="K385" s="116"/>
      <c r="L385" s="111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2"/>
      <c r="D386" s="42"/>
      <c r="E386" s="43"/>
      <c r="F386" s="42"/>
      <c r="G386" s="42"/>
      <c r="H386" s="59"/>
      <c r="I386" s="42"/>
      <c r="J386" s="6"/>
      <c r="K386" s="116"/>
      <c r="L386" s="111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2"/>
      <c r="D387" s="42"/>
      <c r="E387" s="43"/>
      <c r="F387" s="42"/>
      <c r="G387" s="42"/>
      <c r="H387" s="59"/>
      <c r="I387" s="42"/>
      <c r="J387" s="6"/>
      <c r="K387" s="116"/>
      <c r="L387" s="111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2"/>
      <c r="D388" s="42"/>
      <c r="E388" s="43"/>
      <c r="F388" s="42"/>
      <c r="G388" s="42"/>
      <c r="H388" s="59"/>
      <c r="I388" s="42"/>
      <c r="J388" s="6"/>
      <c r="K388" s="116"/>
      <c r="L388" s="111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2"/>
      <c r="D389" s="42"/>
      <c r="E389" s="43"/>
      <c r="F389" s="42"/>
      <c r="G389" s="42"/>
      <c r="H389" s="59"/>
      <c r="I389" s="42"/>
      <c r="J389" s="6"/>
      <c r="K389" s="116"/>
      <c r="L389" s="111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2"/>
      <c r="D390" s="42"/>
      <c r="E390" s="43"/>
      <c r="F390" s="42"/>
      <c r="G390" s="42"/>
      <c r="H390" s="59"/>
      <c r="I390" s="42"/>
      <c r="J390" s="6"/>
      <c r="K390" s="116"/>
      <c r="L390" s="111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2"/>
      <c r="D391" s="42"/>
      <c r="E391" s="43"/>
      <c r="F391" s="42"/>
      <c r="G391" s="42"/>
      <c r="H391" s="59"/>
      <c r="I391" s="42"/>
      <c r="J391" s="6"/>
      <c r="K391" s="116"/>
      <c r="L391" s="111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2"/>
      <c r="D392" s="42"/>
      <c r="E392" s="43"/>
      <c r="F392" s="42"/>
      <c r="G392" s="42"/>
      <c r="H392" s="59"/>
      <c r="I392" s="42"/>
      <c r="J392" s="6"/>
      <c r="K392" s="116"/>
      <c r="L392" s="111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2"/>
      <c r="D393" s="42"/>
      <c r="E393" s="43"/>
      <c r="F393" s="42"/>
      <c r="G393" s="42"/>
      <c r="H393" s="59"/>
      <c r="I393" s="42"/>
      <c r="J393" s="6"/>
      <c r="K393" s="116"/>
      <c r="L393" s="111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2"/>
      <c r="D394" s="42"/>
      <c r="E394" s="43"/>
      <c r="F394" s="42"/>
      <c r="G394" s="42"/>
      <c r="H394" s="59"/>
      <c r="I394" s="42"/>
      <c r="J394" s="6"/>
      <c r="K394" s="116"/>
      <c r="L394" s="111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2"/>
      <c r="D395" s="42"/>
      <c r="E395" s="43"/>
      <c r="F395" s="42"/>
      <c r="G395" s="42"/>
      <c r="H395" s="59"/>
      <c r="I395" s="42"/>
      <c r="J395" s="6"/>
      <c r="K395" s="116"/>
      <c r="L395" s="111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2"/>
      <c r="D396" s="42"/>
      <c r="E396" s="43"/>
      <c r="F396" s="42"/>
      <c r="G396" s="42"/>
      <c r="H396" s="59"/>
      <c r="I396" s="42"/>
      <c r="J396" s="6"/>
      <c r="K396" s="116"/>
      <c r="L396" s="111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2"/>
      <c r="D397" s="42"/>
      <c r="E397" s="43"/>
      <c r="F397" s="42"/>
      <c r="G397" s="42"/>
      <c r="H397" s="59"/>
      <c r="I397" s="42"/>
      <c r="J397" s="6"/>
      <c r="K397" s="116"/>
      <c r="L397" s="111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2"/>
      <c r="D398" s="42"/>
      <c r="E398" s="43"/>
      <c r="F398" s="42"/>
      <c r="G398" s="42"/>
      <c r="H398" s="59"/>
      <c r="I398" s="42"/>
      <c r="J398" s="6"/>
      <c r="K398" s="116"/>
      <c r="L398" s="111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2"/>
      <c r="D399" s="42"/>
      <c r="E399" s="43"/>
      <c r="F399" s="42"/>
      <c r="G399" s="42"/>
      <c r="H399" s="59"/>
      <c r="I399" s="42"/>
      <c r="J399" s="6"/>
      <c r="K399" s="116"/>
      <c r="L399" s="111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2"/>
      <c r="D400" s="42"/>
      <c r="E400" s="43"/>
      <c r="F400" s="42"/>
      <c r="G400" s="42"/>
      <c r="H400" s="59"/>
      <c r="I400" s="42"/>
      <c r="J400" s="6"/>
      <c r="K400" s="116"/>
      <c r="L400" s="111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2"/>
      <c r="D401" s="42"/>
      <c r="E401" s="43"/>
      <c r="F401" s="42"/>
      <c r="G401" s="42"/>
      <c r="H401" s="59"/>
      <c r="I401" s="42"/>
      <c r="J401" s="6"/>
      <c r="K401" s="116"/>
      <c r="L401" s="111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2"/>
      <c r="D402" s="42"/>
      <c r="E402" s="43"/>
      <c r="F402" s="42"/>
      <c r="G402" s="42"/>
      <c r="H402" s="59"/>
      <c r="I402" s="42"/>
      <c r="J402" s="6"/>
      <c r="K402" s="116"/>
      <c r="L402" s="111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2"/>
      <c r="D403" s="42"/>
      <c r="E403" s="43"/>
      <c r="F403" s="42"/>
      <c r="G403" s="42"/>
      <c r="H403" s="59"/>
      <c r="I403" s="42"/>
      <c r="J403" s="6"/>
      <c r="K403" s="116"/>
      <c r="L403" s="111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2"/>
      <c r="D404" s="42"/>
      <c r="E404" s="43"/>
      <c r="F404" s="42"/>
      <c r="G404" s="42"/>
      <c r="H404" s="59"/>
      <c r="I404" s="42"/>
      <c r="J404" s="6"/>
      <c r="K404" s="116"/>
      <c r="L404" s="111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2"/>
      <c r="D405" s="42"/>
      <c r="E405" s="43"/>
      <c r="F405" s="42"/>
      <c r="G405" s="42"/>
      <c r="H405" s="59"/>
      <c r="I405" s="42"/>
      <c r="J405" s="6"/>
      <c r="K405" s="116"/>
      <c r="L405" s="111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2"/>
      <c r="D406" s="42"/>
      <c r="E406" s="43"/>
      <c r="F406" s="42"/>
      <c r="G406" s="42"/>
      <c r="H406" s="59"/>
      <c r="I406" s="42"/>
      <c r="J406" s="6"/>
      <c r="K406" s="116"/>
      <c r="L406" s="111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2"/>
      <c r="D407" s="42"/>
      <c r="E407" s="43"/>
      <c r="F407" s="42"/>
      <c r="G407" s="42"/>
      <c r="H407" s="59"/>
      <c r="I407" s="42"/>
      <c r="J407" s="6"/>
      <c r="K407" s="116"/>
      <c r="L407" s="111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2"/>
      <c r="D408" s="42"/>
      <c r="E408" s="43"/>
      <c r="F408" s="42"/>
      <c r="G408" s="42"/>
      <c r="H408" s="59"/>
      <c r="I408" s="42"/>
      <c r="J408" s="6"/>
      <c r="K408" s="116"/>
      <c r="L408" s="111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2"/>
      <c r="D409" s="42"/>
      <c r="E409" s="43"/>
      <c r="F409" s="42"/>
      <c r="G409" s="42"/>
      <c r="H409" s="59"/>
      <c r="I409" s="42"/>
      <c r="J409" s="6"/>
      <c r="K409" s="116"/>
      <c r="L409" s="111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2"/>
      <c r="D410" s="42"/>
      <c r="E410" s="43"/>
      <c r="F410" s="42"/>
      <c r="G410" s="42"/>
      <c r="H410" s="59"/>
      <c r="I410" s="42"/>
      <c r="J410" s="6"/>
      <c r="K410" s="116"/>
      <c r="L410" s="111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2"/>
      <c r="D411" s="42"/>
      <c r="E411" s="43"/>
      <c r="F411" s="42"/>
      <c r="G411" s="42"/>
      <c r="H411" s="59"/>
      <c r="I411" s="42"/>
      <c r="J411" s="6"/>
      <c r="K411" s="116"/>
      <c r="L411" s="111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2"/>
      <c r="D412" s="42"/>
      <c r="E412" s="43"/>
      <c r="F412" s="42"/>
      <c r="G412" s="42"/>
      <c r="H412" s="59"/>
      <c r="I412" s="42"/>
      <c r="J412" s="6"/>
      <c r="K412" s="116"/>
      <c r="L412" s="111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2"/>
      <c r="D413" s="42"/>
      <c r="E413" s="43"/>
      <c r="F413" s="42"/>
      <c r="G413" s="42"/>
      <c r="H413" s="59"/>
      <c r="I413" s="42"/>
      <c r="J413" s="6"/>
      <c r="K413" s="116"/>
      <c r="L413" s="111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2"/>
      <c r="D414" s="42"/>
      <c r="E414" s="43"/>
      <c r="F414" s="42"/>
      <c r="G414" s="42"/>
      <c r="H414" s="59"/>
      <c r="I414" s="42"/>
      <c r="J414" s="6"/>
      <c r="K414" s="116"/>
      <c r="L414" s="111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2"/>
      <c r="D415" s="42"/>
      <c r="E415" s="43"/>
      <c r="F415" s="42"/>
      <c r="G415" s="42"/>
      <c r="H415" s="59"/>
      <c r="I415" s="42"/>
      <c r="J415" s="6"/>
      <c r="K415" s="116"/>
      <c r="L415" s="111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2"/>
      <c r="D416" s="42"/>
      <c r="E416" s="43"/>
      <c r="F416" s="42"/>
      <c r="G416" s="42"/>
      <c r="H416" s="59"/>
      <c r="I416" s="42"/>
      <c r="J416" s="6"/>
      <c r="K416" s="116"/>
      <c r="L416" s="111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2"/>
      <c r="D417" s="42"/>
      <c r="E417" s="43"/>
      <c r="F417" s="42"/>
      <c r="G417" s="42"/>
      <c r="H417" s="59"/>
      <c r="I417" s="42"/>
      <c r="J417" s="6"/>
      <c r="K417" s="116"/>
      <c r="L417" s="111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2"/>
      <c r="D418" s="42"/>
      <c r="E418" s="43"/>
      <c r="F418" s="42"/>
      <c r="G418" s="42"/>
      <c r="H418" s="59"/>
      <c r="I418" s="42"/>
      <c r="J418" s="6"/>
      <c r="K418" s="116"/>
      <c r="L418" s="111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2"/>
      <c r="D419" s="42"/>
      <c r="E419" s="43"/>
      <c r="F419" s="42"/>
      <c r="G419" s="42"/>
      <c r="H419" s="59"/>
      <c r="I419" s="42"/>
      <c r="J419" s="6"/>
      <c r="K419" s="116"/>
      <c r="L419" s="111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2"/>
      <c r="D420" s="42"/>
      <c r="E420" s="43"/>
      <c r="F420" s="42"/>
      <c r="G420" s="42"/>
      <c r="H420" s="59"/>
      <c r="I420" s="42"/>
      <c r="J420" s="6"/>
      <c r="K420" s="116"/>
      <c r="L420" s="111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2"/>
      <c r="D421" s="42"/>
      <c r="E421" s="43"/>
      <c r="F421" s="42"/>
      <c r="G421" s="42"/>
      <c r="H421" s="59"/>
      <c r="I421" s="42"/>
      <c r="J421" s="6"/>
      <c r="K421" s="116"/>
      <c r="L421" s="111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2"/>
      <c r="D422" s="42"/>
      <c r="E422" s="43"/>
      <c r="F422" s="42"/>
      <c r="G422" s="42"/>
      <c r="H422" s="59"/>
      <c r="I422" s="42"/>
      <c r="J422" s="6"/>
      <c r="K422" s="116"/>
      <c r="L422" s="111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2"/>
      <c r="D423" s="42"/>
      <c r="E423" s="43"/>
      <c r="F423" s="42"/>
      <c r="G423" s="42"/>
      <c r="H423" s="59"/>
      <c r="I423" s="42"/>
      <c r="J423" s="6"/>
      <c r="K423" s="116"/>
      <c r="L423" s="111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2"/>
      <c r="D424" s="42"/>
      <c r="E424" s="43"/>
      <c r="F424" s="42"/>
      <c r="G424" s="42"/>
      <c r="H424" s="59"/>
      <c r="I424" s="42"/>
      <c r="J424" s="6"/>
      <c r="K424" s="116"/>
      <c r="L424" s="111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2"/>
      <c r="D425" s="42"/>
      <c r="E425" s="43"/>
      <c r="F425" s="42"/>
      <c r="G425" s="42"/>
      <c r="H425" s="59"/>
      <c r="I425" s="42"/>
      <c r="J425" s="6"/>
      <c r="K425" s="116"/>
      <c r="L425" s="111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2"/>
      <c r="D426" s="42"/>
      <c r="E426" s="43"/>
      <c r="F426" s="42"/>
      <c r="G426" s="42"/>
      <c r="H426" s="59"/>
      <c r="I426" s="42"/>
      <c r="J426" s="6"/>
      <c r="K426" s="116"/>
      <c r="L426" s="111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2"/>
      <c r="D427" s="42"/>
      <c r="E427" s="43"/>
      <c r="F427" s="42"/>
      <c r="G427" s="42"/>
      <c r="H427" s="59"/>
      <c r="I427" s="42"/>
      <c r="J427" s="6"/>
      <c r="K427" s="116"/>
      <c r="L427" s="111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2"/>
      <c r="D428" s="42"/>
      <c r="E428" s="43"/>
      <c r="F428" s="42"/>
      <c r="G428" s="42"/>
      <c r="H428" s="59"/>
      <c r="I428" s="42"/>
      <c r="J428" s="6"/>
      <c r="K428" s="116"/>
      <c r="L428" s="111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2"/>
      <c r="D429" s="42"/>
      <c r="E429" s="43"/>
      <c r="F429" s="42"/>
      <c r="G429" s="42"/>
      <c r="H429" s="59"/>
      <c r="I429" s="42"/>
      <c r="J429" s="6"/>
      <c r="K429" s="116"/>
      <c r="L429" s="111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2"/>
      <c r="D430" s="42"/>
      <c r="E430" s="43"/>
      <c r="F430" s="42"/>
      <c r="G430" s="42"/>
      <c r="H430" s="59"/>
      <c r="I430" s="42"/>
      <c r="J430" s="6"/>
      <c r="K430" s="116"/>
      <c r="L430" s="111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2"/>
      <c r="D431" s="42"/>
      <c r="E431" s="43"/>
      <c r="F431" s="42"/>
      <c r="G431" s="42"/>
      <c r="H431" s="59"/>
      <c r="I431" s="42"/>
      <c r="J431" s="6"/>
      <c r="K431" s="116"/>
      <c r="L431" s="111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2"/>
      <c r="D432" s="42"/>
      <c r="E432" s="43"/>
      <c r="F432" s="42"/>
      <c r="G432" s="42"/>
      <c r="H432" s="59"/>
      <c r="I432" s="42"/>
      <c r="J432" s="6"/>
      <c r="K432" s="116"/>
      <c r="L432" s="111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2"/>
      <c r="D433" s="42"/>
      <c r="E433" s="43"/>
      <c r="F433" s="42"/>
      <c r="G433" s="42"/>
      <c r="H433" s="59"/>
      <c r="I433" s="42"/>
      <c r="J433" s="6"/>
      <c r="K433" s="116"/>
      <c r="L433" s="111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2"/>
      <c r="D434" s="42"/>
      <c r="E434" s="43"/>
      <c r="F434" s="42"/>
      <c r="G434" s="42"/>
      <c r="H434" s="59"/>
      <c r="I434" s="42"/>
      <c r="J434" s="6"/>
      <c r="K434" s="116"/>
      <c r="L434" s="111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2"/>
      <c r="D435" s="42"/>
      <c r="E435" s="43"/>
      <c r="F435" s="42"/>
      <c r="G435" s="42"/>
      <c r="H435" s="59"/>
      <c r="I435" s="42"/>
      <c r="J435" s="6"/>
      <c r="K435" s="116"/>
      <c r="L435" s="111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2"/>
      <c r="D436" s="42"/>
      <c r="E436" s="43"/>
      <c r="F436" s="42"/>
      <c r="G436" s="42"/>
      <c r="H436" s="59"/>
      <c r="I436" s="42"/>
      <c r="J436" s="6"/>
      <c r="K436" s="116"/>
      <c r="L436" s="111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2"/>
      <c r="D437" s="42"/>
      <c r="E437" s="43"/>
      <c r="F437" s="42"/>
      <c r="G437" s="42"/>
      <c r="H437" s="59"/>
      <c r="I437" s="42"/>
      <c r="J437" s="6"/>
      <c r="K437" s="116"/>
      <c r="L437" s="111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2"/>
      <c r="D438" s="42"/>
      <c r="E438" s="43"/>
      <c r="F438" s="42"/>
      <c r="G438" s="42"/>
      <c r="H438" s="59"/>
      <c r="I438" s="42"/>
      <c r="J438" s="6"/>
      <c r="K438" s="116"/>
      <c r="L438" s="111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2"/>
      <c r="D439" s="42"/>
      <c r="E439" s="43"/>
      <c r="F439" s="42"/>
      <c r="G439" s="42"/>
      <c r="H439" s="59"/>
      <c r="I439" s="42"/>
      <c r="J439" s="6"/>
      <c r="K439" s="116"/>
      <c r="L439" s="111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2"/>
      <c r="D440" s="42"/>
      <c r="E440" s="43"/>
      <c r="F440" s="42"/>
      <c r="G440" s="42"/>
      <c r="H440" s="59"/>
      <c r="I440" s="42"/>
      <c r="J440" s="6"/>
      <c r="K440" s="116"/>
      <c r="L440" s="111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2"/>
      <c r="D441" s="42"/>
      <c r="E441" s="43"/>
      <c r="F441" s="42"/>
      <c r="G441" s="42"/>
      <c r="H441" s="59"/>
      <c r="I441" s="42"/>
      <c r="J441" s="6"/>
      <c r="K441" s="116"/>
      <c r="L441" s="111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2"/>
      <c r="D442" s="42"/>
      <c r="E442" s="43"/>
      <c r="F442" s="42"/>
      <c r="G442" s="42"/>
      <c r="H442" s="59"/>
      <c r="I442" s="42"/>
      <c r="J442" s="6"/>
      <c r="K442" s="116"/>
      <c r="L442" s="111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2"/>
      <c r="D443" s="42"/>
      <c r="E443" s="43"/>
      <c r="F443" s="42"/>
      <c r="G443" s="42"/>
      <c r="H443" s="59"/>
      <c r="I443" s="42"/>
      <c r="J443" s="6"/>
      <c r="K443" s="116"/>
      <c r="L443" s="111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2"/>
      <c r="D444" s="42"/>
      <c r="E444" s="43"/>
      <c r="F444" s="42"/>
      <c r="G444" s="42"/>
      <c r="H444" s="59"/>
      <c r="I444" s="42"/>
      <c r="J444" s="6"/>
      <c r="K444" s="116"/>
      <c r="L444" s="111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2"/>
      <c r="D445" s="42"/>
      <c r="E445" s="43"/>
      <c r="F445" s="42"/>
      <c r="G445" s="42"/>
      <c r="H445" s="59"/>
      <c r="I445" s="42"/>
      <c r="J445" s="6"/>
      <c r="K445" s="116"/>
      <c r="L445" s="111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2"/>
      <c r="D446" s="42"/>
      <c r="E446" s="43"/>
      <c r="F446" s="42"/>
      <c r="G446" s="42"/>
      <c r="H446" s="59"/>
      <c r="I446" s="42"/>
      <c r="J446" s="6"/>
      <c r="K446" s="116"/>
      <c r="L446" s="111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2"/>
      <c r="D447" s="42"/>
      <c r="E447" s="43"/>
      <c r="F447" s="42"/>
      <c r="G447" s="42"/>
      <c r="H447" s="59"/>
      <c r="I447" s="42"/>
      <c r="J447" s="6"/>
      <c r="K447" s="116"/>
      <c r="L447" s="111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2"/>
      <c r="D448" s="42"/>
      <c r="E448" s="43"/>
      <c r="F448" s="42"/>
      <c r="G448" s="42"/>
      <c r="H448" s="59"/>
      <c r="I448" s="42"/>
      <c r="J448" s="6"/>
      <c r="K448" s="116"/>
      <c r="L448" s="111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2"/>
      <c r="D449" s="42"/>
      <c r="E449" s="43"/>
      <c r="F449" s="42"/>
      <c r="G449" s="42"/>
      <c r="H449" s="59"/>
      <c r="I449" s="42"/>
      <c r="J449" s="6"/>
      <c r="K449" s="116"/>
      <c r="L449" s="111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2"/>
      <c r="D450" s="42"/>
      <c r="E450" s="43"/>
      <c r="F450" s="42"/>
      <c r="G450" s="42"/>
      <c r="H450" s="59"/>
      <c r="I450" s="42"/>
      <c r="J450" s="6"/>
      <c r="K450" s="116"/>
      <c r="L450" s="111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2"/>
      <c r="D451" s="42"/>
      <c r="E451" s="43"/>
      <c r="F451" s="42"/>
      <c r="G451" s="42"/>
      <c r="H451" s="59"/>
      <c r="I451" s="42"/>
      <c r="J451" s="6"/>
      <c r="K451" s="116"/>
      <c r="L451" s="111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2"/>
      <c r="D452" s="42"/>
      <c r="E452" s="43"/>
      <c r="F452" s="42"/>
      <c r="G452" s="42"/>
      <c r="H452" s="59"/>
      <c r="I452" s="42"/>
      <c r="J452" s="6"/>
      <c r="K452" s="116"/>
      <c r="L452" s="111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2"/>
      <c r="D453" s="42"/>
      <c r="E453" s="43"/>
      <c r="F453" s="42"/>
      <c r="G453" s="42"/>
      <c r="H453" s="59"/>
      <c r="I453" s="42"/>
      <c r="J453" s="6"/>
      <c r="K453" s="116"/>
      <c r="L453" s="111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2"/>
      <c r="D454" s="42"/>
      <c r="E454" s="43"/>
      <c r="F454" s="42"/>
      <c r="G454" s="42"/>
      <c r="H454" s="59"/>
      <c r="I454" s="42"/>
      <c r="J454" s="6"/>
      <c r="K454" s="116"/>
      <c r="L454" s="111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2"/>
      <c r="D455" s="42"/>
      <c r="E455" s="43"/>
      <c r="F455" s="42"/>
      <c r="G455" s="42"/>
      <c r="H455" s="59"/>
      <c r="I455" s="42"/>
      <c r="J455" s="6"/>
      <c r="K455" s="116"/>
      <c r="L455" s="111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2"/>
      <c r="D456" s="42"/>
      <c r="E456" s="43"/>
      <c r="F456" s="42"/>
      <c r="G456" s="42"/>
      <c r="H456" s="59"/>
      <c r="I456" s="42"/>
      <c r="J456" s="6"/>
      <c r="K456" s="116"/>
      <c r="L456" s="111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2"/>
      <c r="D457" s="42"/>
      <c r="E457" s="43"/>
      <c r="F457" s="42"/>
      <c r="G457" s="42"/>
      <c r="H457" s="59"/>
      <c r="I457" s="42"/>
      <c r="J457" s="6"/>
      <c r="K457" s="116"/>
      <c r="L457" s="111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2"/>
      <c r="D458" s="42"/>
      <c r="E458" s="43"/>
      <c r="F458" s="42"/>
      <c r="G458" s="42"/>
      <c r="H458" s="59"/>
      <c r="I458" s="42"/>
      <c r="J458" s="6"/>
      <c r="K458" s="116"/>
      <c r="L458" s="111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2"/>
      <c r="D459" s="42"/>
      <c r="E459" s="43"/>
      <c r="F459" s="42"/>
      <c r="G459" s="42"/>
      <c r="H459" s="59"/>
      <c r="I459" s="42"/>
      <c r="J459" s="6"/>
      <c r="K459" s="116"/>
      <c r="L459" s="111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2"/>
      <c r="D460" s="42"/>
      <c r="E460" s="43"/>
      <c r="F460" s="42"/>
      <c r="G460" s="42"/>
      <c r="H460" s="59"/>
      <c r="I460" s="42"/>
      <c r="J460" s="6"/>
      <c r="K460" s="116"/>
      <c r="L460" s="111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2"/>
      <c r="D461" s="42"/>
      <c r="E461" s="43"/>
      <c r="F461" s="42"/>
      <c r="G461" s="42"/>
      <c r="H461" s="59"/>
      <c r="I461" s="42"/>
      <c r="J461" s="6"/>
      <c r="K461" s="116"/>
      <c r="L461" s="111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2"/>
      <c r="D462" s="42"/>
      <c r="E462" s="43"/>
      <c r="F462" s="42"/>
      <c r="G462" s="42"/>
      <c r="H462" s="59"/>
      <c r="I462" s="42"/>
      <c r="J462" s="6"/>
      <c r="K462" s="116"/>
      <c r="L462" s="111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2"/>
      <c r="D463" s="42"/>
      <c r="E463" s="43"/>
      <c r="F463" s="42"/>
      <c r="G463" s="42"/>
      <c r="H463" s="59"/>
      <c r="I463" s="42"/>
      <c r="J463" s="6"/>
      <c r="K463" s="116"/>
      <c r="L463" s="111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2"/>
      <c r="D464" s="42"/>
      <c r="E464" s="43"/>
      <c r="F464" s="42"/>
      <c r="G464" s="42"/>
      <c r="H464" s="59"/>
      <c r="I464" s="42"/>
      <c r="J464" s="6"/>
      <c r="K464" s="116"/>
      <c r="L464" s="111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2"/>
      <c r="D465" s="42"/>
      <c r="E465" s="43"/>
      <c r="F465" s="42"/>
      <c r="G465" s="42"/>
      <c r="H465" s="59"/>
      <c r="I465" s="42"/>
      <c r="J465" s="6"/>
      <c r="K465" s="116"/>
      <c r="L465" s="111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2"/>
      <c r="D466" s="42"/>
      <c r="E466" s="43"/>
      <c r="F466" s="42"/>
      <c r="G466" s="42"/>
      <c r="H466" s="59"/>
      <c r="I466" s="42"/>
      <c r="J466" s="6"/>
      <c r="K466" s="116"/>
      <c r="L466" s="111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2"/>
      <c r="D467" s="42"/>
      <c r="E467" s="43"/>
      <c r="F467" s="42"/>
      <c r="G467" s="42"/>
      <c r="H467" s="59"/>
      <c r="I467" s="42"/>
      <c r="J467" s="6"/>
      <c r="K467" s="116"/>
      <c r="L467" s="111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2"/>
      <c r="D468" s="42"/>
      <c r="E468" s="43"/>
      <c r="F468" s="42"/>
      <c r="G468" s="42"/>
      <c r="H468" s="59"/>
      <c r="I468" s="42"/>
      <c r="J468" s="6"/>
      <c r="K468" s="116"/>
      <c r="L468" s="111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2"/>
      <c r="D469" s="42"/>
      <c r="E469" s="43"/>
      <c r="F469" s="42"/>
      <c r="G469" s="42"/>
      <c r="H469" s="59"/>
      <c r="I469" s="42"/>
      <c r="J469" s="6"/>
      <c r="K469" s="116"/>
      <c r="L469" s="111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2"/>
      <c r="D470" s="42"/>
      <c r="E470" s="43"/>
      <c r="F470" s="42"/>
      <c r="G470" s="42"/>
      <c r="H470" s="59"/>
      <c r="I470" s="42"/>
      <c r="J470" s="6"/>
      <c r="K470" s="116"/>
      <c r="L470" s="111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2"/>
      <c r="D471" s="42"/>
      <c r="E471" s="43"/>
      <c r="F471" s="42"/>
      <c r="G471" s="42"/>
      <c r="H471" s="59"/>
      <c r="I471" s="42"/>
      <c r="J471" s="6"/>
      <c r="K471" s="116"/>
      <c r="L471" s="111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2"/>
      <c r="D472" s="42"/>
      <c r="E472" s="43"/>
      <c r="F472" s="42"/>
      <c r="G472" s="42"/>
      <c r="H472" s="59"/>
      <c r="I472" s="42"/>
      <c r="J472" s="6"/>
      <c r="K472" s="116"/>
      <c r="L472" s="111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2"/>
      <c r="D473" s="42"/>
      <c r="E473" s="43"/>
      <c r="F473" s="42"/>
      <c r="G473" s="42"/>
      <c r="H473" s="59"/>
      <c r="I473" s="42"/>
      <c r="J473" s="6"/>
      <c r="K473" s="116"/>
      <c r="L473" s="111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2"/>
      <c r="D474" s="42"/>
      <c r="E474" s="43"/>
      <c r="F474" s="42"/>
      <c r="G474" s="42"/>
      <c r="H474" s="59"/>
      <c r="I474" s="42"/>
      <c r="J474" s="6"/>
      <c r="K474" s="116"/>
      <c r="L474" s="111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2"/>
      <c r="D475" s="42"/>
      <c r="E475" s="43"/>
      <c r="F475" s="42"/>
      <c r="G475" s="42"/>
      <c r="H475" s="59"/>
      <c r="I475" s="42"/>
      <c r="J475" s="6"/>
      <c r="K475" s="116"/>
      <c r="L475" s="111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2"/>
      <c r="D476" s="42"/>
      <c r="E476" s="43"/>
      <c r="F476" s="42"/>
      <c r="G476" s="42"/>
      <c r="H476" s="59"/>
      <c r="I476" s="42"/>
      <c r="J476" s="6"/>
      <c r="K476" s="116"/>
      <c r="L476" s="111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2"/>
      <c r="D477" s="42"/>
      <c r="E477" s="43"/>
      <c r="F477" s="42"/>
      <c r="G477" s="42"/>
      <c r="H477" s="59"/>
      <c r="I477" s="42"/>
      <c r="J477" s="6"/>
      <c r="K477" s="116"/>
      <c r="L477" s="111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2"/>
      <c r="D478" s="42"/>
      <c r="E478" s="43"/>
      <c r="F478" s="42"/>
      <c r="G478" s="42"/>
      <c r="H478" s="59"/>
      <c r="I478" s="42"/>
      <c r="J478" s="6"/>
      <c r="K478" s="116"/>
      <c r="L478" s="111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2"/>
      <c r="D479" s="42"/>
      <c r="E479" s="43"/>
      <c r="F479" s="42"/>
      <c r="G479" s="42"/>
      <c r="H479" s="59"/>
      <c r="I479" s="42"/>
      <c r="J479" s="6"/>
      <c r="K479" s="116"/>
      <c r="L479" s="111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2"/>
      <c r="D480" s="42"/>
      <c r="E480" s="43"/>
      <c r="F480" s="42"/>
      <c r="G480" s="42"/>
      <c r="H480" s="59"/>
      <c r="I480" s="42"/>
      <c r="J480" s="6"/>
      <c r="K480" s="116"/>
      <c r="L480" s="111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2"/>
      <c r="D481" s="42"/>
      <c r="E481" s="43"/>
      <c r="F481" s="42"/>
      <c r="G481" s="42"/>
      <c r="H481" s="59"/>
      <c r="I481" s="42"/>
      <c r="J481" s="6"/>
      <c r="K481" s="116"/>
      <c r="L481" s="111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2"/>
      <c r="D482" s="42"/>
      <c r="E482" s="43"/>
      <c r="F482" s="42"/>
      <c r="G482" s="42"/>
      <c r="H482" s="59"/>
      <c r="I482" s="42"/>
      <c r="J482" s="6"/>
      <c r="K482" s="116"/>
      <c r="L482" s="111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2"/>
      <c r="D483" s="42"/>
      <c r="E483" s="43"/>
      <c r="F483" s="42"/>
      <c r="G483" s="42"/>
      <c r="H483" s="59"/>
      <c r="I483" s="42"/>
      <c r="J483" s="6"/>
      <c r="K483" s="116"/>
      <c r="L483" s="111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2"/>
      <c r="D484" s="42"/>
      <c r="E484" s="43"/>
      <c r="F484" s="42"/>
      <c r="G484" s="42"/>
      <c r="H484" s="59"/>
      <c r="I484" s="42"/>
      <c r="J484" s="6"/>
      <c r="K484" s="116"/>
      <c r="L484" s="111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2"/>
      <c r="D485" s="42"/>
      <c r="E485" s="43"/>
      <c r="F485" s="42"/>
      <c r="G485" s="42"/>
      <c r="H485" s="59"/>
      <c r="I485" s="42"/>
      <c r="J485" s="6"/>
      <c r="K485" s="116"/>
      <c r="L485" s="111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2"/>
      <c r="D486" s="42"/>
      <c r="E486" s="43"/>
      <c r="F486" s="42"/>
      <c r="G486" s="42"/>
      <c r="H486" s="59"/>
      <c r="I486" s="42"/>
      <c r="J486" s="6"/>
      <c r="K486" s="116"/>
      <c r="L486" s="111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2"/>
      <c r="D487" s="42"/>
      <c r="E487" s="43"/>
      <c r="F487" s="42"/>
      <c r="G487" s="42"/>
      <c r="H487" s="59"/>
      <c r="I487" s="42"/>
      <c r="J487" s="6"/>
      <c r="K487" s="116"/>
      <c r="L487" s="111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2"/>
      <c r="D488" s="42"/>
      <c r="E488" s="43"/>
      <c r="F488" s="42"/>
      <c r="G488" s="42"/>
      <c r="H488" s="59"/>
      <c r="I488" s="42"/>
      <c r="J488" s="6"/>
      <c r="K488" s="116"/>
      <c r="L488" s="111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2"/>
      <c r="D489" s="42"/>
      <c r="E489" s="43"/>
      <c r="F489" s="42"/>
      <c r="G489" s="42"/>
      <c r="H489" s="59"/>
      <c r="I489" s="42"/>
      <c r="J489" s="6"/>
      <c r="K489" s="116"/>
      <c r="L489" s="111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2"/>
      <c r="D490" s="42"/>
      <c r="E490" s="43"/>
      <c r="F490" s="42"/>
      <c r="G490" s="42"/>
      <c r="H490" s="59"/>
      <c r="I490" s="42"/>
      <c r="J490" s="6"/>
      <c r="K490" s="116"/>
      <c r="L490" s="111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2"/>
      <c r="D491" s="42"/>
      <c r="E491" s="43"/>
      <c r="F491" s="42"/>
      <c r="G491" s="42"/>
      <c r="H491" s="59"/>
      <c r="I491" s="42"/>
      <c r="J491" s="6"/>
      <c r="K491" s="116"/>
      <c r="L491" s="111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2"/>
      <c r="D492" s="42"/>
      <c r="E492" s="43"/>
      <c r="F492" s="42"/>
      <c r="G492" s="42"/>
      <c r="H492" s="59"/>
      <c r="I492" s="42"/>
      <c r="J492" s="6"/>
      <c r="K492" s="116"/>
      <c r="L492" s="111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2"/>
      <c r="D493" s="42"/>
      <c r="E493" s="43"/>
      <c r="F493" s="42"/>
      <c r="G493" s="42"/>
      <c r="H493" s="59"/>
      <c r="I493" s="42"/>
      <c r="J493" s="6"/>
      <c r="K493" s="116"/>
      <c r="L493" s="111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2"/>
      <c r="D494" s="42"/>
      <c r="E494" s="43"/>
      <c r="F494" s="42"/>
      <c r="G494" s="42"/>
      <c r="H494" s="59"/>
      <c r="I494" s="42"/>
      <c r="J494" s="6"/>
      <c r="K494" s="116"/>
      <c r="L494" s="111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2"/>
      <c r="D495" s="42"/>
      <c r="E495" s="43"/>
      <c r="F495" s="42"/>
      <c r="G495" s="42"/>
      <c r="H495" s="59"/>
      <c r="I495" s="42"/>
      <c r="J495" s="6"/>
      <c r="K495" s="116"/>
      <c r="L495" s="111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2"/>
      <c r="D496" s="42"/>
      <c r="E496" s="43"/>
      <c r="F496" s="42"/>
      <c r="G496" s="42"/>
      <c r="H496" s="59"/>
      <c r="I496" s="42"/>
      <c r="J496" s="6"/>
      <c r="K496" s="116"/>
      <c r="L496" s="111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2"/>
      <c r="D497" s="42"/>
      <c r="E497" s="43"/>
      <c r="F497" s="42"/>
      <c r="G497" s="42"/>
      <c r="H497" s="59"/>
      <c r="I497" s="42"/>
      <c r="J497" s="6"/>
      <c r="K497" s="116"/>
      <c r="L497" s="111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2"/>
      <c r="D498" s="42"/>
      <c r="E498" s="43"/>
      <c r="F498" s="42"/>
      <c r="G498" s="42"/>
      <c r="H498" s="59"/>
      <c r="I498" s="42"/>
      <c r="J498" s="6"/>
      <c r="K498" s="116"/>
      <c r="L498" s="111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2"/>
      <c r="D499" s="42"/>
      <c r="E499" s="43"/>
      <c r="F499" s="42"/>
      <c r="G499" s="42"/>
      <c r="H499" s="59"/>
      <c r="I499" s="42"/>
      <c r="J499" s="6"/>
      <c r="K499" s="116"/>
      <c r="L499" s="111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2"/>
      <c r="D500" s="42"/>
      <c r="E500" s="43"/>
      <c r="F500" s="42"/>
      <c r="G500" s="42"/>
      <c r="H500" s="59"/>
      <c r="I500" s="42"/>
      <c r="J500" s="6"/>
      <c r="K500" s="116"/>
      <c r="L500" s="111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2"/>
      <c r="D501" s="42"/>
      <c r="E501" s="43"/>
      <c r="F501" s="42"/>
      <c r="G501" s="42"/>
      <c r="H501" s="59"/>
      <c r="I501" s="42"/>
      <c r="J501" s="6"/>
      <c r="K501" s="116"/>
      <c r="L501" s="111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2"/>
      <c r="D502" s="42"/>
      <c r="E502" s="43"/>
      <c r="F502" s="42"/>
      <c r="G502" s="42"/>
      <c r="H502" s="59"/>
      <c r="I502" s="42"/>
      <c r="J502" s="6"/>
      <c r="K502" s="116"/>
      <c r="L502" s="111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2"/>
      <c r="D503" s="42"/>
      <c r="E503" s="43"/>
      <c r="F503" s="42"/>
      <c r="G503" s="42"/>
      <c r="H503" s="59"/>
      <c r="I503" s="42"/>
      <c r="J503" s="6"/>
      <c r="K503" s="116"/>
      <c r="L503" s="111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2"/>
      <c r="D504" s="42"/>
      <c r="E504" s="43"/>
      <c r="F504" s="42"/>
      <c r="G504" s="42"/>
      <c r="H504" s="59"/>
      <c r="I504" s="42"/>
      <c r="J504" s="6"/>
      <c r="K504" s="116"/>
      <c r="L504" s="111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2"/>
      <c r="D505" s="42"/>
      <c r="E505" s="43"/>
      <c r="F505" s="42"/>
      <c r="G505" s="42"/>
      <c r="H505" s="59"/>
      <c r="I505" s="42"/>
      <c r="J505" s="6"/>
      <c r="K505" s="116"/>
      <c r="L505" s="111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2"/>
      <c r="D506" s="42"/>
      <c r="E506" s="43"/>
      <c r="F506" s="42"/>
      <c r="G506" s="42"/>
      <c r="H506" s="59"/>
      <c r="I506" s="42"/>
      <c r="J506" s="6"/>
      <c r="K506" s="116"/>
      <c r="L506" s="111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2"/>
      <c r="D507" s="42"/>
      <c r="E507" s="43"/>
      <c r="F507" s="42"/>
      <c r="G507" s="42"/>
      <c r="H507" s="59"/>
      <c r="I507" s="42"/>
      <c r="J507" s="6"/>
      <c r="K507" s="116"/>
      <c r="L507" s="111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2"/>
      <c r="D508" s="42"/>
      <c r="E508" s="43"/>
      <c r="F508" s="42"/>
      <c r="G508" s="42"/>
      <c r="H508" s="59"/>
      <c r="I508" s="42"/>
      <c r="J508" s="6"/>
      <c r="K508" s="116"/>
      <c r="L508" s="111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2"/>
      <c r="D509" s="42"/>
      <c r="E509" s="43"/>
      <c r="F509" s="42"/>
      <c r="G509" s="42"/>
      <c r="H509" s="59"/>
      <c r="I509" s="42"/>
      <c r="J509" s="6"/>
      <c r="K509" s="116"/>
      <c r="L509" s="111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2"/>
      <c r="D510" s="42"/>
      <c r="E510" s="43"/>
      <c r="F510" s="42"/>
      <c r="G510" s="42"/>
      <c r="H510" s="59"/>
      <c r="I510" s="42"/>
      <c r="J510" s="6"/>
      <c r="K510" s="116"/>
      <c r="L510" s="111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2"/>
      <c r="D511" s="42"/>
      <c r="E511" s="43"/>
      <c r="F511" s="42"/>
      <c r="G511" s="42"/>
      <c r="H511" s="59"/>
      <c r="I511" s="42"/>
      <c r="J511" s="6"/>
      <c r="K511" s="116"/>
      <c r="L511" s="111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2"/>
      <c r="D512" s="42"/>
      <c r="E512" s="43"/>
      <c r="F512" s="42"/>
      <c r="G512" s="42"/>
      <c r="H512" s="59"/>
      <c r="I512" s="42"/>
      <c r="J512" s="6"/>
      <c r="K512" s="116"/>
      <c r="L512" s="111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2"/>
      <c r="D513" s="42"/>
      <c r="E513" s="43"/>
      <c r="F513" s="42"/>
      <c r="G513" s="42"/>
      <c r="H513" s="59"/>
      <c r="I513" s="42"/>
      <c r="J513" s="6"/>
      <c r="K513" s="116"/>
      <c r="L513" s="111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2"/>
      <c r="D514" s="42"/>
      <c r="E514" s="43"/>
      <c r="F514" s="42"/>
      <c r="G514" s="42"/>
      <c r="H514" s="59"/>
      <c r="I514" s="42"/>
      <c r="J514" s="6"/>
      <c r="K514" s="116"/>
      <c r="L514" s="111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2"/>
      <c r="D515" s="42"/>
      <c r="E515" s="43"/>
      <c r="F515" s="42"/>
      <c r="G515" s="42"/>
      <c r="H515" s="59"/>
      <c r="I515" s="42"/>
      <c r="J515" s="6"/>
      <c r="K515" s="116"/>
      <c r="L515" s="111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2"/>
      <c r="D516" s="42"/>
      <c r="E516" s="43"/>
      <c r="F516" s="42"/>
      <c r="G516" s="42"/>
      <c r="H516" s="59"/>
      <c r="I516" s="42"/>
      <c r="J516" s="6"/>
      <c r="K516" s="116"/>
      <c r="L516" s="111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2"/>
      <c r="D517" s="42"/>
      <c r="E517" s="43"/>
      <c r="F517" s="42"/>
      <c r="G517" s="42"/>
      <c r="H517" s="59"/>
      <c r="I517" s="42"/>
      <c r="J517" s="6"/>
      <c r="K517" s="116"/>
      <c r="L517" s="111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2"/>
      <c r="D518" s="42"/>
      <c r="E518" s="43"/>
      <c r="F518" s="42"/>
      <c r="G518" s="42"/>
      <c r="H518" s="59"/>
      <c r="I518" s="42"/>
      <c r="J518" s="6"/>
      <c r="K518" s="116"/>
      <c r="L518" s="111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2"/>
      <c r="D519" s="42"/>
      <c r="E519" s="43"/>
      <c r="F519" s="42"/>
      <c r="G519" s="42"/>
      <c r="H519" s="59"/>
      <c r="I519" s="42"/>
      <c r="J519" s="6"/>
      <c r="K519" s="116"/>
      <c r="L519" s="111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2"/>
      <c r="D520" s="42"/>
      <c r="E520" s="43"/>
      <c r="F520" s="42"/>
      <c r="G520" s="42"/>
      <c r="H520" s="59"/>
      <c r="I520" s="42"/>
      <c r="J520" s="6"/>
      <c r="K520" s="116"/>
      <c r="L520" s="111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2"/>
      <c r="D521" s="42"/>
      <c r="E521" s="43"/>
      <c r="F521" s="42"/>
      <c r="G521" s="42"/>
      <c r="H521" s="59"/>
      <c r="I521" s="42"/>
      <c r="J521" s="6"/>
      <c r="K521" s="116"/>
      <c r="L521" s="111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2"/>
      <c r="D522" s="42"/>
      <c r="E522" s="43"/>
      <c r="F522" s="42"/>
      <c r="G522" s="42"/>
      <c r="H522" s="59"/>
      <c r="I522" s="42"/>
      <c r="J522" s="6"/>
      <c r="K522" s="116"/>
      <c r="L522" s="111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2"/>
      <c r="D523" s="42"/>
      <c r="E523" s="43"/>
      <c r="F523" s="42"/>
      <c r="G523" s="42"/>
      <c r="H523" s="59"/>
      <c r="I523" s="42"/>
      <c r="J523" s="6"/>
      <c r="K523" s="116"/>
      <c r="L523" s="111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2"/>
      <c r="D524" s="42"/>
      <c r="E524" s="43"/>
      <c r="F524" s="42"/>
      <c r="G524" s="42"/>
      <c r="H524" s="59"/>
      <c r="I524" s="42"/>
      <c r="J524" s="6"/>
      <c r="K524" s="116"/>
      <c r="L524" s="111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2"/>
      <c r="D525" s="42"/>
      <c r="E525" s="43"/>
      <c r="F525" s="42"/>
      <c r="G525" s="42"/>
      <c r="H525" s="59"/>
      <c r="I525" s="42"/>
      <c r="J525" s="6"/>
      <c r="K525" s="116"/>
      <c r="L525" s="111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2"/>
      <c r="D526" s="42"/>
      <c r="E526" s="43"/>
      <c r="F526" s="42"/>
      <c r="G526" s="42"/>
      <c r="H526" s="59"/>
      <c r="I526" s="42"/>
      <c r="J526" s="6"/>
      <c r="K526" s="116"/>
      <c r="L526" s="111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2"/>
      <c r="D527" s="42"/>
      <c r="E527" s="43"/>
      <c r="F527" s="42"/>
      <c r="G527" s="42"/>
      <c r="H527" s="59"/>
      <c r="I527" s="42"/>
      <c r="J527" s="6"/>
      <c r="K527" s="116"/>
      <c r="L527" s="111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2"/>
      <c r="D528" s="42"/>
      <c r="E528" s="43"/>
      <c r="F528" s="42"/>
      <c r="G528" s="42"/>
      <c r="H528" s="59"/>
      <c r="I528" s="42"/>
      <c r="J528" s="6"/>
      <c r="K528" s="116"/>
      <c r="L528" s="111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2"/>
      <c r="D529" s="42"/>
      <c r="E529" s="43"/>
      <c r="F529" s="42"/>
      <c r="G529" s="42"/>
      <c r="H529" s="59"/>
      <c r="I529" s="42"/>
      <c r="J529" s="6"/>
      <c r="K529" s="116"/>
      <c r="L529" s="111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2"/>
      <c r="D530" s="42"/>
      <c r="E530" s="43"/>
      <c r="F530" s="42"/>
      <c r="G530" s="42"/>
      <c r="H530" s="59"/>
      <c r="I530" s="42"/>
      <c r="J530" s="6"/>
      <c r="K530" s="116"/>
      <c r="L530" s="111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2"/>
      <c r="D531" s="42"/>
      <c r="E531" s="43"/>
      <c r="F531" s="42"/>
      <c r="G531" s="42"/>
      <c r="H531" s="59"/>
      <c r="I531" s="42"/>
      <c r="J531" s="6"/>
      <c r="K531" s="116"/>
      <c r="L531" s="111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2"/>
      <c r="D532" s="42"/>
      <c r="E532" s="43"/>
      <c r="F532" s="42"/>
      <c r="G532" s="42"/>
      <c r="H532" s="59"/>
      <c r="I532" s="42"/>
      <c r="J532" s="6"/>
      <c r="K532" s="116"/>
      <c r="L532" s="111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2"/>
      <c r="D533" s="42"/>
      <c r="E533" s="43"/>
      <c r="F533" s="42"/>
      <c r="G533" s="42"/>
      <c r="H533" s="59"/>
      <c r="I533" s="42"/>
      <c r="J533" s="6"/>
      <c r="K533" s="116"/>
      <c r="L533" s="111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2"/>
      <c r="D534" s="42"/>
      <c r="E534" s="43"/>
      <c r="F534" s="42"/>
      <c r="G534" s="42"/>
      <c r="H534" s="59"/>
      <c r="I534" s="42"/>
      <c r="J534" s="6"/>
      <c r="K534" s="116"/>
      <c r="L534" s="111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2"/>
      <c r="D535" s="42"/>
      <c r="E535" s="43"/>
      <c r="F535" s="42"/>
      <c r="G535" s="42"/>
      <c r="H535" s="59"/>
      <c r="I535" s="42"/>
      <c r="J535" s="6"/>
      <c r="K535" s="116"/>
      <c r="L535" s="111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2"/>
      <c r="D536" s="42"/>
      <c r="E536" s="43"/>
      <c r="F536" s="42"/>
      <c r="G536" s="42"/>
      <c r="H536" s="59"/>
      <c r="I536" s="42"/>
      <c r="J536" s="6"/>
      <c r="K536" s="116"/>
      <c r="L536" s="111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2"/>
      <c r="D537" s="42"/>
      <c r="E537" s="43"/>
      <c r="F537" s="42"/>
      <c r="G537" s="42"/>
      <c r="H537" s="59"/>
      <c r="I537" s="42"/>
      <c r="J537" s="6"/>
      <c r="K537" s="116"/>
      <c r="L537" s="111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2"/>
      <c r="D538" s="42"/>
      <c r="E538" s="43"/>
      <c r="F538" s="42"/>
      <c r="G538" s="42"/>
      <c r="H538" s="59"/>
      <c r="I538" s="42"/>
      <c r="J538" s="6"/>
      <c r="K538" s="116"/>
      <c r="L538" s="111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2"/>
      <c r="D539" s="42"/>
      <c r="E539" s="43"/>
      <c r="F539" s="42"/>
      <c r="G539" s="42"/>
      <c r="H539" s="59"/>
      <c r="I539" s="42"/>
      <c r="J539" s="6"/>
      <c r="K539" s="116"/>
      <c r="L539" s="111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2"/>
      <c r="D540" s="42"/>
      <c r="E540" s="43"/>
      <c r="F540" s="42"/>
      <c r="G540" s="42"/>
      <c r="H540" s="59"/>
      <c r="I540" s="42"/>
      <c r="J540" s="6"/>
      <c r="K540" s="116"/>
      <c r="L540" s="111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2"/>
      <c r="D541" s="42"/>
      <c r="E541" s="43"/>
      <c r="F541" s="42"/>
      <c r="G541" s="42"/>
      <c r="H541" s="59"/>
      <c r="I541" s="42"/>
      <c r="J541" s="6"/>
      <c r="K541" s="116"/>
      <c r="L541" s="111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2"/>
      <c r="D542" s="42"/>
      <c r="E542" s="43"/>
      <c r="F542" s="42"/>
      <c r="G542" s="42"/>
      <c r="H542" s="59"/>
      <c r="I542" s="42"/>
      <c r="J542" s="6"/>
      <c r="K542" s="116"/>
      <c r="L542" s="111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2"/>
      <c r="D543" s="42"/>
      <c r="E543" s="43"/>
      <c r="F543" s="42"/>
      <c r="G543" s="42"/>
      <c r="H543" s="59"/>
      <c r="I543" s="42"/>
      <c r="J543" s="6"/>
      <c r="K543" s="116"/>
      <c r="L543" s="111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2"/>
      <c r="D544" s="42"/>
      <c r="E544" s="43"/>
      <c r="F544" s="42"/>
      <c r="G544" s="42"/>
      <c r="H544" s="59"/>
      <c r="I544" s="42"/>
      <c r="J544" s="6"/>
      <c r="K544" s="116"/>
      <c r="L544" s="111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2"/>
      <c r="D545" s="42"/>
      <c r="E545" s="43"/>
      <c r="F545" s="42"/>
      <c r="G545" s="42"/>
      <c r="H545" s="59"/>
      <c r="I545" s="42"/>
      <c r="J545" s="6"/>
      <c r="K545" s="116"/>
      <c r="L545" s="111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2"/>
      <c r="D546" s="42"/>
      <c r="E546" s="43"/>
      <c r="F546" s="42"/>
      <c r="G546" s="42"/>
      <c r="H546" s="59"/>
      <c r="I546" s="42"/>
      <c r="J546" s="6"/>
      <c r="K546" s="116"/>
      <c r="L546" s="111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2"/>
      <c r="D547" s="42"/>
      <c r="E547" s="43"/>
      <c r="F547" s="42"/>
      <c r="G547" s="42"/>
      <c r="H547" s="59"/>
      <c r="I547" s="42"/>
      <c r="J547" s="6"/>
      <c r="K547" s="116"/>
      <c r="L547" s="111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2"/>
      <c r="D548" s="42"/>
      <c r="E548" s="43"/>
      <c r="F548" s="42"/>
      <c r="G548" s="42"/>
      <c r="H548" s="59"/>
      <c r="I548" s="42"/>
      <c r="J548" s="6"/>
      <c r="K548" s="116"/>
      <c r="L548" s="111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2"/>
      <c r="D549" s="42"/>
      <c r="E549" s="43"/>
      <c r="F549" s="42"/>
      <c r="G549" s="42"/>
      <c r="H549" s="59"/>
      <c r="I549" s="42"/>
      <c r="J549" s="6"/>
      <c r="K549" s="116"/>
      <c r="L549" s="111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2"/>
      <c r="D550" s="42"/>
      <c r="E550" s="43"/>
      <c r="F550" s="42"/>
      <c r="G550" s="42"/>
      <c r="H550" s="59"/>
      <c r="I550" s="42"/>
      <c r="J550" s="6"/>
      <c r="K550" s="116"/>
      <c r="L550" s="111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2"/>
      <c r="D551" s="42"/>
      <c r="E551" s="43"/>
      <c r="F551" s="42"/>
      <c r="G551" s="42"/>
      <c r="H551" s="59"/>
      <c r="I551" s="42"/>
      <c r="J551" s="6"/>
      <c r="K551" s="116"/>
      <c r="L551" s="111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2"/>
      <c r="D552" s="42"/>
      <c r="E552" s="43"/>
      <c r="F552" s="42"/>
      <c r="G552" s="42"/>
      <c r="H552" s="59"/>
      <c r="I552" s="42"/>
      <c r="J552" s="6"/>
      <c r="K552" s="116"/>
      <c r="L552" s="111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2"/>
      <c r="D553" s="42"/>
      <c r="E553" s="43"/>
      <c r="F553" s="42"/>
      <c r="G553" s="42"/>
      <c r="H553" s="59"/>
      <c r="I553" s="42"/>
      <c r="J553" s="6"/>
      <c r="K553" s="116"/>
      <c r="L553" s="111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2"/>
      <c r="D554" s="42"/>
      <c r="E554" s="43"/>
      <c r="F554" s="42"/>
      <c r="G554" s="42"/>
      <c r="H554" s="59"/>
      <c r="I554" s="42"/>
      <c r="J554" s="6"/>
      <c r="K554" s="116"/>
      <c r="L554" s="111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2"/>
      <c r="D555" s="42"/>
      <c r="E555" s="43"/>
      <c r="F555" s="42"/>
      <c r="G555" s="42"/>
      <c r="H555" s="59"/>
      <c r="I555" s="42"/>
      <c r="J555" s="6"/>
      <c r="K555" s="116"/>
      <c r="L555" s="111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2"/>
      <c r="D556" s="42"/>
      <c r="E556" s="43"/>
      <c r="F556" s="42"/>
      <c r="G556" s="42"/>
      <c r="H556" s="59"/>
      <c r="I556" s="42"/>
      <c r="J556" s="6"/>
      <c r="K556" s="116"/>
      <c r="L556" s="111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2"/>
      <c r="D557" s="42"/>
      <c r="E557" s="43"/>
      <c r="F557" s="42"/>
      <c r="G557" s="42"/>
      <c r="H557" s="59"/>
      <c r="I557" s="42"/>
      <c r="J557" s="6"/>
      <c r="K557" s="116"/>
      <c r="L557" s="111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2"/>
      <c r="D558" s="42"/>
      <c r="E558" s="43"/>
      <c r="F558" s="42"/>
      <c r="G558" s="42"/>
      <c r="H558" s="59"/>
      <c r="I558" s="42"/>
      <c r="J558" s="6"/>
      <c r="K558" s="116"/>
      <c r="L558" s="111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2"/>
      <c r="D559" s="42"/>
      <c r="E559" s="43"/>
      <c r="F559" s="42"/>
      <c r="G559" s="42"/>
      <c r="H559" s="59"/>
      <c r="I559" s="42"/>
      <c r="J559" s="6"/>
      <c r="K559" s="116"/>
      <c r="L559" s="111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2"/>
      <c r="D560" s="42"/>
      <c r="E560" s="43"/>
      <c r="F560" s="42"/>
      <c r="G560" s="42"/>
      <c r="H560" s="59"/>
      <c r="I560" s="42"/>
      <c r="J560" s="6"/>
      <c r="K560" s="116"/>
      <c r="L560" s="111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2"/>
      <c r="D561" s="42"/>
      <c r="E561" s="43"/>
      <c r="F561" s="42"/>
      <c r="G561" s="42"/>
      <c r="H561" s="59"/>
      <c r="I561" s="42"/>
      <c r="J561" s="6"/>
      <c r="K561" s="116"/>
      <c r="L561" s="111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2"/>
      <c r="D562" s="42"/>
      <c r="E562" s="43"/>
      <c r="F562" s="42"/>
      <c r="G562" s="42"/>
      <c r="H562" s="59"/>
      <c r="I562" s="42"/>
      <c r="J562" s="6"/>
      <c r="K562" s="116"/>
      <c r="L562" s="111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2"/>
      <c r="D563" s="42"/>
      <c r="E563" s="43"/>
      <c r="F563" s="42"/>
      <c r="G563" s="42"/>
      <c r="H563" s="59"/>
      <c r="I563" s="42"/>
      <c r="J563" s="6"/>
      <c r="K563" s="116"/>
      <c r="L563" s="111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2"/>
      <c r="D564" s="42"/>
      <c r="E564" s="43"/>
      <c r="F564" s="42"/>
      <c r="G564" s="42"/>
      <c r="H564" s="59"/>
      <c r="I564" s="42"/>
      <c r="J564" s="6"/>
      <c r="K564" s="116"/>
      <c r="L564" s="111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2"/>
      <c r="D565" s="42"/>
      <c r="E565" s="43"/>
      <c r="F565" s="42"/>
      <c r="G565" s="42"/>
      <c r="H565" s="59"/>
      <c r="I565" s="42"/>
      <c r="J565" s="6"/>
      <c r="K565" s="116"/>
      <c r="L565" s="111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2"/>
      <c r="D566" s="42"/>
      <c r="E566" s="43"/>
      <c r="F566" s="42"/>
      <c r="G566" s="42"/>
      <c r="H566" s="59"/>
      <c r="I566" s="42"/>
      <c r="J566" s="6"/>
      <c r="K566" s="116"/>
      <c r="L566" s="111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2"/>
      <c r="D567" s="42"/>
      <c r="E567" s="43"/>
      <c r="F567" s="42"/>
      <c r="G567" s="42"/>
      <c r="H567" s="59"/>
      <c r="I567" s="42"/>
      <c r="J567" s="6"/>
      <c r="K567" s="116"/>
      <c r="L567" s="111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2"/>
      <c r="D568" s="42"/>
      <c r="E568" s="43"/>
      <c r="F568" s="42"/>
      <c r="G568" s="42"/>
      <c r="H568" s="59"/>
      <c r="I568" s="42"/>
      <c r="J568" s="6"/>
      <c r="K568" s="116"/>
      <c r="L568" s="111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2"/>
      <c r="D569" s="42"/>
      <c r="E569" s="43"/>
      <c r="F569" s="42"/>
      <c r="G569" s="42"/>
      <c r="H569" s="59"/>
      <c r="I569" s="42"/>
      <c r="J569" s="6"/>
      <c r="K569" s="116"/>
      <c r="L569" s="111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2"/>
      <c r="D570" s="42"/>
      <c r="E570" s="43"/>
      <c r="F570" s="42"/>
      <c r="G570" s="42"/>
      <c r="H570" s="59"/>
      <c r="I570" s="42"/>
      <c r="J570" s="6"/>
      <c r="K570" s="116"/>
      <c r="L570" s="111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2"/>
      <c r="D571" s="42"/>
      <c r="E571" s="43"/>
      <c r="F571" s="42"/>
      <c r="G571" s="42"/>
      <c r="H571" s="59"/>
      <c r="I571" s="42"/>
      <c r="J571" s="6"/>
      <c r="K571" s="116"/>
      <c r="L571" s="111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2"/>
      <c r="D572" s="42"/>
      <c r="E572" s="43"/>
      <c r="F572" s="42"/>
      <c r="G572" s="42"/>
      <c r="H572" s="59"/>
      <c r="I572" s="42"/>
      <c r="J572" s="6"/>
      <c r="K572" s="116"/>
      <c r="L572" s="111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2"/>
      <c r="D573" s="42"/>
      <c r="E573" s="43"/>
      <c r="F573" s="42"/>
      <c r="G573" s="42"/>
      <c r="H573" s="59"/>
      <c r="I573" s="42"/>
      <c r="J573" s="6"/>
      <c r="K573" s="116"/>
      <c r="L573" s="111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2"/>
      <c r="D574" s="42"/>
      <c r="E574" s="43"/>
      <c r="F574" s="42"/>
      <c r="G574" s="42"/>
      <c r="H574" s="59"/>
      <c r="I574" s="42"/>
      <c r="J574" s="6"/>
      <c r="K574" s="116"/>
      <c r="L574" s="111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2"/>
      <c r="D575" s="42"/>
      <c r="E575" s="43"/>
      <c r="F575" s="42"/>
      <c r="G575" s="42"/>
      <c r="H575" s="59"/>
      <c r="I575" s="42"/>
      <c r="J575" s="6"/>
      <c r="K575" s="116"/>
      <c r="L575" s="111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2"/>
      <c r="D576" s="42"/>
      <c r="E576" s="43"/>
      <c r="F576" s="42"/>
      <c r="G576" s="42"/>
      <c r="H576" s="59"/>
      <c r="I576" s="42"/>
      <c r="J576" s="6"/>
      <c r="K576" s="116"/>
      <c r="L576" s="111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2"/>
      <c r="D577" s="42"/>
      <c r="E577" s="43"/>
      <c r="F577" s="42"/>
      <c r="G577" s="42"/>
      <c r="H577" s="59"/>
      <c r="I577" s="42"/>
      <c r="J577" s="6"/>
      <c r="K577" s="116"/>
      <c r="L577" s="111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2"/>
      <c r="D578" s="42"/>
      <c r="E578" s="43"/>
      <c r="F578" s="42"/>
      <c r="G578" s="42"/>
      <c r="H578" s="59"/>
      <c r="I578" s="42"/>
      <c r="J578" s="6"/>
      <c r="K578" s="116"/>
      <c r="L578" s="111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2"/>
      <c r="D579" s="42"/>
      <c r="E579" s="43"/>
      <c r="F579" s="42"/>
      <c r="G579" s="42"/>
      <c r="H579" s="59"/>
      <c r="I579" s="42"/>
      <c r="J579" s="6"/>
      <c r="K579" s="116"/>
      <c r="L579" s="111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2"/>
      <c r="D580" s="42"/>
      <c r="E580" s="43"/>
      <c r="F580" s="42"/>
      <c r="G580" s="42"/>
      <c r="H580" s="59"/>
      <c r="I580" s="42"/>
      <c r="J580" s="6"/>
      <c r="K580" s="116"/>
      <c r="L580" s="111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2"/>
      <c r="D581" s="42"/>
      <c r="E581" s="43"/>
      <c r="F581" s="42"/>
      <c r="G581" s="42"/>
      <c r="H581" s="59"/>
      <c r="I581" s="42"/>
      <c r="J581" s="6"/>
      <c r="K581" s="116"/>
      <c r="L581" s="111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2"/>
      <c r="D582" s="42"/>
      <c r="E582" s="43"/>
      <c r="F582" s="42"/>
      <c r="G582" s="42"/>
      <c r="H582" s="59"/>
      <c r="I582" s="42"/>
      <c r="J582" s="6"/>
      <c r="K582" s="116"/>
      <c r="L582" s="111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2"/>
      <c r="D583" s="42"/>
      <c r="E583" s="43"/>
      <c r="F583" s="42"/>
      <c r="G583" s="42"/>
      <c r="H583" s="59"/>
      <c r="I583" s="42"/>
      <c r="J583" s="6"/>
      <c r="K583" s="116"/>
      <c r="L583" s="111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2"/>
      <c r="D584" s="42"/>
      <c r="E584" s="43"/>
      <c r="F584" s="42"/>
      <c r="G584" s="42"/>
      <c r="H584" s="59"/>
      <c r="I584" s="42"/>
      <c r="J584" s="6"/>
      <c r="K584" s="116"/>
      <c r="L584" s="111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2"/>
      <c r="D585" s="42"/>
      <c r="E585" s="43"/>
      <c r="F585" s="42"/>
      <c r="G585" s="42"/>
      <c r="H585" s="59"/>
      <c r="I585" s="42"/>
      <c r="J585" s="6"/>
      <c r="K585" s="116"/>
      <c r="L585" s="111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2"/>
      <c r="D586" s="42"/>
      <c r="E586" s="43"/>
      <c r="F586" s="42"/>
      <c r="G586" s="42"/>
      <c r="H586" s="59"/>
      <c r="I586" s="42"/>
      <c r="J586" s="6"/>
      <c r="K586" s="116"/>
      <c r="L586" s="111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2"/>
      <c r="D587" s="42"/>
      <c r="E587" s="43"/>
      <c r="F587" s="42"/>
      <c r="G587" s="42"/>
      <c r="H587" s="59"/>
      <c r="I587" s="42"/>
      <c r="J587" s="6"/>
      <c r="K587" s="116"/>
      <c r="L587" s="111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2"/>
      <c r="D588" s="42"/>
      <c r="E588" s="43"/>
      <c r="F588" s="42"/>
      <c r="G588" s="42"/>
      <c r="H588" s="59"/>
      <c r="I588" s="42"/>
      <c r="J588" s="6"/>
      <c r="K588" s="116"/>
      <c r="L588" s="111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2"/>
      <c r="D589" s="42"/>
      <c r="E589" s="43"/>
      <c r="F589" s="42"/>
      <c r="G589" s="42"/>
      <c r="H589" s="59"/>
      <c r="I589" s="42"/>
      <c r="J589" s="6"/>
      <c r="K589" s="116"/>
      <c r="L589" s="111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2"/>
      <c r="D590" s="42"/>
      <c r="E590" s="43"/>
      <c r="F590" s="42"/>
      <c r="G590" s="42"/>
      <c r="H590" s="59"/>
      <c r="I590" s="42"/>
      <c r="J590" s="6"/>
      <c r="K590" s="116"/>
      <c r="L590" s="111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2"/>
      <c r="D591" s="42"/>
      <c r="E591" s="43"/>
      <c r="F591" s="42"/>
      <c r="G591" s="42"/>
      <c r="H591" s="59"/>
      <c r="I591" s="42"/>
      <c r="J591" s="6"/>
      <c r="K591" s="116"/>
      <c r="L591" s="111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2"/>
      <c r="D592" s="42"/>
      <c r="E592" s="43"/>
      <c r="F592" s="42"/>
      <c r="G592" s="42"/>
      <c r="H592" s="59"/>
      <c r="I592" s="42"/>
      <c r="J592" s="6"/>
      <c r="K592" s="116"/>
      <c r="L592" s="111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2"/>
      <c r="D593" s="42"/>
      <c r="E593" s="43"/>
      <c r="F593" s="42"/>
      <c r="G593" s="42"/>
      <c r="H593" s="59"/>
      <c r="I593" s="42"/>
      <c r="J593" s="6"/>
      <c r="K593" s="116"/>
      <c r="L593" s="111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2"/>
      <c r="D594" s="42"/>
      <c r="E594" s="43"/>
      <c r="F594" s="42"/>
      <c r="G594" s="42"/>
      <c r="H594" s="59"/>
      <c r="I594" s="42"/>
      <c r="J594" s="6"/>
      <c r="K594" s="116"/>
      <c r="L594" s="111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2"/>
      <c r="D595" s="42"/>
      <c r="E595" s="43"/>
      <c r="F595" s="42"/>
      <c r="G595" s="42"/>
      <c r="H595" s="59"/>
      <c r="I595" s="42"/>
      <c r="J595" s="6"/>
      <c r="K595" s="116"/>
      <c r="L595" s="111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2"/>
      <c r="D596" s="42"/>
      <c r="E596" s="43"/>
      <c r="F596" s="42"/>
      <c r="G596" s="42"/>
      <c r="H596" s="59"/>
      <c r="I596" s="42"/>
      <c r="J596" s="6"/>
      <c r="K596" s="116"/>
      <c r="L596" s="111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2"/>
      <c r="D597" s="42"/>
      <c r="E597" s="43"/>
      <c r="F597" s="42"/>
      <c r="G597" s="42"/>
      <c r="H597" s="59"/>
      <c r="I597" s="42"/>
      <c r="J597" s="6"/>
      <c r="K597" s="116"/>
      <c r="L597" s="111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2"/>
      <c r="D598" s="42"/>
      <c r="E598" s="43"/>
      <c r="F598" s="42"/>
      <c r="G598" s="42"/>
      <c r="H598" s="59"/>
      <c r="I598" s="42"/>
      <c r="J598" s="6"/>
      <c r="K598" s="116"/>
      <c r="L598" s="111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2"/>
      <c r="D599" s="42"/>
      <c r="E599" s="43"/>
      <c r="F599" s="42"/>
      <c r="G599" s="42"/>
      <c r="H599" s="59"/>
      <c r="I599" s="42"/>
      <c r="J599" s="6"/>
      <c r="K599" s="116"/>
      <c r="L599" s="111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2"/>
      <c r="D600" s="42"/>
      <c r="E600" s="43"/>
      <c r="F600" s="42"/>
      <c r="G600" s="42"/>
      <c r="H600" s="59"/>
      <c r="I600" s="42"/>
      <c r="J600" s="6"/>
      <c r="K600" s="116"/>
      <c r="L600" s="111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2"/>
      <c r="D601" s="42"/>
      <c r="E601" s="43"/>
      <c r="F601" s="42"/>
      <c r="G601" s="42"/>
      <c r="H601" s="59"/>
      <c r="I601" s="42"/>
      <c r="J601" s="6"/>
      <c r="K601" s="116"/>
      <c r="L601" s="111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2"/>
      <c r="D602" s="42"/>
      <c r="E602" s="43"/>
      <c r="F602" s="42"/>
      <c r="G602" s="42"/>
      <c r="H602" s="59"/>
      <c r="I602" s="42"/>
      <c r="J602" s="6"/>
      <c r="K602" s="116"/>
      <c r="L602" s="111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2"/>
      <c r="D603" s="42"/>
      <c r="E603" s="43"/>
      <c r="F603" s="42"/>
      <c r="G603" s="42"/>
      <c r="H603" s="59"/>
      <c r="I603" s="42"/>
      <c r="J603" s="6"/>
      <c r="K603" s="116"/>
      <c r="L603" s="111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2"/>
      <c r="D604" s="42"/>
      <c r="E604" s="43"/>
      <c r="F604" s="42"/>
      <c r="G604" s="42"/>
      <c r="H604" s="59"/>
      <c r="I604" s="42"/>
      <c r="J604" s="6"/>
      <c r="K604" s="116"/>
      <c r="L604" s="111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2"/>
      <c r="D605" s="42"/>
      <c r="E605" s="43"/>
      <c r="F605" s="42"/>
      <c r="G605" s="42"/>
      <c r="H605" s="59"/>
      <c r="I605" s="42"/>
      <c r="J605" s="6"/>
      <c r="K605" s="116"/>
      <c r="L605" s="111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2"/>
      <c r="D606" s="42"/>
      <c r="E606" s="43"/>
      <c r="F606" s="42"/>
      <c r="G606" s="42"/>
      <c r="H606" s="59"/>
      <c r="I606" s="42"/>
      <c r="J606" s="6"/>
      <c r="K606" s="116"/>
      <c r="L606" s="111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2"/>
      <c r="D607" s="42"/>
      <c r="E607" s="43"/>
      <c r="F607" s="42"/>
      <c r="G607" s="42"/>
      <c r="H607" s="59"/>
      <c r="I607" s="42"/>
      <c r="J607" s="6"/>
      <c r="K607" s="116"/>
      <c r="L607" s="111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2"/>
      <c r="D608" s="42"/>
      <c r="E608" s="43"/>
      <c r="F608" s="42"/>
      <c r="G608" s="42"/>
      <c r="H608" s="59"/>
      <c r="I608" s="42"/>
      <c r="J608" s="6"/>
      <c r="K608" s="116"/>
      <c r="L608" s="111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2"/>
      <c r="D609" s="42"/>
      <c r="E609" s="43"/>
      <c r="F609" s="42"/>
      <c r="G609" s="42"/>
      <c r="H609" s="59"/>
      <c r="I609" s="42"/>
      <c r="J609" s="6"/>
      <c r="K609" s="116"/>
      <c r="L609" s="111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2"/>
      <c r="D610" s="42"/>
      <c r="E610" s="43"/>
      <c r="F610" s="42"/>
      <c r="G610" s="42"/>
      <c r="H610" s="59"/>
      <c r="I610" s="42"/>
      <c r="J610" s="6"/>
      <c r="K610" s="116"/>
      <c r="L610" s="111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2"/>
      <c r="D611" s="42"/>
      <c r="E611" s="43"/>
      <c r="F611" s="42"/>
      <c r="G611" s="42"/>
      <c r="H611" s="59"/>
      <c r="I611" s="42"/>
      <c r="J611" s="6"/>
      <c r="K611" s="116"/>
      <c r="L611" s="111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2"/>
      <c r="D612" s="42"/>
      <c r="E612" s="43"/>
      <c r="F612" s="42"/>
      <c r="G612" s="42"/>
      <c r="H612" s="59"/>
      <c r="I612" s="42"/>
      <c r="J612" s="6"/>
      <c r="K612" s="116"/>
      <c r="L612" s="111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2"/>
      <c r="D613" s="42"/>
      <c r="E613" s="43"/>
      <c r="F613" s="42"/>
      <c r="G613" s="42"/>
      <c r="H613" s="59"/>
      <c r="I613" s="42"/>
      <c r="J613" s="6"/>
      <c r="K613" s="116"/>
      <c r="L613" s="111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2"/>
      <c r="D614" s="42"/>
      <c r="E614" s="43"/>
      <c r="F614" s="42"/>
      <c r="G614" s="42"/>
      <c r="H614" s="59"/>
      <c r="I614" s="42"/>
      <c r="J614" s="6"/>
      <c r="K614" s="116"/>
      <c r="L614" s="111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2"/>
      <c r="D615" s="42"/>
      <c r="E615" s="43"/>
      <c r="F615" s="42"/>
      <c r="G615" s="42"/>
      <c r="H615" s="59"/>
      <c r="I615" s="42"/>
      <c r="J615" s="6"/>
      <c r="K615" s="116"/>
      <c r="L615" s="111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2"/>
      <c r="D616" s="42"/>
      <c r="E616" s="43"/>
      <c r="F616" s="42"/>
      <c r="G616" s="42"/>
      <c r="H616" s="59"/>
      <c r="I616" s="42"/>
      <c r="J616" s="6"/>
      <c r="K616" s="116"/>
      <c r="L616" s="111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2"/>
      <c r="D617" s="42"/>
      <c r="E617" s="43"/>
      <c r="F617" s="42"/>
      <c r="G617" s="42"/>
      <c r="H617" s="59"/>
      <c r="I617" s="42"/>
      <c r="J617" s="6"/>
      <c r="K617" s="116"/>
      <c r="L617" s="111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2"/>
      <c r="D618" s="42"/>
      <c r="E618" s="43"/>
      <c r="F618" s="42"/>
      <c r="G618" s="42"/>
      <c r="H618" s="59"/>
      <c r="I618" s="42"/>
      <c r="J618" s="6"/>
      <c r="K618" s="116"/>
      <c r="L618" s="111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2"/>
      <c r="D619" s="42"/>
      <c r="E619" s="43"/>
      <c r="F619" s="42"/>
      <c r="G619" s="42"/>
      <c r="H619" s="59"/>
      <c r="I619" s="42"/>
      <c r="J619" s="6"/>
      <c r="K619" s="116"/>
      <c r="L619" s="111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2"/>
      <c r="D620" s="42"/>
      <c r="E620" s="43"/>
      <c r="F620" s="42"/>
      <c r="G620" s="42"/>
      <c r="H620" s="59"/>
      <c r="I620" s="42"/>
      <c r="J620" s="6"/>
      <c r="K620" s="116"/>
      <c r="L620" s="111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2"/>
      <c r="D621" s="42"/>
      <c r="E621" s="43"/>
      <c r="F621" s="42"/>
      <c r="G621" s="42"/>
      <c r="H621" s="59"/>
      <c r="I621" s="42"/>
      <c r="J621" s="6"/>
      <c r="K621" s="116"/>
      <c r="L621" s="111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2"/>
      <c r="D622" s="42"/>
      <c r="E622" s="43"/>
      <c r="F622" s="42"/>
      <c r="G622" s="42"/>
      <c r="H622" s="59"/>
      <c r="I622" s="42"/>
      <c r="J622" s="6"/>
      <c r="K622" s="116"/>
      <c r="L622" s="111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2"/>
      <c r="D623" s="42"/>
      <c r="E623" s="43"/>
      <c r="F623" s="42"/>
      <c r="G623" s="42"/>
      <c r="H623" s="59"/>
      <c r="I623" s="42"/>
      <c r="J623" s="6"/>
      <c r="K623" s="116"/>
      <c r="L623" s="111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2"/>
      <c r="D624" s="42"/>
      <c r="E624" s="43"/>
      <c r="F624" s="42"/>
      <c r="G624" s="42"/>
      <c r="H624" s="59"/>
      <c r="I624" s="42"/>
      <c r="J624" s="6"/>
      <c r="K624" s="116"/>
      <c r="L624" s="111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2"/>
      <c r="D625" s="42"/>
      <c r="E625" s="43"/>
      <c r="F625" s="42"/>
      <c r="G625" s="42"/>
      <c r="H625" s="59"/>
      <c r="I625" s="42"/>
      <c r="J625" s="6"/>
      <c r="K625" s="116"/>
      <c r="L625" s="111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2"/>
      <c r="D626" s="42"/>
      <c r="E626" s="43"/>
      <c r="F626" s="42"/>
      <c r="G626" s="42"/>
      <c r="H626" s="59"/>
      <c r="I626" s="42"/>
      <c r="J626" s="6"/>
      <c r="K626" s="116"/>
      <c r="L626" s="111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2"/>
      <c r="D627" s="42"/>
      <c r="E627" s="43"/>
      <c r="F627" s="42"/>
      <c r="G627" s="42"/>
      <c r="H627" s="59"/>
      <c r="I627" s="42"/>
      <c r="J627" s="6"/>
      <c r="K627" s="116"/>
      <c r="L627" s="111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2"/>
      <c r="D628" s="42"/>
      <c r="E628" s="43"/>
      <c r="F628" s="42"/>
      <c r="G628" s="42"/>
      <c r="H628" s="59"/>
      <c r="I628" s="42"/>
      <c r="J628" s="6"/>
      <c r="K628" s="116"/>
      <c r="L628" s="111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2"/>
      <c r="D629" s="42"/>
      <c r="E629" s="43"/>
      <c r="F629" s="42"/>
      <c r="G629" s="42"/>
      <c r="H629" s="59"/>
      <c r="I629" s="42"/>
      <c r="J629" s="6"/>
      <c r="K629" s="116"/>
      <c r="L629" s="111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2"/>
      <c r="D630" s="42"/>
      <c r="E630" s="43"/>
      <c r="F630" s="42"/>
      <c r="G630" s="42"/>
      <c r="H630" s="59"/>
      <c r="I630" s="42"/>
      <c r="J630" s="6"/>
      <c r="K630" s="116"/>
      <c r="L630" s="111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2"/>
      <c r="D631" s="42"/>
      <c r="E631" s="43"/>
      <c r="F631" s="42"/>
      <c r="G631" s="42"/>
      <c r="H631" s="59"/>
      <c r="I631" s="42"/>
      <c r="J631" s="6"/>
      <c r="K631" s="116"/>
      <c r="L631" s="111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2"/>
      <c r="D632" s="42"/>
      <c r="E632" s="43"/>
      <c r="F632" s="42"/>
      <c r="G632" s="42"/>
      <c r="H632" s="59"/>
      <c r="I632" s="42"/>
      <c r="J632" s="6"/>
      <c r="K632" s="116"/>
      <c r="L632" s="111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2"/>
      <c r="D633" s="42"/>
      <c r="E633" s="43"/>
      <c r="F633" s="42"/>
      <c r="G633" s="42"/>
      <c r="H633" s="59"/>
      <c r="I633" s="42"/>
      <c r="J633" s="6"/>
      <c r="K633" s="116"/>
      <c r="L633" s="111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2"/>
      <c r="D634" s="42"/>
      <c r="E634" s="43"/>
      <c r="F634" s="42"/>
      <c r="G634" s="42"/>
      <c r="H634" s="59"/>
      <c r="I634" s="42"/>
      <c r="J634" s="6"/>
      <c r="K634" s="116"/>
      <c r="L634" s="111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2"/>
      <c r="D635" s="42"/>
      <c r="E635" s="43"/>
      <c r="F635" s="42"/>
      <c r="G635" s="42"/>
      <c r="H635" s="59"/>
      <c r="I635" s="42"/>
      <c r="J635" s="6"/>
      <c r="K635" s="116"/>
      <c r="L635" s="111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2"/>
      <c r="D636" s="42"/>
      <c r="E636" s="43"/>
      <c r="F636" s="42"/>
      <c r="G636" s="42"/>
      <c r="H636" s="59"/>
      <c r="I636" s="42"/>
      <c r="J636" s="6"/>
      <c r="K636" s="116"/>
      <c r="L636" s="111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2"/>
      <c r="D637" s="42"/>
      <c r="E637" s="43"/>
      <c r="F637" s="42"/>
      <c r="G637" s="42"/>
      <c r="H637" s="59"/>
      <c r="I637" s="42"/>
      <c r="J637" s="6"/>
      <c r="K637" s="116"/>
      <c r="L637" s="111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2"/>
      <c r="D638" s="42"/>
      <c r="E638" s="43"/>
      <c r="F638" s="42"/>
      <c r="G638" s="42"/>
      <c r="H638" s="59"/>
      <c r="I638" s="42"/>
      <c r="J638" s="6"/>
      <c r="K638" s="116"/>
      <c r="L638" s="111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2"/>
      <c r="D639" s="42"/>
      <c r="E639" s="43"/>
      <c r="F639" s="42"/>
      <c r="G639" s="42"/>
      <c r="H639" s="59"/>
      <c r="I639" s="42"/>
      <c r="J639" s="6"/>
      <c r="K639" s="116"/>
      <c r="L639" s="111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2"/>
      <c r="D640" s="42"/>
      <c r="E640" s="43"/>
      <c r="F640" s="42"/>
      <c r="G640" s="42"/>
      <c r="H640" s="59"/>
      <c r="I640" s="42"/>
      <c r="J640" s="6"/>
      <c r="K640" s="116"/>
      <c r="L640" s="111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2"/>
      <c r="D641" s="42"/>
      <c r="E641" s="43"/>
      <c r="F641" s="42"/>
      <c r="G641" s="42"/>
      <c r="H641" s="59"/>
      <c r="I641" s="42"/>
      <c r="J641" s="6"/>
      <c r="K641" s="116"/>
      <c r="L641" s="111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2"/>
      <c r="D642" s="42"/>
      <c r="E642" s="43"/>
      <c r="F642" s="42"/>
      <c r="G642" s="42"/>
      <c r="H642" s="59"/>
      <c r="I642" s="42"/>
      <c r="J642" s="6"/>
      <c r="K642" s="116"/>
      <c r="L642" s="111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2"/>
      <c r="D643" s="42"/>
      <c r="E643" s="43"/>
      <c r="F643" s="42"/>
      <c r="G643" s="42"/>
      <c r="H643" s="59"/>
      <c r="I643" s="42"/>
      <c r="J643" s="6"/>
      <c r="K643" s="116"/>
      <c r="L643" s="111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2"/>
      <c r="D644" s="42"/>
      <c r="E644" s="43"/>
      <c r="F644" s="42"/>
      <c r="G644" s="42"/>
      <c r="H644" s="59"/>
      <c r="I644" s="42"/>
      <c r="J644" s="6"/>
      <c r="K644" s="116"/>
      <c r="L644" s="111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2"/>
      <c r="D645" s="42"/>
      <c r="E645" s="43"/>
      <c r="F645" s="42"/>
      <c r="G645" s="42"/>
      <c r="H645" s="59"/>
      <c r="I645" s="42"/>
      <c r="J645" s="6"/>
      <c r="K645" s="116"/>
      <c r="L645" s="111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2"/>
      <c r="D646" s="42"/>
      <c r="E646" s="43"/>
      <c r="F646" s="42"/>
      <c r="G646" s="42"/>
      <c r="H646" s="59"/>
      <c r="I646" s="42"/>
      <c r="J646" s="6"/>
      <c r="K646" s="116"/>
      <c r="L646" s="111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2"/>
      <c r="D647" s="42"/>
      <c r="E647" s="43"/>
      <c r="F647" s="42"/>
      <c r="G647" s="42"/>
      <c r="H647" s="59"/>
      <c r="I647" s="42"/>
      <c r="J647" s="6"/>
      <c r="K647" s="116"/>
      <c r="L647" s="111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2"/>
      <c r="D648" s="42"/>
      <c r="E648" s="43"/>
      <c r="F648" s="42"/>
      <c r="G648" s="42"/>
      <c r="H648" s="59"/>
      <c r="I648" s="42"/>
      <c r="J648" s="6"/>
      <c r="K648" s="116"/>
      <c r="L648" s="111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2"/>
      <c r="D649" s="42"/>
      <c r="E649" s="43"/>
      <c r="F649" s="42"/>
      <c r="G649" s="42"/>
      <c r="H649" s="59"/>
      <c r="I649" s="42"/>
      <c r="J649" s="6"/>
      <c r="K649" s="116"/>
      <c r="L649" s="111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2"/>
      <c r="D650" s="42"/>
      <c r="E650" s="43"/>
      <c r="F650" s="42"/>
      <c r="G650" s="42"/>
      <c r="H650" s="59"/>
      <c r="I650" s="42"/>
      <c r="J650" s="6"/>
      <c r="K650" s="116"/>
      <c r="L650" s="111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2"/>
      <c r="D651" s="42"/>
      <c r="E651" s="43"/>
      <c r="F651" s="42"/>
      <c r="G651" s="42"/>
      <c r="H651" s="59"/>
      <c r="I651" s="42"/>
      <c r="J651" s="6"/>
      <c r="K651" s="116"/>
      <c r="L651" s="111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2"/>
      <c r="D652" s="42"/>
      <c r="E652" s="43"/>
      <c r="F652" s="42"/>
      <c r="G652" s="42"/>
      <c r="H652" s="59"/>
      <c r="I652" s="42"/>
      <c r="J652" s="6"/>
      <c r="K652" s="116"/>
      <c r="L652" s="111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2"/>
      <c r="D653" s="42"/>
      <c r="E653" s="43"/>
      <c r="F653" s="42"/>
      <c r="G653" s="42"/>
      <c r="H653" s="59"/>
      <c r="I653" s="42"/>
      <c r="J653" s="6"/>
      <c r="K653" s="116"/>
      <c r="L653" s="111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2"/>
      <c r="D654" s="42"/>
      <c r="E654" s="43"/>
      <c r="F654" s="42"/>
      <c r="G654" s="42"/>
      <c r="H654" s="59"/>
      <c r="I654" s="42"/>
      <c r="J654" s="6"/>
      <c r="K654" s="116"/>
      <c r="L654" s="111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2"/>
      <c r="D655" s="42"/>
      <c r="E655" s="43"/>
      <c r="F655" s="42"/>
      <c r="G655" s="42"/>
      <c r="H655" s="59"/>
      <c r="I655" s="42"/>
      <c r="J655" s="6"/>
      <c r="K655" s="116"/>
      <c r="L655" s="111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2"/>
      <c r="D656" s="42"/>
      <c r="E656" s="43"/>
      <c r="F656" s="42"/>
      <c r="G656" s="42"/>
      <c r="H656" s="59"/>
      <c r="I656" s="42"/>
      <c r="J656" s="6"/>
      <c r="K656" s="116"/>
      <c r="L656" s="111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2"/>
      <c r="D657" s="42"/>
      <c r="E657" s="43"/>
      <c r="F657" s="42"/>
      <c r="G657" s="42"/>
      <c r="H657" s="59"/>
      <c r="I657" s="42"/>
      <c r="J657" s="6"/>
      <c r="K657" s="116"/>
      <c r="L657" s="111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2"/>
      <c r="D658" s="42"/>
      <c r="E658" s="43"/>
      <c r="F658" s="42"/>
      <c r="G658" s="42"/>
      <c r="H658" s="59"/>
      <c r="I658" s="42"/>
      <c r="J658" s="6"/>
      <c r="K658" s="116"/>
      <c r="L658" s="111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2"/>
      <c r="D659" s="42"/>
      <c r="E659" s="43"/>
      <c r="F659" s="42"/>
      <c r="G659" s="42"/>
      <c r="H659" s="59"/>
      <c r="I659" s="42"/>
      <c r="J659" s="6"/>
      <c r="K659" s="116"/>
      <c r="L659" s="111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2"/>
      <c r="D660" s="42"/>
      <c r="E660" s="43"/>
      <c r="F660" s="42"/>
      <c r="G660" s="42"/>
      <c r="H660" s="59"/>
      <c r="I660" s="42"/>
      <c r="J660" s="6"/>
      <c r="K660" s="116"/>
      <c r="L660" s="111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2"/>
      <c r="D661" s="42"/>
      <c r="E661" s="43"/>
      <c r="F661" s="42"/>
      <c r="G661" s="42"/>
      <c r="H661" s="59"/>
      <c r="I661" s="42"/>
      <c r="J661" s="6"/>
      <c r="K661" s="116"/>
      <c r="L661" s="111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2"/>
      <c r="D662" s="42"/>
      <c r="E662" s="43"/>
      <c r="F662" s="42"/>
      <c r="G662" s="42"/>
      <c r="H662" s="59"/>
      <c r="I662" s="42"/>
      <c r="J662" s="6"/>
      <c r="K662" s="116"/>
      <c r="L662" s="111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2"/>
      <c r="D663" s="42"/>
      <c r="E663" s="43"/>
      <c r="F663" s="42"/>
      <c r="G663" s="42"/>
      <c r="H663" s="59"/>
      <c r="I663" s="42"/>
      <c r="J663" s="6"/>
      <c r="K663" s="116"/>
      <c r="L663" s="111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2"/>
      <c r="D664" s="42"/>
      <c r="E664" s="43"/>
      <c r="F664" s="42"/>
      <c r="G664" s="42"/>
      <c r="H664" s="59"/>
      <c r="I664" s="42"/>
      <c r="J664" s="6"/>
      <c r="K664" s="116"/>
      <c r="L664" s="111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2"/>
      <c r="D665" s="42"/>
      <c r="E665" s="43"/>
      <c r="F665" s="42"/>
      <c r="G665" s="42"/>
      <c r="H665" s="59"/>
      <c r="I665" s="42"/>
      <c r="J665" s="6"/>
      <c r="K665" s="116"/>
      <c r="L665" s="111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2"/>
      <c r="D666" s="42"/>
      <c r="E666" s="43"/>
      <c r="F666" s="42"/>
      <c r="G666" s="42"/>
      <c r="H666" s="59"/>
      <c r="I666" s="42"/>
      <c r="J666" s="6"/>
      <c r="K666" s="116"/>
      <c r="L666" s="111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2"/>
      <c r="D667" s="42"/>
      <c r="E667" s="43"/>
      <c r="F667" s="42"/>
      <c r="G667" s="42"/>
      <c r="H667" s="59"/>
      <c r="I667" s="42"/>
      <c r="J667" s="6"/>
      <c r="K667" s="116"/>
      <c r="L667" s="111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2"/>
      <c r="D668" s="42"/>
      <c r="E668" s="43"/>
      <c r="F668" s="42"/>
      <c r="G668" s="42"/>
      <c r="H668" s="59"/>
      <c r="I668" s="42"/>
      <c r="J668" s="6"/>
      <c r="K668" s="116"/>
      <c r="L668" s="111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2"/>
      <c r="D669" s="42"/>
      <c r="E669" s="43"/>
      <c r="F669" s="42"/>
      <c r="G669" s="42"/>
      <c r="H669" s="59"/>
      <c r="I669" s="42"/>
      <c r="J669" s="6"/>
      <c r="K669" s="116"/>
      <c r="L669" s="111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2"/>
      <c r="D670" s="42"/>
      <c r="E670" s="43"/>
      <c r="F670" s="42"/>
      <c r="G670" s="42"/>
      <c r="H670" s="59"/>
      <c r="I670" s="42"/>
      <c r="J670" s="6"/>
      <c r="K670" s="116"/>
      <c r="L670" s="111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2"/>
      <c r="D671" s="42"/>
      <c r="E671" s="43"/>
      <c r="F671" s="42"/>
      <c r="G671" s="42"/>
      <c r="H671" s="59"/>
      <c r="I671" s="42"/>
      <c r="J671" s="6"/>
      <c r="K671" s="116"/>
      <c r="L671" s="111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2"/>
      <c r="D672" s="42"/>
      <c r="E672" s="43"/>
      <c r="F672" s="42"/>
      <c r="G672" s="42"/>
      <c r="H672" s="59"/>
      <c r="I672" s="42"/>
      <c r="J672" s="6"/>
      <c r="K672" s="116"/>
      <c r="L672" s="111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2"/>
      <c r="D673" s="42"/>
      <c r="E673" s="43"/>
      <c r="F673" s="42"/>
      <c r="G673" s="42"/>
      <c r="H673" s="59"/>
      <c r="I673" s="42"/>
      <c r="J673" s="6"/>
      <c r="K673" s="116"/>
      <c r="L673" s="111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2"/>
      <c r="D674" s="42"/>
      <c r="E674" s="43"/>
      <c r="F674" s="42"/>
      <c r="G674" s="42"/>
      <c r="H674" s="59"/>
      <c r="I674" s="42"/>
      <c r="J674" s="6"/>
      <c r="K674" s="116"/>
      <c r="L674" s="111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2"/>
      <c r="D675" s="42"/>
      <c r="E675" s="43"/>
      <c r="F675" s="42"/>
      <c r="G675" s="42"/>
      <c r="H675" s="59"/>
      <c r="I675" s="42"/>
      <c r="J675" s="6"/>
      <c r="K675" s="116"/>
      <c r="L675" s="111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2"/>
      <c r="D676" s="42"/>
      <c r="E676" s="43"/>
      <c r="F676" s="42"/>
      <c r="G676" s="42"/>
      <c r="H676" s="59"/>
      <c r="I676" s="42"/>
      <c r="J676" s="6"/>
      <c r="K676" s="116"/>
      <c r="L676" s="111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2"/>
      <c r="D677" s="42"/>
      <c r="E677" s="43"/>
      <c r="F677" s="42"/>
      <c r="G677" s="42"/>
      <c r="H677" s="59"/>
      <c r="I677" s="42"/>
      <c r="J677" s="6"/>
      <c r="K677" s="116"/>
      <c r="L677" s="111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2"/>
      <c r="D678" s="42"/>
      <c r="E678" s="43"/>
      <c r="F678" s="42"/>
      <c r="G678" s="42"/>
      <c r="H678" s="59"/>
      <c r="I678" s="42"/>
      <c r="J678" s="6"/>
      <c r="K678" s="116"/>
      <c r="L678" s="111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2"/>
      <c r="D679" s="42"/>
      <c r="E679" s="43"/>
      <c r="F679" s="42"/>
      <c r="G679" s="42"/>
      <c r="H679" s="59"/>
      <c r="I679" s="42"/>
      <c r="J679" s="6"/>
      <c r="K679" s="116"/>
      <c r="L679" s="111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2"/>
      <c r="D680" s="42"/>
      <c r="E680" s="43"/>
      <c r="F680" s="42"/>
      <c r="G680" s="42"/>
      <c r="H680" s="59"/>
      <c r="I680" s="42"/>
      <c r="J680" s="6"/>
      <c r="K680" s="116"/>
      <c r="L680" s="111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2"/>
      <c r="D681" s="42"/>
      <c r="E681" s="43"/>
      <c r="F681" s="42"/>
      <c r="G681" s="42"/>
      <c r="H681" s="59"/>
      <c r="I681" s="42"/>
      <c r="J681" s="6"/>
      <c r="K681" s="116"/>
      <c r="L681" s="111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2"/>
      <c r="D682" s="42"/>
      <c r="E682" s="43"/>
      <c r="F682" s="42"/>
      <c r="G682" s="42"/>
      <c r="H682" s="59"/>
      <c r="I682" s="42"/>
      <c r="J682" s="6"/>
      <c r="K682" s="116"/>
      <c r="L682" s="111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2"/>
      <c r="D683" s="42"/>
      <c r="E683" s="43"/>
      <c r="F683" s="42"/>
      <c r="G683" s="42"/>
      <c r="H683" s="59"/>
      <c r="I683" s="42"/>
      <c r="J683" s="6"/>
      <c r="K683" s="116"/>
      <c r="L683" s="111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2"/>
      <c r="D684" s="42"/>
      <c r="E684" s="43"/>
      <c r="F684" s="42"/>
      <c r="G684" s="42"/>
      <c r="H684" s="59"/>
      <c r="I684" s="42"/>
      <c r="J684" s="6"/>
      <c r="K684" s="116"/>
      <c r="L684" s="111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2"/>
      <c r="D685" s="42"/>
      <c r="E685" s="43"/>
      <c r="F685" s="42"/>
      <c r="G685" s="42"/>
      <c r="H685" s="59"/>
      <c r="I685" s="42"/>
      <c r="J685" s="6"/>
      <c r="K685" s="116"/>
      <c r="L685" s="111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2"/>
      <c r="D686" s="42"/>
      <c r="E686" s="43"/>
      <c r="F686" s="42"/>
      <c r="G686" s="42"/>
      <c r="H686" s="59"/>
      <c r="I686" s="42"/>
      <c r="J686" s="6"/>
      <c r="K686" s="116"/>
      <c r="L686" s="111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2"/>
      <c r="D687" s="42"/>
      <c r="E687" s="43"/>
      <c r="F687" s="42"/>
      <c r="G687" s="42"/>
      <c r="H687" s="59"/>
      <c r="I687" s="42"/>
      <c r="J687" s="6"/>
      <c r="K687" s="116"/>
      <c r="L687" s="111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2"/>
      <c r="D688" s="42"/>
      <c r="E688" s="43"/>
      <c r="F688" s="42"/>
      <c r="G688" s="42"/>
      <c r="H688" s="59"/>
      <c r="I688" s="42"/>
      <c r="J688" s="6"/>
      <c r="K688" s="116"/>
      <c r="L688" s="111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2"/>
      <c r="D689" s="42"/>
      <c r="E689" s="43"/>
      <c r="F689" s="42"/>
      <c r="G689" s="42"/>
      <c r="H689" s="59"/>
      <c r="I689" s="42"/>
      <c r="J689" s="6"/>
      <c r="K689" s="116"/>
      <c r="L689" s="111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2"/>
      <c r="D690" s="42"/>
      <c r="E690" s="43"/>
      <c r="F690" s="42"/>
      <c r="G690" s="42"/>
      <c r="H690" s="59"/>
      <c r="I690" s="42"/>
      <c r="J690" s="6"/>
      <c r="K690" s="116"/>
      <c r="L690" s="111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2"/>
      <c r="D691" s="42"/>
      <c r="E691" s="43"/>
      <c r="F691" s="42"/>
      <c r="G691" s="42"/>
      <c r="H691" s="59"/>
      <c r="I691" s="42"/>
      <c r="J691" s="6"/>
      <c r="K691" s="116"/>
      <c r="L691" s="111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2"/>
      <c r="D692" s="42"/>
      <c r="E692" s="43"/>
      <c r="F692" s="42"/>
      <c r="G692" s="42"/>
      <c r="H692" s="59"/>
      <c r="I692" s="42"/>
      <c r="J692" s="6"/>
      <c r="K692" s="116"/>
      <c r="L692" s="111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2"/>
      <c r="D693" s="42"/>
      <c r="E693" s="43"/>
      <c r="F693" s="42"/>
      <c r="G693" s="42"/>
      <c r="H693" s="59"/>
      <c r="I693" s="42"/>
      <c r="J693" s="6"/>
      <c r="K693" s="116"/>
      <c r="L693" s="111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2"/>
      <c r="D694" s="42"/>
      <c r="E694" s="43"/>
      <c r="F694" s="42"/>
      <c r="G694" s="42"/>
      <c r="H694" s="59"/>
      <c r="I694" s="42"/>
      <c r="J694" s="6"/>
      <c r="K694" s="116"/>
      <c r="L694" s="111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2"/>
      <c r="D695" s="42"/>
      <c r="E695" s="43"/>
      <c r="F695" s="42"/>
      <c r="G695" s="42"/>
      <c r="H695" s="59"/>
      <c r="I695" s="42"/>
      <c r="J695" s="6"/>
      <c r="K695" s="116"/>
      <c r="L695" s="111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2"/>
      <c r="D696" s="42"/>
      <c r="E696" s="43"/>
      <c r="F696" s="42"/>
      <c r="G696" s="42"/>
      <c r="H696" s="59"/>
      <c r="I696" s="42"/>
      <c r="J696" s="6"/>
      <c r="K696" s="116"/>
      <c r="L696" s="111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2"/>
      <c r="D697" s="42"/>
      <c r="E697" s="43"/>
      <c r="F697" s="42"/>
      <c r="G697" s="42"/>
      <c r="H697" s="59"/>
      <c r="I697" s="42"/>
      <c r="J697" s="6"/>
      <c r="K697" s="116"/>
      <c r="L697" s="111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2"/>
      <c r="D698" s="42"/>
      <c r="E698" s="43"/>
      <c r="F698" s="42"/>
      <c r="G698" s="42"/>
      <c r="H698" s="59"/>
      <c r="I698" s="42"/>
      <c r="J698" s="6"/>
      <c r="K698" s="116"/>
      <c r="L698" s="111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2"/>
      <c r="D699" s="42"/>
      <c r="E699" s="43"/>
      <c r="F699" s="42"/>
      <c r="G699" s="42"/>
      <c r="H699" s="59"/>
      <c r="I699" s="42"/>
      <c r="J699" s="6"/>
      <c r="K699" s="116"/>
      <c r="L699" s="111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2"/>
      <c r="D700" s="42"/>
      <c r="E700" s="43"/>
      <c r="F700" s="42"/>
      <c r="G700" s="42"/>
      <c r="H700" s="59"/>
      <c r="I700" s="42"/>
      <c r="J700" s="6"/>
      <c r="K700" s="116"/>
      <c r="L700" s="111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2"/>
      <c r="D701" s="42"/>
      <c r="E701" s="43"/>
      <c r="F701" s="42"/>
      <c r="G701" s="42"/>
      <c r="H701" s="59"/>
      <c r="I701" s="42"/>
      <c r="J701" s="6"/>
      <c r="K701" s="116"/>
      <c r="L701" s="111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2"/>
      <c r="D702" s="42"/>
      <c r="E702" s="43"/>
      <c r="F702" s="42"/>
      <c r="G702" s="42"/>
      <c r="H702" s="59"/>
      <c r="I702" s="42"/>
      <c r="J702" s="6"/>
      <c r="K702" s="116"/>
      <c r="L702" s="111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2"/>
      <c r="D703" s="42"/>
      <c r="E703" s="43"/>
      <c r="F703" s="42"/>
      <c r="G703" s="42"/>
      <c r="H703" s="59"/>
      <c r="I703" s="42"/>
      <c r="J703" s="6"/>
      <c r="K703" s="116"/>
      <c r="L703" s="111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2"/>
      <c r="D704" s="42"/>
      <c r="E704" s="43"/>
      <c r="F704" s="42"/>
      <c r="G704" s="42"/>
      <c r="H704" s="59"/>
      <c r="I704" s="42"/>
      <c r="J704" s="6"/>
      <c r="K704" s="116"/>
      <c r="L704" s="111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2"/>
      <c r="D705" s="42"/>
      <c r="E705" s="43"/>
      <c r="F705" s="42"/>
      <c r="G705" s="42"/>
      <c r="H705" s="59"/>
      <c r="I705" s="42"/>
      <c r="J705" s="6"/>
      <c r="K705" s="116"/>
      <c r="L705" s="111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2"/>
      <c r="D706" s="42"/>
      <c r="E706" s="43"/>
      <c r="F706" s="42"/>
      <c r="G706" s="42"/>
      <c r="H706" s="59"/>
      <c r="I706" s="42"/>
      <c r="J706" s="6"/>
      <c r="K706" s="116"/>
      <c r="L706" s="111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2"/>
      <c r="D707" s="42"/>
      <c r="E707" s="43"/>
      <c r="F707" s="42"/>
      <c r="G707" s="42"/>
      <c r="H707" s="59"/>
      <c r="I707" s="42"/>
      <c r="J707" s="6"/>
      <c r="K707" s="116"/>
      <c r="L707" s="111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2"/>
      <c r="D708" s="42"/>
      <c r="E708" s="43"/>
      <c r="F708" s="42"/>
      <c r="G708" s="42"/>
      <c r="H708" s="59"/>
      <c r="I708" s="42"/>
      <c r="J708" s="6"/>
      <c r="K708" s="116"/>
      <c r="L708" s="111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2"/>
      <c r="D709" s="42"/>
      <c r="E709" s="43"/>
      <c r="F709" s="42"/>
      <c r="G709" s="42"/>
      <c r="H709" s="59"/>
      <c r="I709" s="42"/>
      <c r="J709" s="6"/>
      <c r="K709" s="116"/>
      <c r="L709" s="111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2"/>
      <c r="D710" s="42"/>
      <c r="E710" s="43"/>
      <c r="F710" s="42"/>
      <c r="G710" s="42"/>
      <c r="H710" s="59"/>
      <c r="I710" s="42"/>
      <c r="J710" s="6"/>
      <c r="K710" s="116"/>
      <c r="L710" s="111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2"/>
      <c r="D711" s="42"/>
      <c r="E711" s="43"/>
      <c r="F711" s="42"/>
      <c r="G711" s="42"/>
      <c r="H711" s="59"/>
      <c r="I711" s="42"/>
      <c r="J711" s="6"/>
      <c r="K711" s="116"/>
      <c r="L711" s="111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2"/>
      <c r="D712" s="42"/>
      <c r="E712" s="43"/>
      <c r="F712" s="42"/>
      <c r="G712" s="42"/>
      <c r="H712" s="59"/>
      <c r="I712" s="42"/>
      <c r="J712" s="6"/>
      <c r="K712" s="116"/>
      <c r="L712" s="111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2"/>
      <c r="D713" s="42"/>
      <c r="E713" s="43"/>
      <c r="F713" s="42"/>
      <c r="G713" s="42"/>
      <c r="H713" s="59"/>
      <c r="I713" s="42"/>
      <c r="J713" s="6"/>
      <c r="K713" s="116"/>
      <c r="L713" s="111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2"/>
      <c r="D714" s="42"/>
      <c r="E714" s="43"/>
      <c r="F714" s="42"/>
      <c r="G714" s="42"/>
      <c r="H714" s="59"/>
      <c r="I714" s="42"/>
      <c r="J714" s="6"/>
      <c r="K714" s="116"/>
      <c r="L714" s="111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2"/>
      <c r="D715" s="42"/>
      <c r="E715" s="43"/>
      <c r="F715" s="42"/>
      <c r="G715" s="42"/>
      <c r="H715" s="59"/>
      <c r="I715" s="42"/>
      <c r="J715" s="6"/>
      <c r="K715" s="116"/>
      <c r="L715" s="111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2"/>
      <c r="D716" s="42"/>
      <c r="E716" s="43"/>
      <c r="F716" s="42"/>
      <c r="G716" s="42"/>
      <c r="H716" s="59"/>
      <c r="I716" s="42"/>
      <c r="J716" s="6"/>
      <c r="K716" s="116"/>
      <c r="L716" s="111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2"/>
      <c r="D717" s="42"/>
      <c r="E717" s="43"/>
      <c r="F717" s="42"/>
      <c r="G717" s="42"/>
      <c r="H717" s="59"/>
      <c r="I717" s="42"/>
      <c r="J717" s="6"/>
      <c r="K717" s="116"/>
      <c r="L717" s="111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2"/>
      <c r="D718" s="42"/>
      <c r="E718" s="43"/>
      <c r="F718" s="42"/>
      <c r="G718" s="42"/>
      <c r="H718" s="59"/>
      <c r="I718" s="42"/>
      <c r="J718" s="6"/>
      <c r="K718" s="116"/>
      <c r="L718" s="111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2"/>
      <c r="D719" s="42"/>
      <c r="E719" s="43"/>
      <c r="F719" s="42"/>
      <c r="G719" s="42"/>
      <c r="H719" s="59"/>
      <c r="I719" s="42"/>
      <c r="J719" s="6"/>
      <c r="K719" s="116"/>
      <c r="L719" s="111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2"/>
      <c r="D720" s="42"/>
      <c r="E720" s="43"/>
      <c r="F720" s="42"/>
      <c r="G720" s="42"/>
      <c r="H720" s="59"/>
      <c r="I720" s="42"/>
      <c r="J720" s="6"/>
      <c r="K720" s="116"/>
      <c r="L720" s="111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2"/>
      <c r="D721" s="42"/>
      <c r="E721" s="43"/>
      <c r="F721" s="42"/>
      <c r="G721" s="42"/>
      <c r="H721" s="59"/>
      <c r="I721" s="42"/>
      <c r="J721" s="6"/>
      <c r="K721" s="116"/>
      <c r="L721" s="111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2"/>
      <c r="D722" s="42"/>
      <c r="E722" s="43"/>
      <c r="F722" s="42"/>
      <c r="G722" s="42"/>
      <c r="H722" s="59"/>
      <c r="I722" s="42"/>
      <c r="J722" s="6"/>
      <c r="K722" s="116"/>
      <c r="L722" s="111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2"/>
      <c r="D723" s="42"/>
      <c r="E723" s="43"/>
      <c r="F723" s="42"/>
      <c r="G723" s="42"/>
      <c r="H723" s="59"/>
      <c r="I723" s="42"/>
      <c r="J723" s="6"/>
      <c r="K723" s="116"/>
      <c r="L723" s="111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2"/>
      <c r="D724" s="42"/>
      <c r="E724" s="43"/>
      <c r="F724" s="42"/>
      <c r="G724" s="42"/>
      <c r="H724" s="59"/>
      <c r="I724" s="42"/>
      <c r="J724" s="6"/>
      <c r="K724" s="116"/>
      <c r="L724" s="111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2"/>
      <c r="D725" s="42"/>
      <c r="E725" s="43"/>
      <c r="F725" s="42"/>
      <c r="G725" s="42"/>
      <c r="H725" s="59"/>
      <c r="I725" s="42"/>
      <c r="J725" s="6"/>
      <c r="K725" s="116"/>
      <c r="L725" s="111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2"/>
      <c r="D726" s="42"/>
      <c r="E726" s="43"/>
      <c r="F726" s="42"/>
      <c r="G726" s="42"/>
      <c r="H726" s="59"/>
      <c r="I726" s="42"/>
      <c r="J726" s="6"/>
      <c r="K726" s="116"/>
      <c r="L726" s="111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2"/>
      <c r="D727" s="42"/>
      <c r="E727" s="43"/>
      <c r="F727" s="42"/>
      <c r="G727" s="42"/>
      <c r="H727" s="59"/>
      <c r="I727" s="42"/>
      <c r="J727" s="6"/>
      <c r="K727" s="116"/>
      <c r="L727" s="111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2"/>
      <c r="D728" s="42"/>
      <c r="E728" s="43"/>
      <c r="F728" s="42"/>
      <c r="G728" s="42"/>
      <c r="H728" s="59"/>
      <c r="I728" s="42"/>
      <c r="J728" s="6"/>
      <c r="K728" s="116"/>
      <c r="L728" s="111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2"/>
      <c r="D729" s="42"/>
      <c r="E729" s="43"/>
      <c r="F729" s="42"/>
      <c r="G729" s="42"/>
      <c r="H729" s="59"/>
      <c r="I729" s="42"/>
      <c r="J729" s="6"/>
      <c r="K729" s="116"/>
      <c r="L729" s="111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2"/>
      <c r="D730" s="42"/>
      <c r="E730" s="43"/>
      <c r="F730" s="42"/>
      <c r="G730" s="42"/>
      <c r="H730" s="59"/>
      <c r="I730" s="42"/>
      <c r="J730" s="6"/>
      <c r="K730" s="116"/>
      <c r="L730" s="111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2"/>
      <c r="D731" s="42"/>
      <c r="E731" s="43"/>
      <c r="F731" s="42"/>
      <c r="G731" s="42"/>
      <c r="H731" s="59"/>
      <c r="I731" s="42"/>
      <c r="J731" s="6"/>
      <c r="K731" s="116"/>
      <c r="L731" s="111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2"/>
      <c r="D732" s="42"/>
      <c r="E732" s="43"/>
      <c r="F732" s="42"/>
      <c r="G732" s="42"/>
      <c r="H732" s="59"/>
      <c r="I732" s="42"/>
      <c r="J732" s="6"/>
      <c r="K732" s="116"/>
      <c r="L732" s="111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2"/>
      <c r="D733" s="42"/>
      <c r="E733" s="43"/>
      <c r="F733" s="42"/>
      <c r="G733" s="42"/>
      <c r="H733" s="59"/>
      <c r="I733" s="42"/>
      <c r="J733" s="6"/>
      <c r="K733" s="116"/>
      <c r="L733" s="111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2"/>
      <c r="D734" s="42"/>
      <c r="E734" s="43"/>
      <c r="F734" s="42"/>
      <c r="G734" s="42"/>
      <c r="H734" s="59"/>
      <c r="I734" s="42"/>
      <c r="J734" s="6"/>
      <c r="K734" s="116"/>
      <c r="L734" s="111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2"/>
      <c r="D735" s="42"/>
      <c r="E735" s="43"/>
      <c r="F735" s="42"/>
      <c r="G735" s="42"/>
      <c r="H735" s="59"/>
      <c r="I735" s="42"/>
      <c r="J735" s="6"/>
      <c r="K735" s="116"/>
      <c r="L735" s="111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2"/>
      <c r="D736" s="42"/>
      <c r="E736" s="43"/>
      <c r="F736" s="42"/>
      <c r="G736" s="42"/>
      <c r="H736" s="59"/>
      <c r="I736" s="42"/>
      <c r="J736" s="6"/>
      <c r="K736" s="116"/>
      <c r="L736" s="111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2"/>
      <c r="D737" s="42"/>
      <c r="E737" s="43"/>
      <c r="F737" s="42"/>
      <c r="G737" s="42"/>
      <c r="H737" s="59"/>
      <c r="I737" s="42"/>
      <c r="J737" s="6"/>
      <c r="K737" s="116"/>
      <c r="L737" s="111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2"/>
      <c r="D738" s="42"/>
      <c r="E738" s="43"/>
      <c r="F738" s="42"/>
      <c r="G738" s="42"/>
      <c r="H738" s="59"/>
      <c r="I738" s="42"/>
      <c r="J738" s="6"/>
      <c r="K738" s="116"/>
      <c r="L738" s="111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2"/>
      <c r="D739" s="42"/>
      <c r="E739" s="43"/>
      <c r="F739" s="42"/>
      <c r="G739" s="42"/>
      <c r="H739" s="59"/>
      <c r="I739" s="42"/>
      <c r="J739" s="6"/>
      <c r="K739" s="116"/>
      <c r="L739" s="111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2"/>
      <c r="D740" s="42"/>
      <c r="E740" s="43"/>
      <c r="F740" s="42"/>
      <c r="G740" s="42"/>
      <c r="H740" s="59"/>
      <c r="I740" s="42"/>
      <c r="J740" s="6"/>
      <c r="K740" s="116"/>
      <c r="L740" s="111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2"/>
      <c r="D741" s="42"/>
      <c r="E741" s="43"/>
      <c r="F741" s="42"/>
      <c r="G741" s="42"/>
      <c r="H741" s="59"/>
      <c r="I741" s="42"/>
      <c r="J741" s="6"/>
      <c r="K741" s="116"/>
      <c r="L741" s="111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2"/>
      <c r="D742" s="42"/>
      <c r="E742" s="43"/>
      <c r="F742" s="42"/>
      <c r="G742" s="42"/>
      <c r="H742" s="59"/>
      <c r="I742" s="42"/>
      <c r="J742" s="6"/>
      <c r="K742" s="116"/>
      <c r="L742" s="111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2"/>
      <c r="D743" s="42"/>
      <c r="E743" s="43"/>
      <c r="F743" s="42"/>
      <c r="G743" s="42"/>
      <c r="H743" s="59"/>
      <c r="I743" s="42"/>
      <c r="J743" s="6"/>
      <c r="K743" s="116"/>
      <c r="L743" s="111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2"/>
      <c r="D744" s="42"/>
      <c r="E744" s="43"/>
      <c r="F744" s="42"/>
      <c r="G744" s="42"/>
      <c r="H744" s="59"/>
      <c r="I744" s="42"/>
      <c r="J744" s="6"/>
      <c r="K744" s="116"/>
      <c r="L744" s="111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2"/>
      <c r="D745" s="42"/>
      <c r="E745" s="43"/>
      <c r="F745" s="42"/>
      <c r="G745" s="42"/>
      <c r="H745" s="59"/>
      <c r="I745" s="42"/>
      <c r="J745" s="6"/>
      <c r="K745" s="116"/>
      <c r="L745" s="111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2"/>
      <c r="D746" s="42"/>
      <c r="E746" s="43"/>
      <c r="F746" s="42"/>
      <c r="G746" s="42"/>
      <c r="H746" s="59"/>
      <c r="I746" s="42"/>
      <c r="J746" s="6"/>
      <c r="K746" s="116"/>
      <c r="L746" s="111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2"/>
      <c r="D747" s="42"/>
      <c r="E747" s="43"/>
      <c r="F747" s="42"/>
      <c r="G747" s="42"/>
      <c r="H747" s="59"/>
      <c r="I747" s="42"/>
      <c r="J747" s="6"/>
      <c r="K747" s="116"/>
      <c r="L747" s="111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2"/>
      <c r="D748" s="42"/>
      <c r="E748" s="43"/>
      <c r="F748" s="42"/>
      <c r="G748" s="42"/>
      <c r="H748" s="59"/>
      <c r="I748" s="42"/>
      <c r="J748" s="6"/>
      <c r="K748" s="116"/>
      <c r="L748" s="111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2"/>
      <c r="D749" s="42"/>
      <c r="E749" s="43"/>
      <c r="F749" s="42"/>
      <c r="G749" s="42"/>
      <c r="H749" s="59"/>
      <c r="I749" s="42"/>
      <c r="J749" s="6"/>
      <c r="K749" s="116"/>
      <c r="L749" s="111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2"/>
      <c r="D750" s="42"/>
      <c r="E750" s="43"/>
      <c r="F750" s="42"/>
      <c r="G750" s="42"/>
      <c r="H750" s="59"/>
      <c r="I750" s="42"/>
      <c r="J750" s="6"/>
      <c r="K750" s="116"/>
      <c r="L750" s="111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2"/>
      <c r="D751" s="42"/>
      <c r="E751" s="43"/>
      <c r="F751" s="42"/>
      <c r="G751" s="42"/>
      <c r="H751" s="59"/>
      <c r="I751" s="42"/>
      <c r="J751" s="6"/>
      <c r="K751" s="116"/>
      <c r="L751" s="111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2"/>
      <c r="D752" s="42"/>
      <c r="E752" s="43"/>
      <c r="F752" s="42"/>
      <c r="G752" s="42"/>
      <c r="H752" s="59"/>
      <c r="I752" s="42"/>
      <c r="J752" s="6"/>
      <c r="K752" s="116"/>
      <c r="L752" s="111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2"/>
      <c r="D753" s="42"/>
      <c r="E753" s="43"/>
      <c r="F753" s="42"/>
      <c r="G753" s="42"/>
      <c r="H753" s="59"/>
      <c r="I753" s="42"/>
      <c r="J753" s="6"/>
      <c r="K753" s="116"/>
      <c r="L753" s="111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2"/>
      <c r="D754" s="42"/>
      <c r="E754" s="43"/>
      <c r="F754" s="42"/>
      <c r="G754" s="42"/>
      <c r="H754" s="59"/>
      <c r="I754" s="42"/>
      <c r="J754" s="6"/>
      <c r="K754" s="116"/>
      <c r="L754" s="111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2"/>
      <c r="D755" s="42"/>
      <c r="E755" s="43"/>
      <c r="F755" s="42"/>
      <c r="G755" s="42"/>
      <c r="H755" s="59"/>
      <c r="I755" s="42"/>
      <c r="J755" s="6"/>
      <c r="K755" s="116"/>
      <c r="L755" s="111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2"/>
      <c r="D756" s="42"/>
      <c r="E756" s="43"/>
      <c r="F756" s="42"/>
      <c r="G756" s="42"/>
      <c r="H756" s="59"/>
      <c r="I756" s="42"/>
      <c r="J756" s="6"/>
      <c r="K756" s="116"/>
      <c r="L756" s="111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2"/>
      <c r="D757" s="42"/>
      <c r="E757" s="43"/>
      <c r="F757" s="42"/>
      <c r="G757" s="42"/>
      <c r="H757" s="59"/>
      <c r="I757" s="42"/>
      <c r="J757" s="6"/>
      <c r="K757" s="116"/>
      <c r="L757" s="111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2"/>
      <c r="D758" s="42"/>
      <c r="E758" s="43"/>
      <c r="F758" s="42"/>
      <c r="G758" s="42"/>
      <c r="H758" s="59"/>
      <c r="I758" s="42"/>
      <c r="J758" s="6"/>
      <c r="K758" s="116"/>
      <c r="L758" s="111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2"/>
      <c r="D759" s="42"/>
      <c r="E759" s="43"/>
      <c r="F759" s="42"/>
      <c r="G759" s="42"/>
      <c r="H759" s="59"/>
      <c r="I759" s="42"/>
      <c r="J759" s="6"/>
      <c r="K759" s="116"/>
      <c r="L759" s="111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2"/>
      <c r="D760" s="42"/>
      <c r="E760" s="43"/>
      <c r="F760" s="42"/>
      <c r="G760" s="42"/>
      <c r="H760" s="59"/>
      <c r="I760" s="42"/>
      <c r="J760" s="6"/>
      <c r="K760" s="116"/>
      <c r="L760" s="111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2"/>
      <c r="D761" s="42"/>
      <c r="E761" s="43"/>
      <c r="F761" s="42"/>
      <c r="G761" s="42"/>
      <c r="H761" s="59"/>
      <c r="I761" s="42"/>
      <c r="J761" s="6"/>
      <c r="K761" s="116"/>
      <c r="L761" s="111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2"/>
      <c r="D762" s="42"/>
      <c r="E762" s="43"/>
      <c r="F762" s="42"/>
      <c r="G762" s="42"/>
      <c r="H762" s="59"/>
      <c r="I762" s="42"/>
      <c r="J762" s="6"/>
      <c r="K762" s="116"/>
      <c r="L762" s="111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2"/>
      <c r="D763" s="42"/>
      <c r="E763" s="43"/>
      <c r="F763" s="42"/>
      <c r="G763" s="42"/>
      <c r="H763" s="59"/>
      <c r="I763" s="42"/>
      <c r="J763" s="6"/>
      <c r="K763" s="116"/>
      <c r="L763" s="111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2"/>
      <c r="D764" s="42"/>
      <c r="E764" s="43"/>
      <c r="F764" s="42"/>
      <c r="G764" s="42"/>
      <c r="H764" s="59"/>
      <c r="I764" s="42"/>
      <c r="J764" s="6"/>
      <c r="K764" s="116"/>
      <c r="L764" s="111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2"/>
      <c r="D765" s="42"/>
      <c r="E765" s="43"/>
      <c r="F765" s="42"/>
      <c r="G765" s="42"/>
      <c r="H765" s="59"/>
      <c r="I765" s="42"/>
      <c r="J765" s="6"/>
      <c r="K765" s="116"/>
      <c r="L765" s="111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2"/>
      <c r="D766" s="42"/>
      <c r="E766" s="43"/>
      <c r="F766" s="42"/>
      <c r="G766" s="42"/>
      <c r="H766" s="59"/>
      <c r="I766" s="42"/>
      <c r="J766" s="6"/>
      <c r="K766" s="116"/>
      <c r="L766" s="111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2"/>
      <c r="D767" s="42"/>
      <c r="E767" s="43"/>
      <c r="F767" s="42"/>
      <c r="G767" s="42"/>
      <c r="H767" s="59"/>
      <c r="I767" s="42"/>
      <c r="J767" s="6"/>
      <c r="K767" s="116"/>
      <c r="L767" s="111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2"/>
      <c r="D768" s="42"/>
      <c r="E768" s="43"/>
      <c r="F768" s="42"/>
      <c r="G768" s="42"/>
      <c r="H768" s="59"/>
      <c r="I768" s="42"/>
      <c r="J768" s="6"/>
      <c r="K768" s="116"/>
      <c r="L768" s="111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2"/>
      <c r="D769" s="42"/>
      <c r="E769" s="43"/>
      <c r="F769" s="42"/>
      <c r="G769" s="42"/>
      <c r="H769" s="59"/>
      <c r="I769" s="42"/>
      <c r="J769" s="6"/>
      <c r="K769" s="116"/>
      <c r="L769" s="111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2"/>
      <c r="D770" s="42"/>
      <c r="E770" s="43"/>
      <c r="F770" s="42"/>
      <c r="G770" s="42"/>
      <c r="H770" s="59"/>
      <c r="I770" s="42"/>
      <c r="J770" s="6"/>
      <c r="K770" s="116"/>
      <c r="L770" s="111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2"/>
      <c r="D771" s="42"/>
      <c r="E771" s="43"/>
      <c r="F771" s="42"/>
      <c r="G771" s="42"/>
      <c r="H771" s="59"/>
      <c r="I771" s="42"/>
      <c r="J771" s="6"/>
      <c r="K771" s="116"/>
      <c r="L771" s="111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2"/>
      <c r="D772" s="42"/>
      <c r="E772" s="43"/>
      <c r="F772" s="42"/>
      <c r="G772" s="42"/>
      <c r="H772" s="59"/>
      <c r="I772" s="42"/>
      <c r="J772" s="6"/>
      <c r="K772" s="116"/>
      <c r="L772" s="111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2"/>
      <c r="D773" s="42"/>
      <c r="E773" s="43"/>
      <c r="F773" s="42"/>
      <c r="G773" s="42"/>
      <c r="H773" s="59"/>
      <c r="I773" s="42"/>
      <c r="J773" s="6"/>
      <c r="K773" s="116"/>
      <c r="L773" s="111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2"/>
      <c r="D774" s="42"/>
      <c r="E774" s="43"/>
      <c r="F774" s="42"/>
      <c r="G774" s="42"/>
      <c r="H774" s="59"/>
      <c r="I774" s="42"/>
      <c r="J774" s="6"/>
      <c r="K774" s="116"/>
      <c r="L774" s="111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2"/>
      <c r="D775" s="42"/>
      <c r="E775" s="43"/>
      <c r="F775" s="42"/>
      <c r="G775" s="42"/>
      <c r="H775" s="59"/>
      <c r="I775" s="42"/>
      <c r="J775" s="6"/>
      <c r="K775" s="116"/>
      <c r="L775" s="111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2"/>
      <c r="D776" s="42"/>
      <c r="E776" s="43"/>
      <c r="F776" s="42"/>
      <c r="G776" s="42"/>
      <c r="H776" s="59"/>
      <c r="I776" s="42"/>
      <c r="J776" s="6"/>
      <c r="K776" s="116"/>
      <c r="L776" s="111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2"/>
      <c r="D777" s="42"/>
      <c r="E777" s="43"/>
      <c r="F777" s="42"/>
      <c r="G777" s="42"/>
      <c r="H777" s="59"/>
      <c r="I777" s="42"/>
      <c r="J777" s="6"/>
      <c r="K777" s="116"/>
      <c r="L777" s="111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2"/>
      <c r="D778" s="42"/>
      <c r="E778" s="43"/>
      <c r="F778" s="42"/>
      <c r="G778" s="42"/>
      <c r="H778" s="59"/>
      <c r="I778" s="42"/>
      <c r="J778" s="6"/>
      <c r="K778" s="116"/>
      <c r="L778" s="111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2"/>
      <c r="D779" s="42"/>
      <c r="E779" s="43"/>
      <c r="F779" s="42"/>
      <c r="G779" s="42"/>
      <c r="H779" s="59"/>
      <c r="I779" s="42"/>
      <c r="J779" s="6"/>
      <c r="K779" s="116"/>
      <c r="L779" s="111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2"/>
      <c r="D780" s="42"/>
      <c r="E780" s="43"/>
      <c r="F780" s="42"/>
      <c r="G780" s="42"/>
      <c r="H780" s="59"/>
      <c r="I780" s="42"/>
      <c r="J780" s="6"/>
      <c r="K780" s="116"/>
      <c r="L780" s="111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2"/>
      <c r="D781" s="42"/>
      <c r="E781" s="43"/>
      <c r="F781" s="42"/>
      <c r="G781" s="42"/>
      <c r="H781" s="59"/>
      <c r="I781" s="42"/>
      <c r="J781" s="6"/>
      <c r="K781" s="116"/>
      <c r="L781" s="111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2"/>
      <c r="D782" s="42"/>
      <c r="E782" s="43"/>
      <c r="F782" s="42"/>
      <c r="G782" s="42"/>
      <c r="H782" s="59"/>
      <c r="I782" s="42"/>
      <c r="J782" s="6"/>
      <c r="K782" s="116"/>
      <c r="L782" s="111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2"/>
      <c r="D783" s="42"/>
      <c r="E783" s="43"/>
      <c r="F783" s="42"/>
      <c r="G783" s="42"/>
      <c r="H783" s="59"/>
      <c r="I783" s="42"/>
      <c r="J783" s="6"/>
      <c r="K783" s="116"/>
      <c r="L783" s="111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2"/>
      <c r="D784" s="42"/>
      <c r="E784" s="43"/>
      <c r="F784" s="42"/>
      <c r="G784" s="42"/>
      <c r="H784" s="59"/>
      <c r="I784" s="42"/>
      <c r="J784" s="6"/>
      <c r="K784" s="116"/>
      <c r="L784" s="111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2"/>
      <c r="D785" s="42"/>
      <c r="E785" s="43"/>
      <c r="F785" s="42"/>
      <c r="G785" s="42"/>
      <c r="H785" s="59"/>
      <c r="I785" s="42"/>
      <c r="J785" s="6"/>
      <c r="K785" s="116"/>
      <c r="L785" s="111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2"/>
      <c r="D786" s="42"/>
      <c r="E786" s="43"/>
      <c r="F786" s="42"/>
      <c r="G786" s="42"/>
      <c r="H786" s="59"/>
      <c r="I786" s="42"/>
      <c r="J786" s="6"/>
      <c r="K786" s="116"/>
      <c r="L786" s="111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2"/>
      <c r="D787" s="42"/>
      <c r="E787" s="43"/>
      <c r="F787" s="42"/>
      <c r="G787" s="42"/>
      <c r="H787" s="59"/>
      <c r="I787" s="42"/>
      <c r="J787" s="6"/>
      <c r="K787" s="116"/>
      <c r="L787" s="111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2"/>
      <c r="D788" s="42"/>
      <c r="E788" s="43"/>
      <c r="F788" s="42"/>
      <c r="G788" s="42"/>
      <c r="H788" s="59"/>
      <c r="I788" s="42"/>
      <c r="J788" s="6"/>
      <c r="K788" s="116"/>
      <c r="L788" s="111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2"/>
      <c r="D789" s="42"/>
      <c r="E789" s="43"/>
      <c r="F789" s="42"/>
      <c r="G789" s="42"/>
      <c r="H789" s="59"/>
      <c r="I789" s="42"/>
      <c r="J789" s="6"/>
      <c r="K789" s="116"/>
      <c r="L789" s="111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2"/>
      <c r="D790" s="42"/>
      <c r="E790" s="43"/>
      <c r="F790" s="42"/>
      <c r="G790" s="42"/>
      <c r="H790" s="59"/>
      <c r="I790" s="42"/>
      <c r="J790" s="6"/>
      <c r="K790" s="116"/>
      <c r="L790" s="111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2"/>
      <c r="D791" s="42"/>
      <c r="E791" s="43"/>
      <c r="F791" s="42"/>
      <c r="G791" s="42"/>
      <c r="H791" s="59"/>
      <c r="I791" s="42"/>
      <c r="J791" s="6"/>
      <c r="K791" s="116"/>
      <c r="L791" s="111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2"/>
      <c r="D792" s="42"/>
      <c r="E792" s="43"/>
      <c r="F792" s="42"/>
      <c r="G792" s="42"/>
      <c r="H792" s="59"/>
      <c r="I792" s="42"/>
      <c r="J792" s="6"/>
      <c r="K792" s="116"/>
      <c r="L792" s="111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2"/>
      <c r="D793" s="42"/>
      <c r="E793" s="43"/>
      <c r="F793" s="42"/>
      <c r="G793" s="42"/>
      <c r="H793" s="59"/>
      <c r="I793" s="42"/>
      <c r="J793" s="6"/>
      <c r="K793" s="116"/>
      <c r="L793" s="111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2"/>
      <c r="D794" s="42"/>
      <c r="E794" s="43"/>
      <c r="F794" s="42"/>
      <c r="G794" s="42"/>
      <c r="H794" s="59"/>
      <c r="I794" s="42"/>
      <c r="J794" s="6"/>
      <c r="K794" s="116"/>
      <c r="L794" s="111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2"/>
      <c r="D795" s="42"/>
      <c r="E795" s="43"/>
      <c r="F795" s="42"/>
      <c r="G795" s="42"/>
      <c r="H795" s="59"/>
      <c r="I795" s="42"/>
      <c r="J795" s="6"/>
      <c r="K795" s="116"/>
      <c r="L795" s="111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2"/>
      <c r="D796" s="42"/>
      <c r="E796" s="43"/>
      <c r="F796" s="42"/>
      <c r="G796" s="42"/>
      <c r="H796" s="59"/>
      <c r="I796" s="42"/>
      <c r="J796" s="6"/>
      <c r="K796" s="116"/>
      <c r="L796" s="111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2"/>
      <c r="D797" s="42"/>
      <c r="E797" s="43"/>
      <c r="F797" s="42"/>
      <c r="G797" s="42"/>
      <c r="H797" s="59"/>
      <c r="I797" s="42"/>
      <c r="J797" s="6"/>
      <c r="K797" s="116"/>
      <c r="L797" s="111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2"/>
      <c r="D798" s="42"/>
      <c r="E798" s="43"/>
      <c r="F798" s="42"/>
      <c r="G798" s="42"/>
      <c r="H798" s="59"/>
      <c r="I798" s="42"/>
      <c r="J798" s="6"/>
      <c r="K798" s="116"/>
      <c r="L798" s="111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2"/>
      <c r="D799" s="42"/>
      <c r="E799" s="43"/>
      <c r="F799" s="42"/>
      <c r="G799" s="42"/>
      <c r="H799" s="59"/>
      <c r="I799" s="42"/>
      <c r="J799" s="6"/>
      <c r="K799" s="116"/>
      <c r="L799" s="111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2"/>
      <c r="D800" s="42"/>
      <c r="E800" s="43"/>
      <c r="F800" s="42"/>
      <c r="G800" s="42"/>
      <c r="H800" s="59"/>
      <c r="I800" s="42"/>
      <c r="J800" s="6"/>
      <c r="K800" s="116"/>
      <c r="L800" s="111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2"/>
      <c r="D801" s="42"/>
      <c r="E801" s="43"/>
      <c r="F801" s="42"/>
      <c r="G801" s="42"/>
      <c r="H801" s="59"/>
      <c r="I801" s="42"/>
      <c r="J801" s="6"/>
      <c r="K801" s="116"/>
      <c r="L801" s="111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2"/>
      <c r="D802" s="42"/>
      <c r="E802" s="43"/>
      <c r="F802" s="42"/>
      <c r="G802" s="42"/>
      <c r="H802" s="59"/>
      <c r="I802" s="42"/>
      <c r="J802" s="6"/>
      <c r="K802" s="116"/>
      <c r="L802" s="111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2"/>
      <c r="D803" s="42"/>
      <c r="E803" s="43"/>
      <c r="F803" s="42"/>
      <c r="G803" s="42"/>
      <c r="H803" s="59"/>
      <c r="I803" s="42"/>
      <c r="J803" s="6"/>
      <c r="K803" s="116"/>
      <c r="L803" s="111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2"/>
      <c r="D804" s="42"/>
      <c r="E804" s="43"/>
      <c r="F804" s="42"/>
      <c r="G804" s="42"/>
      <c r="H804" s="59"/>
      <c r="I804" s="42"/>
      <c r="J804" s="6"/>
      <c r="K804" s="116"/>
      <c r="L804" s="111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2"/>
      <c r="D805" s="42"/>
      <c r="E805" s="43"/>
      <c r="F805" s="42"/>
      <c r="G805" s="42"/>
      <c r="H805" s="59"/>
      <c r="I805" s="42"/>
      <c r="J805" s="6"/>
      <c r="K805" s="116"/>
      <c r="L805" s="111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2"/>
      <c r="D806" s="42"/>
      <c r="E806" s="43"/>
      <c r="F806" s="42"/>
      <c r="G806" s="42"/>
      <c r="H806" s="59"/>
      <c r="I806" s="42"/>
      <c r="J806" s="6"/>
      <c r="K806" s="116"/>
      <c r="L806" s="111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2"/>
      <c r="D807" s="42"/>
      <c r="E807" s="43"/>
      <c r="F807" s="42"/>
      <c r="G807" s="42"/>
      <c r="H807" s="59"/>
      <c r="I807" s="42"/>
      <c r="J807" s="6"/>
      <c r="K807" s="116"/>
      <c r="L807" s="111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2"/>
      <c r="D808" s="42"/>
      <c r="E808" s="43"/>
      <c r="F808" s="42"/>
      <c r="G808" s="42"/>
      <c r="H808" s="59"/>
      <c r="I808" s="42"/>
      <c r="J808" s="6"/>
      <c r="K808" s="116"/>
      <c r="L808" s="111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2"/>
      <c r="D809" s="42"/>
      <c r="E809" s="43"/>
      <c r="F809" s="42"/>
      <c r="G809" s="42"/>
      <c r="H809" s="59"/>
      <c r="I809" s="42"/>
      <c r="J809" s="6"/>
      <c r="K809" s="116"/>
      <c r="L809" s="111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2"/>
      <c r="D810" s="42"/>
      <c r="E810" s="43"/>
      <c r="F810" s="42"/>
      <c r="G810" s="42"/>
      <c r="H810" s="59"/>
      <c r="I810" s="42"/>
      <c r="J810" s="6"/>
      <c r="K810" s="116"/>
      <c r="L810" s="111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2"/>
      <c r="D811" s="42"/>
      <c r="E811" s="43"/>
      <c r="F811" s="42"/>
      <c r="G811" s="42"/>
      <c r="H811" s="59"/>
      <c r="I811" s="42"/>
      <c r="J811" s="6"/>
      <c r="K811" s="116"/>
      <c r="L811" s="111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2"/>
      <c r="D812" s="42"/>
      <c r="E812" s="43"/>
      <c r="F812" s="42"/>
      <c r="G812" s="42"/>
      <c r="H812" s="59"/>
      <c r="I812" s="42"/>
      <c r="J812" s="6"/>
      <c r="K812" s="116"/>
      <c r="L812" s="111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2"/>
      <c r="D813" s="42"/>
      <c r="E813" s="43"/>
      <c r="F813" s="42"/>
      <c r="G813" s="42"/>
      <c r="H813" s="59"/>
      <c r="I813" s="42"/>
      <c r="J813" s="6"/>
      <c r="K813" s="116"/>
      <c r="L813" s="111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2"/>
      <c r="D814" s="42"/>
      <c r="E814" s="43"/>
      <c r="F814" s="42"/>
      <c r="G814" s="42"/>
      <c r="H814" s="59"/>
      <c r="I814" s="42"/>
      <c r="J814" s="6"/>
      <c r="K814" s="116"/>
      <c r="L814" s="111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2"/>
      <c r="D815" s="42"/>
      <c r="E815" s="43"/>
      <c r="F815" s="42"/>
      <c r="G815" s="42"/>
      <c r="H815" s="59"/>
      <c r="I815" s="42"/>
      <c r="J815" s="6"/>
      <c r="K815" s="116"/>
      <c r="L815" s="111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2"/>
      <c r="D816" s="42"/>
      <c r="E816" s="43"/>
      <c r="F816" s="42"/>
      <c r="G816" s="42"/>
      <c r="H816" s="59"/>
      <c r="I816" s="42"/>
      <c r="J816" s="6"/>
      <c r="K816" s="116"/>
      <c r="L816" s="111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2"/>
      <c r="D817" s="42"/>
      <c r="E817" s="43"/>
      <c r="F817" s="42"/>
      <c r="G817" s="42"/>
      <c r="H817" s="59"/>
      <c r="I817" s="42"/>
      <c r="J817" s="6"/>
      <c r="K817" s="116"/>
      <c r="L817" s="111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2"/>
      <c r="D818" s="42"/>
      <c r="E818" s="43"/>
      <c r="F818" s="42"/>
      <c r="G818" s="42"/>
      <c r="H818" s="59"/>
      <c r="I818" s="42"/>
      <c r="J818" s="6"/>
      <c r="K818" s="116"/>
      <c r="L818" s="111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2"/>
      <c r="D819" s="42"/>
      <c r="E819" s="43"/>
      <c r="F819" s="42"/>
      <c r="G819" s="42"/>
      <c r="H819" s="59"/>
      <c r="I819" s="42"/>
      <c r="J819" s="6"/>
      <c r="K819" s="116"/>
      <c r="L819" s="111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2"/>
      <c r="D820" s="42"/>
      <c r="E820" s="43"/>
      <c r="F820" s="42"/>
      <c r="G820" s="42"/>
      <c r="H820" s="59"/>
      <c r="I820" s="42"/>
      <c r="J820" s="6"/>
      <c r="K820" s="116"/>
      <c r="L820" s="111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2"/>
      <c r="D821" s="42"/>
      <c r="E821" s="43"/>
      <c r="F821" s="42"/>
      <c r="G821" s="42"/>
      <c r="H821" s="59"/>
      <c r="I821" s="42"/>
      <c r="J821" s="6"/>
      <c r="K821" s="116"/>
      <c r="L821" s="111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2"/>
      <c r="D822" s="42"/>
      <c r="E822" s="43"/>
      <c r="F822" s="42"/>
      <c r="G822" s="42"/>
      <c r="H822" s="59"/>
      <c r="I822" s="42"/>
      <c r="J822" s="6"/>
      <c r="K822" s="116"/>
      <c r="L822" s="111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2"/>
      <c r="D823" s="42"/>
      <c r="E823" s="43"/>
      <c r="F823" s="42"/>
      <c r="G823" s="42"/>
      <c r="H823" s="59"/>
      <c r="I823" s="42"/>
      <c r="J823" s="6"/>
      <c r="K823" s="116"/>
      <c r="L823" s="111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2"/>
      <c r="D824" s="42"/>
      <c r="E824" s="43"/>
      <c r="F824" s="42"/>
      <c r="G824" s="42"/>
      <c r="H824" s="59"/>
      <c r="I824" s="42"/>
      <c r="J824" s="6"/>
      <c r="K824" s="116"/>
      <c r="L824" s="111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2"/>
      <c r="D825" s="42"/>
      <c r="E825" s="43"/>
      <c r="F825" s="42"/>
      <c r="G825" s="42"/>
      <c r="H825" s="59"/>
      <c r="I825" s="42"/>
      <c r="J825" s="6"/>
      <c r="K825" s="116"/>
      <c r="L825" s="111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2"/>
      <c r="D826" s="42"/>
      <c r="E826" s="43"/>
      <c r="F826" s="42"/>
      <c r="G826" s="42"/>
      <c r="H826" s="59"/>
      <c r="I826" s="42"/>
      <c r="J826" s="6"/>
      <c r="K826" s="116"/>
      <c r="L826" s="111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2"/>
      <c r="D827" s="42"/>
      <c r="E827" s="43"/>
      <c r="F827" s="42"/>
      <c r="G827" s="42"/>
      <c r="H827" s="59"/>
      <c r="I827" s="42"/>
      <c r="J827" s="6"/>
      <c r="K827" s="116"/>
      <c r="L827" s="111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2"/>
      <c r="D828" s="42"/>
      <c r="E828" s="43"/>
      <c r="F828" s="42"/>
      <c r="G828" s="42"/>
      <c r="H828" s="59"/>
      <c r="I828" s="42"/>
      <c r="J828" s="6"/>
      <c r="K828" s="116"/>
      <c r="L828" s="111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2"/>
      <c r="D829" s="42"/>
      <c r="E829" s="43"/>
      <c r="F829" s="42"/>
      <c r="G829" s="42"/>
      <c r="H829" s="59"/>
      <c r="I829" s="42"/>
      <c r="J829" s="6"/>
      <c r="K829" s="116"/>
      <c r="L829" s="111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2"/>
      <c r="D830" s="42"/>
      <c r="E830" s="43"/>
      <c r="F830" s="42"/>
      <c r="G830" s="42"/>
      <c r="H830" s="59"/>
      <c r="I830" s="42"/>
      <c r="J830" s="6"/>
      <c r="K830" s="116"/>
      <c r="L830" s="111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2"/>
      <c r="D831" s="42"/>
      <c r="E831" s="43"/>
      <c r="F831" s="42"/>
      <c r="G831" s="42"/>
      <c r="H831" s="59"/>
      <c r="I831" s="42"/>
      <c r="J831" s="6"/>
      <c r="K831" s="116"/>
      <c r="L831" s="111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2"/>
      <c r="D832" s="42"/>
      <c r="E832" s="43"/>
      <c r="F832" s="42"/>
      <c r="G832" s="42"/>
      <c r="H832" s="59"/>
      <c r="I832" s="42"/>
      <c r="J832" s="6"/>
      <c r="K832" s="116"/>
      <c r="L832" s="111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2"/>
      <c r="D833" s="42"/>
      <c r="E833" s="43"/>
      <c r="F833" s="42"/>
      <c r="G833" s="42"/>
      <c r="H833" s="59"/>
      <c r="I833" s="42"/>
      <c r="J833" s="6"/>
      <c r="K833" s="116"/>
      <c r="L833" s="111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2"/>
      <c r="D834" s="42"/>
      <c r="E834" s="43"/>
      <c r="F834" s="42"/>
      <c r="G834" s="42"/>
      <c r="H834" s="59"/>
      <c r="I834" s="42"/>
      <c r="J834" s="6"/>
      <c r="K834" s="116"/>
      <c r="L834" s="111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2"/>
      <c r="D835" s="42"/>
      <c r="E835" s="43"/>
      <c r="F835" s="42"/>
      <c r="G835" s="42"/>
      <c r="H835" s="59"/>
      <c r="I835" s="42"/>
      <c r="J835" s="6"/>
      <c r="K835" s="116"/>
      <c r="L835" s="111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2"/>
      <c r="D836" s="42"/>
      <c r="E836" s="43"/>
      <c r="F836" s="42"/>
      <c r="G836" s="42"/>
      <c r="H836" s="59"/>
      <c r="I836" s="42"/>
      <c r="J836" s="6"/>
      <c r="K836" s="116"/>
      <c r="L836" s="111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2"/>
      <c r="D837" s="42"/>
      <c r="E837" s="43"/>
      <c r="F837" s="42"/>
      <c r="G837" s="42"/>
      <c r="H837" s="59"/>
      <c r="I837" s="42"/>
      <c r="J837" s="6"/>
      <c r="K837" s="116"/>
      <c r="L837" s="111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2"/>
      <c r="D838" s="42"/>
      <c r="E838" s="43"/>
      <c r="F838" s="42"/>
      <c r="G838" s="42"/>
      <c r="H838" s="59"/>
      <c r="I838" s="42"/>
      <c r="J838" s="6"/>
      <c r="K838" s="116"/>
      <c r="L838" s="111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2"/>
      <c r="D839" s="42"/>
      <c r="E839" s="43"/>
      <c r="F839" s="42"/>
      <c r="G839" s="42"/>
      <c r="H839" s="59"/>
      <c r="I839" s="42"/>
      <c r="J839" s="6"/>
      <c r="K839" s="116"/>
      <c r="L839" s="111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2"/>
      <c r="D840" s="42"/>
      <c r="E840" s="43"/>
      <c r="F840" s="42"/>
      <c r="G840" s="42"/>
      <c r="H840" s="59"/>
      <c r="I840" s="42"/>
      <c r="J840" s="6"/>
      <c r="K840" s="116"/>
      <c r="L840" s="111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2"/>
      <c r="D841" s="42"/>
      <c r="E841" s="43"/>
      <c r="F841" s="42"/>
      <c r="G841" s="42"/>
      <c r="H841" s="59"/>
      <c r="I841" s="42"/>
      <c r="J841" s="6"/>
      <c r="K841" s="116"/>
      <c r="L841" s="111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2"/>
      <c r="D842" s="42"/>
      <c r="E842" s="43"/>
      <c r="F842" s="42"/>
      <c r="G842" s="42"/>
      <c r="H842" s="59"/>
      <c r="I842" s="42"/>
      <c r="J842" s="6"/>
      <c r="K842" s="116"/>
      <c r="L842" s="111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2"/>
      <c r="D843" s="42"/>
      <c r="E843" s="43"/>
      <c r="F843" s="42"/>
      <c r="G843" s="42"/>
      <c r="H843" s="59"/>
      <c r="I843" s="42"/>
      <c r="J843" s="6"/>
      <c r="K843" s="116"/>
      <c r="L843" s="111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2"/>
      <c r="D844" s="42"/>
      <c r="E844" s="43"/>
      <c r="F844" s="42"/>
      <c r="G844" s="42"/>
      <c r="H844" s="59"/>
      <c r="I844" s="42"/>
      <c r="J844" s="6"/>
      <c r="K844" s="116"/>
      <c r="L844" s="111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2"/>
      <c r="D845" s="42"/>
      <c r="E845" s="43"/>
      <c r="F845" s="42"/>
      <c r="G845" s="42"/>
      <c r="H845" s="59"/>
      <c r="I845" s="42"/>
      <c r="J845" s="6"/>
      <c r="K845" s="116"/>
      <c r="L845" s="111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2"/>
      <c r="D846" s="42"/>
      <c r="E846" s="43"/>
      <c r="F846" s="42"/>
      <c r="G846" s="42"/>
      <c r="H846" s="59"/>
      <c r="I846" s="42"/>
      <c r="J846" s="6"/>
      <c r="K846" s="116"/>
      <c r="L846" s="111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2"/>
      <c r="D847" s="42"/>
      <c r="E847" s="43"/>
      <c r="F847" s="42"/>
      <c r="G847" s="42"/>
      <c r="H847" s="59"/>
      <c r="I847" s="42"/>
      <c r="J847" s="6"/>
      <c r="K847" s="116"/>
      <c r="L847" s="111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2"/>
      <c r="D848" s="42"/>
      <c r="E848" s="43"/>
      <c r="F848" s="42"/>
      <c r="G848" s="42"/>
      <c r="H848" s="59"/>
      <c r="I848" s="42"/>
      <c r="J848" s="6"/>
      <c r="K848" s="116"/>
      <c r="L848" s="111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2"/>
      <c r="D849" s="42"/>
      <c r="E849" s="43"/>
      <c r="F849" s="42"/>
      <c r="G849" s="42"/>
      <c r="H849" s="59"/>
      <c r="I849" s="42"/>
      <c r="J849" s="6"/>
      <c r="K849" s="116"/>
      <c r="L849" s="111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2"/>
      <c r="D850" s="42"/>
      <c r="E850" s="43"/>
      <c r="F850" s="42"/>
      <c r="G850" s="42"/>
      <c r="H850" s="59"/>
      <c r="I850" s="42"/>
      <c r="J850" s="6"/>
      <c r="K850" s="116"/>
      <c r="L850" s="111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2"/>
      <c r="D851" s="42"/>
      <c r="E851" s="43"/>
      <c r="F851" s="42"/>
      <c r="G851" s="42"/>
      <c r="H851" s="59"/>
      <c r="I851" s="42"/>
      <c r="J851" s="6"/>
      <c r="K851" s="116"/>
      <c r="L851" s="111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2"/>
      <c r="D852" s="42"/>
      <c r="E852" s="43"/>
      <c r="F852" s="42"/>
      <c r="G852" s="42"/>
      <c r="H852" s="59"/>
      <c r="I852" s="42"/>
      <c r="J852" s="6"/>
      <c r="K852" s="116"/>
      <c r="L852" s="111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2"/>
      <c r="D853" s="42"/>
      <c r="E853" s="43"/>
      <c r="F853" s="42"/>
      <c r="G853" s="42"/>
      <c r="H853" s="59"/>
      <c r="I853" s="42"/>
      <c r="J853" s="6"/>
      <c r="K853" s="116"/>
      <c r="L853" s="111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2"/>
      <c r="D854" s="42"/>
      <c r="E854" s="43"/>
      <c r="F854" s="42"/>
      <c r="G854" s="42"/>
      <c r="H854" s="59"/>
      <c r="I854" s="42"/>
      <c r="J854" s="6"/>
      <c r="K854" s="116"/>
      <c r="L854" s="111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2"/>
      <c r="D855" s="42"/>
      <c r="E855" s="43"/>
      <c r="F855" s="42"/>
      <c r="G855" s="42"/>
      <c r="H855" s="59"/>
      <c r="I855" s="42"/>
      <c r="J855" s="6"/>
      <c r="K855" s="116"/>
      <c r="L855" s="111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2"/>
      <c r="D856" s="42"/>
      <c r="E856" s="43"/>
      <c r="F856" s="42"/>
      <c r="G856" s="42"/>
      <c r="H856" s="59"/>
      <c r="I856" s="42"/>
      <c r="J856" s="6"/>
      <c r="K856" s="116"/>
      <c r="L856" s="111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2"/>
      <c r="D857" s="42"/>
      <c r="E857" s="43"/>
      <c r="F857" s="42"/>
      <c r="G857" s="42"/>
      <c r="H857" s="59"/>
      <c r="I857" s="42"/>
      <c r="J857" s="6"/>
      <c r="K857" s="116"/>
      <c r="L857" s="111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2"/>
      <c r="D858" s="42"/>
      <c r="E858" s="43"/>
      <c r="F858" s="42"/>
      <c r="G858" s="42"/>
      <c r="H858" s="59"/>
      <c r="I858" s="42"/>
      <c r="J858" s="6"/>
      <c r="K858" s="116"/>
      <c r="L858" s="111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2"/>
      <c r="D859" s="42"/>
      <c r="E859" s="43"/>
      <c r="F859" s="42"/>
      <c r="G859" s="42"/>
      <c r="H859" s="59"/>
      <c r="I859" s="42"/>
      <c r="J859" s="6"/>
      <c r="K859" s="116"/>
      <c r="L859" s="111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2"/>
      <c r="D860" s="42"/>
      <c r="E860" s="43"/>
      <c r="F860" s="42"/>
      <c r="G860" s="42"/>
      <c r="H860" s="59"/>
      <c r="I860" s="42"/>
      <c r="J860" s="6"/>
      <c r="K860" s="116"/>
      <c r="L860" s="111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2"/>
      <c r="D861" s="42"/>
      <c r="E861" s="43"/>
      <c r="F861" s="42"/>
      <c r="G861" s="42"/>
      <c r="H861" s="59"/>
      <c r="I861" s="42"/>
      <c r="J861" s="6"/>
      <c r="K861" s="116"/>
      <c r="L861" s="111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2"/>
      <c r="D862" s="42"/>
      <c r="E862" s="43"/>
      <c r="F862" s="42"/>
      <c r="G862" s="42"/>
      <c r="H862" s="59"/>
      <c r="I862" s="42"/>
      <c r="J862" s="6"/>
      <c r="K862" s="116"/>
      <c r="L862" s="111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2"/>
      <c r="D863" s="42"/>
      <c r="E863" s="43"/>
      <c r="F863" s="42"/>
      <c r="G863" s="42"/>
      <c r="H863" s="59"/>
      <c r="I863" s="42"/>
      <c r="J863" s="6"/>
      <c r="K863" s="116"/>
      <c r="L863" s="111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2"/>
      <c r="D864" s="42"/>
      <c r="E864" s="43"/>
      <c r="F864" s="42"/>
      <c r="G864" s="42"/>
      <c r="H864" s="59"/>
      <c r="I864" s="42"/>
      <c r="J864" s="6"/>
      <c r="K864" s="116"/>
      <c r="L864" s="111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2"/>
      <c r="D865" s="42"/>
      <c r="E865" s="43"/>
      <c r="F865" s="42"/>
      <c r="G865" s="42"/>
      <c r="H865" s="59"/>
      <c r="I865" s="42"/>
      <c r="J865" s="6"/>
      <c r="K865" s="116"/>
      <c r="L865" s="111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2"/>
      <c r="D866" s="42"/>
      <c r="E866" s="43"/>
      <c r="F866" s="42"/>
      <c r="G866" s="42"/>
      <c r="H866" s="59"/>
      <c r="I866" s="42"/>
      <c r="J866" s="6"/>
      <c r="K866" s="116"/>
      <c r="L866" s="111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2"/>
      <c r="D867" s="42"/>
      <c r="E867" s="43"/>
      <c r="F867" s="42"/>
      <c r="G867" s="42"/>
      <c r="H867" s="59"/>
      <c r="I867" s="42"/>
      <c r="J867" s="6"/>
      <c r="K867" s="116"/>
      <c r="L867" s="111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2"/>
      <c r="D868" s="42"/>
      <c r="E868" s="43"/>
      <c r="F868" s="42"/>
      <c r="G868" s="42"/>
      <c r="H868" s="59"/>
      <c r="I868" s="42"/>
      <c r="J868" s="6"/>
      <c r="K868" s="116"/>
      <c r="L868" s="111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2"/>
      <c r="D869" s="42"/>
      <c r="E869" s="43"/>
      <c r="F869" s="42"/>
      <c r="G869" s="42"/>
      <c r="H869" s="59"/>
      <c r="I869" s="42"/>
      <c r="J869" s="6"/>
      <c r="K869" s="116"/>
      <c r="L869" s="111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2"/>
      <c r="D870" s="42"/>
      <c r="E870" s="43"/>
      <c r="F870" s="42"/>
      <c r="G870" s="42"/>
      <c r="H870" s="59"/>
      <c r="I870" s="42"/>
      <c r="J870" s="6"/>
      <c r="K870" s="116"/>
      <c r="L870" s="111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2"/>
      <c r="D871" s="42"/>
      <c r="E871" s="43"/>
      <c r="F871" s="42"/>
      <c r="G871" s="42"/>
      <c r="H871" s="59"/>
      <c r="I871" s="42"/>
      <c r="J871" s="6"/>
      <c r="K871" s="116"/>
      <c r="L871" s="111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2"/>
      <c r="D872" s="42"/>
      <c r="E872" s="43"/>
      <c r="F872" s="42"/>
      <c r="G872" s="42"/>
      <c r="H872" s="59"/>
      <c r="I872" s="42"/>
      <c r="J872" s="6"/>
      <c r="K872" s="116"/>
      <c r="L872" s="111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2"/>
      <c r="D873" s="42"/>
      <c r="E873" s="43"/>
      <c r="F873" s="42"/>
      <c r="G873" s="42"/>
      <c r="H873" s="59"/>
      <c r="I873" s="42"/>
      <c r="J873" s="6"/>
      <c r="K873" s="116"/>
      <c r="L873" s="111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2"/>
      <c r="D874" s="42"/>
      <c r="E874" s="43"/>
      <c r="F874" s="42"/>
      <c r="G874" s="42"/>
      <c r="H874" s="59"/>
      <c r="I874" s="42"/>
      <c r="J874" s="6"/>
      <c r="K874" s="116"/>
      <c r="L874" s="111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2"/>
      <c r="D875" s="42"/>
      <c r="E875" s="43"/>
      <c r="F875" s="42"/>
      <c r="G875" s="42"/>
      <c r="H875" s="59"/>
      <c r="I875" s="42"/>
      <c r="J875" s="6"/>
      <c r="K875" s="116"/>
      <c r="L875" s="111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2"/>
      <c r="D876" s="42"/>
      <c r="E876" s="43"/>
      <c r="F876" s="42"/>
      <c r="G876" s="42"/>
      <c r="H876" s="59"/>
      <c r="I876" s="42"/>
      <c r="J876" s="6"/>
      <c r="K876" s="116"/>
      <c r="L876" s="111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2"/>
      <c r="D877" s="42"/>
      <c r="E877" s="43"/>
      <c r="F877" s="42"/>
      <c r="G877" s="42"/>
      <c r="H877" s="59"/>
      <c r="I877" s="42"/>
      <c r="J877" s="6"/>
      <c r="K877" s="116"/>
      <c r="L877" s="111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2"/>
      <c r="D878" s="42"/>
      <c r="E878" s="43"/>
      <c r="F878" s="42"/>
      <c r="G878" s="42"/>
      <c r="H878" s="59"/>
      <c r="I878" s="42"/>
      <c r="J878" s="6"/>
      <c r="K878" s="116"/>
      <c r="L878" s="111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2"/>
      <c r="D879" s="42"/>
      <c r="E879" s="43"/>
      <c r="F879" s="42"/>
      <c r="G879" s="42"/>
      <c r="H879" s="59"/>
      <c r="I879" s="42"/>
      <c r="J879" s="6"/>
      <c r="K879" s="116"/>
      <c r="L879" s="111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2"/>
      <c r="D880" s="42"/>
      <c r="E880" s="43"/>
      <c r="F880" s="42"/>
      <c r="G880" s="42"/>
      <c r="H880" s="59"/>
      <c r="I880" s="42"/>
      <c r="J880" s="6"/>
      <c r="K880" s="116"/>
      <c r="L880" s="111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2"/>
      <c r="D881" s="42"/>
      <c r="E881" s="43"/>
      <c r="F881" s="42"/>
      <c r="G881" s="42"/>
      <c r="H881" s="59"/>
      <c r="I881" s="42"/>
      <c r="J881" s="6"/>
      <c r="K881" s="116"/>
      <c r="L881" s="111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2"/>
      <c r="D882" s="42"/>
      <c r="E882" s="43"/>
      <c r="F882" s="42"/>
      <c r="G882" s="42"/>
      <c r="H882" s="59"/>
      <c r="I882" s="42"/>
      <c r="J882" s="6"/>
      <c r="K882" s="116"/>
      <c r="L882" s="111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2"/>
      <c r="D883" s="42"/>
      <c r="E883" s="43"/>
      <c r="F883" s="42"/>
      <c r="G883" s="42"/>
      <c r="H883" s="59"/>
      <c r="I883" s="42"/>
      <c r="J883" s="6"/>
      <c r="K883" s="116"/>
      <c r="L883" s="111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2"/>
      <c r="D884" s="42"/>
      <c r="E884" s="43"/>
      <c r="F884" s="42"/>
      <c r="G884" s="42"/>
      <c r="H884" s="59"/>
      <c r="I884" s="42"/>
      <c r="J884" s="6"/>
      <c r="K884" s="116"/>
      <c r="L884" s="111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2"/>
      <c r="D885" s="42"/>
      <c r="E885" s="43"/>
      <c r="F885" s="42"/>
      <c r="G885" s="42"/>
      <c r="H885" s="59"/>
      <c r="I885" s="42"/>
      <c r="J885" s="6"/>
      <c r="K885" s="116"/>
      <c r="L885" s="111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2"/>
      <c r="D886" s="42"/>
      <c r="E886" s="43"/>
      <c r="F886" s="42"/>
      <c r="G886" s="42"/>
      <c r="H886" s="59"/>
      <c r="I886" s="42"/>
      <c r="J886" s="6"/>
      <c r="K886" s="116"/>
      <c r="L886" s="111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2"/>
      <c r="D887" s="42"/>
      <c r="E887" s="43"/>
      <c r="F887" s="42"/>
      <c r="G887" s="42"/>
      <c r="H887" s="59"/>
      <c r="I887" s="42"/>
      <c r="J887" s="6"/>
      <c r="K887" s="116"/>
      <c r="L887" s="111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2"/>
      <c r="D888" s="42"/>
      <c r="E888" s="43"/>
      <c r="F888" s="42"/>
      <c r="G888" s="42"/>
      <c r="H888" s="59"/>
      <c r="I888" s="42"/>
      <c r="J888" s="6"/>
      <c r="K888" s="116"/>
      <c r="L888" s="111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2"/>
      <c r="D889" s="42"/>
      <c r="E889" s="43"/>
      <c r="F889" s="42"/>
      <c r="G889" s="42"/>
      <c r="H889" s="59"/>
      <c r="I889" s="42"/>
      <c r="J889" s="6"/>
      <c r="K889" s="116"/>
      <c r="L889" s="111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2"/>
      <c r="D890" s="42"/>
      <c r="E890" s="43"/>
      <c r="F890" s="42"/>
      <c r="G890" s="42"/>
      <c r="H890" s="59"/>
      <c r="I890" s="42"/>
      <c r="J890" s="6"/>
      <c r="K890" s="116"/>
      <c r="L890" s="111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2"/>
      <c r="D891" s="42"/>
      <c r="E891" s="43"/>
      <c r="F891" s="42"/>
      <c r="G891" s="42"/>
      <c r="H891" s="59"/>
      <c r="I891" s="42"/>
      <c r="J891" s="6"/>
      <c r="K891" s="116"/>
      <c r="L891" s="111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2"/>
      <c r="D892" s="42"/>
      <c r="E892" s="43"/>
      <c r="F892" s="42"/>
      <c r="G892" s="42"/>
      <c r="H892" s="59"/>
      <c r="I892" s="42"/>
      <c r="J892" s="6"/>
      <c r="K892" s="116"/>
      <c r="L892" s="111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2"/>
      <c r="D893" s="42"/>
      <c r="E893" s="43"/>
      <c r="F893" s="42"/>
      <c r="G893" s="42"/>
      <c r="H893" s="59"/>
      <c r="I893" s="42"/>
      <c r="J893" s="6"/>
      <c r="K893" s="116"/>
      <c r="L893" s="111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2"/>
      <c r="D894" s="42"/>
      <c r="E894" s="43"/>
      <c r="F894" s="42"/>
      <c r="G894" s="42"/>
      <c r="H894" s="59"/>
      <c r="I894" s="42"/>
      <c r="J894" s="6"/>
      <c r="K894" s="116"/>
      <c r="L894" s="111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2"/>
      <c r="D895" s="42"/>
      <c r="E895" s="43"/>
      <c r="F895" s="42"/>
      <c r="G895" s="42"/>
      <c r="H895" s="59"/>
      <c r="I895" s="42"/>
      <c r="J895" s="6"/>
      <c r="K895" s="116"/>
      <c r="L895" s="111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2"/>
      <c r="D896" s="42"/>
      <c r="E896" s="43"/>
      <c r="F896" s="42"/>
      <c r="G896" s="42"/>
      <c r="H896" s="59"/>
      <c r="I896" s="42"/>
      <c r="J896" s="6"/>
      <c r="K896" s="116"/>
      <c r="L896" s="111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2"/>
      <c r="D897" s="42"/>
      <c r="E897" s="43"/>
      <c r="F897" s="42"/>
      <c r="G897" s="42"/>
      <c r="H897" s="59"/>
      <c r="I897" s="42"/>
      <c r="J897" s="6"/>
      <c r="K897" s="116"/>
      <c r="L897" s="111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2"/>
      <c r="D898" s="42"/>
      <c r="E898" s="43"/>
      <c r="F898" s="42"/>
      <c r="G898" s="42"/>
      <c r="H898" s="59"/>
      <c r="I898" s="42"/>
      <c r="J898" s="6"/>
      <c r="K898" s="116"/>
      <c r="L898" s="111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2"/>
      <c r="D899" s="42"/>
      <c r="E899" s="43"/>
      <c r="F899" s="42"/>
      <c r="G899" s="42"/>
      <c r="H899" s="59"/>
      <c r="I899" s="42"/>
      <c r="J899" s="6"/>
      <c r="K899" s="116"/>
      <c r="L899" s="111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2"/>
      <c r="D900" s="42"/>
      <c r="E900" s="43"/>
      <c r="F900" s="42"/>
      <c r="G900" s="42"/>
      <c r="H900" s="59"/>
      <c r="I900" s="42"/>
      <c r="J900" s="6"/>
      <c r="K900" s="116"/>
      <c r="L900" s="111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2"/>
      <c r="D901" s="42"/>
      <c r="E901" s="43"/>
      <c r="F901" s="42"/>
      <c r="G901" s="42"/>
      <c r="H901" s="59"/>
      <c r="I901" s="42"/>
      <c r="J901" s="6"/>
      <c r="K901" s="116"/>
      <c r="L901" s="111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2"/>
      <c r="D902" s="42"/>
      <c r="E902" s="43"/>
      <c r="F902" s="42"/>
      <c r="G902" s="42"/>
      <c r="H902" s="59"/>
      <c r="I902" s="42"/>
      <c r="J902" s="6"/>
      <c r="K902" s="116"/>
      <c r="L902" s="111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2"/>
      <c r="D903" s="42"/>
      <c r="E903" s="43"/>
      <c r="F903" s="42"/>
      <c r="G903" s="42"/>
      <c r="H903" s="59"/>
      <c r="I903" s="42"/>
      <c r="J903" s="6"/>
      <c r="K903" s="116"/>
      <c r="L903" s="111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2"/>
      <c r="D904" s="42"/>
      <c r="E904" s="43"/>
      <c r="F904" s="42"/>
      <c r="G904" s="42"/>
      <c r="H904" s="59"/>
      <c r="I904" s="42"/>
      <c r="J904" s="6"/>
      <c r="K904" s="116"/>
      <c r="L904" s="111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2"/>
      <c r="D905" s="42"/>
      <c r="E905" s="43"/>
      <c r="F905" s="42"/>
      <c r="G905" s="42"/>
      <c r="H905" s="59"/>
      <c r="I905" s="42"/>
      <c r="J905" s="6"/>
      <c r="K905" s="116"/>
      <c r="L905" s="111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2"/>
      <c r="D906" s="42"/>
      <c r="E906" s="43"/>
      <c r="F906" s="42"/>
      <c r="G906" s="42"/>
      <c r="H906" s="59"/>
      <c r="I906" s="42"/>
      <c r="J906" s="6"/>
      <c r="K906" s="116"/>
      <c r="L906" s="111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2"/>
      <c r="D907" s="42"/>
      <c r="E907" s="43"/>
      <c r="F907" s="42"/>
      <c r="G907" s="42"/>
      <c r="H907" s="59"/>
      <c r="I907" s="42"/>
      <c r="J907" s="6"/>
      <c r="K907" s="116"/>
      <c r="L907" s="111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2"/>
      <c r="D908" s="42"/>
      <c r="E908" s="43"/>
      <c r="F908" s="42"/>
      <c r="G908" s="42"/>
      <c r="H908" s="59"/>
      <c r="I908" s="42"/>
      <c r="J908" s="6"/>
      <c r="K908" s="116"/>
      <c r="L908" s="111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2"/>
      <c r="D909" s="42"/>
      <c r="E909" s="43"/>
      <c r="F909" s="42"/>
      <c r="G909" s="42"/>
      <c r="H909" s="59"/>
      <c r="I909" s="42"/>
      <c r="J909" s="6"/>
      <c r="K909" s="116"/>
      <c r="L909" s="111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2"/>
      <c r="D910" s="42"/>
      <c r="E910" s="43"/>
      <c r="F910" s="42"/>
      <c r="G910" s="42"/>
      <c r="H910" s="59"/>
      <c r="I910" s="42"/>
      <c r="J910" s="6"/>
      <c r="K910" s="116"/>
      <c r="L910" s="111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2"/>
      <c r="D911" s="42"/>
      <c r="E911" s="43"/>
      <c r="F911" s="42"/>
      <c r="G911" s="42"/>
      <c r="H911" s="59"/>
      <c r="I911" s="42"/>
      <c r="J911" s="6"/>
      <c r="K911" s="116"/>
      <c r="L911" s="111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2"/>
      <c r="D912" s="42"/>
      <c r="E912" s="43"/>
      <c r="F912" s="42"/>
      <c r="G912" s="42"/>
      <c r="H912" s="59"/>
      <c r="I912" s="42"/>
      <c r="J912" s="6"/>
      <c r="K912" s="116"/>
      <c r="L912" s="111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2"/>
      <c r="D913" s="42"/>
      <c r="E913" s="43"/>
      <c r="F913" s="42"/>
      <c r="G913" s="42"/>
      <c r="H913" s="59"/>
      <c r="I913" s="42"/>
      <c r="J913" s="6"/>
      <c r="K913" s="116"/>
      <c r="L913" s="111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2"/>
      <c r="D914" s="42"/>
      <c r="E914" s="43"/>
      <c r="F914" s="42"/>
      <c r="G914" s="42"/>
      <c r="H914" s="59"/>
      <c r="I914" s="42"/>
      <c r="J914" s="6"/>
      <c r="K914" s="116"/>
      <c r="L914" s="111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2"/>
      <c r="D915" s="42"/>
      <c r="E915" s="43"/>
      <c r="F915" s="42"/>
      <c r="G915" s="42"/>
      <c r="H915" s="59"/>
      <c r="I915" s="42"/>
      <c r="J915" s="6"/>
      <c r="K915" s="116"/>
      <c r="L915" s="111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2"/>
      <c r="D916" s="42"/>
      <c r="E916" s="43"/>
      <c r="F916" s="42"/>
      <c r="G916" s="42"/>
      <c r="H916" s="59"/>
      <c r="I916" s="42"/>
      <c r="J916" s="6"/>
      <c r="K916" s="116"/>
      <c r="L916" s="111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2"/>
      <c r="D917" s="42"/>
      <c r="E917" s="43"/>
      <c r="F917" s="42"/>
      <c r="G917" s="42"/>
      <c r="H917" s="59"/>
      <c r="I917" s="42"/>
      <c r="J917" s="6"/>
      <c r="K917" s="116"/>
      <c r="L917" s="111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2"/>
      <c r="D918" s="42"/>
      <c r="E918" s="43"/>
      <c r="F918" s="42"/>
      <c r="G918" s="42"/>
      <c r="H918" s="59"/>
      <c r="I918" s="42"/>
      <c r="J918" s="6"/>
      <c r="K918" s="116"/>
      <c r="L918" s="111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2"/>
      <c r="D919" s="42"/>
      <c r="E919" s="43"/>
      <c r="F919" s="42"/>
      <c r="G919" s="42"/>
      <c r="H919" s="59"/>
      <c r="I919" s="42"/>
      <c r="J919" s="6"/>
      <c r="K919" s="116"/>
      <c r="L919" s="111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2"/>
      <c r="D920" s="42"/>
      <c r="E920" s="43"/>
      <c r="F920" s="42"/>
      <c r="G920" s="42"/>
      <c r="H920" s="59"/>
      <c r="I920" s="42"/>
      <c r="J920" s="6"/>
      <c r="K920" s="116"/>
      <c r="L920" s="111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2"/>
      <c r="D921" s="42"/>
      <c r="E921" s="43"/>
      <c r="F921" s="42"/>
      <c r="G921" s="42"/>
      <c r="H921" s="59"/>
      <c r="I921" s="42"/>
      <c r="J921" s="6"/>
      <c r="K921" s="116"/>
      <c r="L921" s="111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2"/>
      <c r="D922" s="42"/>
      <c r="E922" s="43"/>
      <c r="F922" s="42"/>
      <c r="G922" s="42"/>
      <c r="H922" s="59"/>
      <c r="I922" s="42"/>
      <c r="J922" s="6"/>
      <c r="K922" s="116"/>
      <c r="L922" s="111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2"/>
      <c r="D923" s="42"/>
      <c r="E923" s="43"/>
      <c r="F923" s="42"/>
      <c r="G923" s="42"/>
      <c r="H923" s="59"/>
      <c r="I923" s="42"/>
      <c r="J923" s="6"/>
      <c r="K923" s="116"/>
      <c r="L923" s="111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2"/>
      <c r="D924" s="42"/>
      <c r="E924" s="43"/>
      <c r="F924" s="42"/>
      <c r="G924" s="42"/>
      <c r="H924" s="59"/>
      <c r="I924" s="42"/>
      <c r="J924" s="6"/>
      <c r="K924" s="116"/>
      <c r="L924" s="111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2"/>
      <c r="D925" s="42"/>
      <c r="E925" s="43"/>
      <c r="F925" s="42"/>
      <c r="G925" s="42"/>
      <c r="H925" s="59"/>
      <c r="I925" s="42"/>
      <c r="J925" s="6"/>
      <c r="K925" s="116"/>
      <c r="L925" s="111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2"/>
      <c r="D926" s="42"/>
      <c r="E926" s="43"/>
      <c r="F926" s="42"/>
      <c r="G926" s="42"/>
      <c r="H926" s="59"/>
      <c r="I926" s="42"/>
      <c r="J926" s="6"/>
      <c r="K926" s="116"/>
      <c r="L926" s="111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2"/>
      <c r="D927" s="42"/>
      <c r="E927" s="43"/>
      <c r="F927" s="42"/>
      <c r="G927" s="42"/>
      <c r="H927" s="59"/>
      <c r="I927" s="42"/>
      <c r="J927" s="6"/>
      <c r="K927" s="116"/>
      <c r="L927" s="111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2"/>
      <c r="D928" s="42"/>
      <c r="E928" s="43"/>
      <c r="F928" s="42"/>
      <c r="G928" s="42"/>
      <c r="H928" s="59"/>
      <c r="I928" s="42"/>
      <c r="J928" s="6"/>
      <c r="K928" s="116"/>
      <c r="L928" s="111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2"/>
      <c r="D929" s="42"/>
      <c r="E929" s="43"/>
      <c r="F929" s="42"/>
      <c r="G929" s="42"/>
      <c r="H929" s="59"/>
      <c r="I929" s="42"/>
      <c r="J929" s="6"/>
      <c r="K929" s="116"/>
      <c r="L929" s="111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2"/>
      <c r="D930" s="42"/>
      <c r="E930" s="43"/>
      <c r="F930" s="42"/>
      <c r="G930" s="42"/>
      <c r="H930" s="59"/>
      <c r="I930" s="42"/>
      <c r="J930" s="6"/>
      <c r="K930" s="116"/>
      <c r="L930" s="111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2"/>
      <c r="D931" s="42"/>
      <c r="E931" s="43"/>
      <c r="F931" s="42"/>
      <c r="G931" s="42"/>
      <c r="H931" s="59"/>
      <c r="I931" s="42"/>
      <c r="J931" s="6"/>
      <c r="K931" s="116"/>
      <c r="L931" s="111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2"/>
      <c r="D932" s="42"/>
      <c r="E932" s="43"/>
      <c r="F932" s="42"/>
      <c r="G932" s="42"/>
      <c r="H932" s="59"/>
      <c r="I932" s="42"/>
      <c r="J932" s="6"/>
      <c r="K932" s="116"/>
      <c r="L932" s="111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2"/>
      <c r="D933" s="42"/>
      <c r="E933" s="43"/>
      <c r="F933" s="42"/>
      <c r="G933" s="42"/>
      <c r="H933" s="59"/>
      <c r="I933" s="42"/>
      <c r="J933" s="6"/>
      <c r="K933" s="116"/>
      <c r="L933" s="111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2"/>
      <c r="D934" s="42"/>
      <c r="E934" s="43"/>
      <c r="F934" s="42"/>
      <c r="G934" s="42"/>
      <c r="H934" s="59"/>
      <c r="I934" s="42"/>
      <c r="J934" s="6"/>
      <c r="K934" s="116"/>
      <c r="L934" s="111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2"/>
      <c r="D935" s="42"/>
      <c r="E935" s="43"/>
      <c r="F935" s="42"/>
      <c r="G935" s="42"/>
      <c r="H935" s="59"/>
      <c r="I935" s="42"/>
      <c r="J935" s="6"/>
      <c r="K935" s="116"/>
      <c r="L935" s="111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2"/>
      <c r="D936" s="42"/>
      <c r="E936" s="43"/>
      <c r="F936" s="42"/>
      <c r="G936" s="42"/>
      <c r="H936" s="59"/>
      <c r="I936" s="42"/>
      <c r="J936" s="6"/>
      <c r="K936" s="116"/>
      <c r="L936" s="111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2"/>
      <c r="D937" s="42"/>
      <c r="E937" s="43"/>
      <c r="F937" s="42"/>
      <c r="G937" s="42"/>
      <c r="H937" s="59"/>
      <c r="I937" s="42"/>
      <c r="J937" s="6"/>
      <c r="K937" s="116"/>
      <c r="L937" s="111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2"/>
      <c r="D938" s="42"/>
      <c r="E938" s="43"/>
      <c r="F938" s="42"/>
      <c r="G938" s="42"/>
      <c r="H938" s="59"/>
      <c r="I938" s="42"/>
      <c r="J938" s="6"/>
      <c r="K938" s="116"/>
      <c r="L938" s="111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2"/>
      <c r="D939" s="42"/>
      <c r="E939" s="43"/>
      <c r="F939" s="42"/>
      <c r="G939" s="42"/>
      <c r="H939" s="59"/>
      <c r="I939" s="42"/>
      <c r="J939" s="6"/>
      <c r="K939" s="116"/>
      <c r="L939" s="111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2"/>
      <c r="D940" s="42"/>
      <c r="E940" s="43"/>
      <c r="F940" s="42"/>
      <c r="G940" s="42"/>
      <c r="H940" s="59"/>
      <c r="I940" s="42"/>
      <c r="J940" s="6"/>
      <c r="K940" s="116"/>
      <c r="L940" s="111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2"/>
      <c r="D941" s="42"/>
      <c r="E941" s="43"/>
      <c r="F941" s="42"/>
      <c r="G941" s="42"/>
      <c r="H941" s="59"/>
      <c r="I941" s="42"/>
      <c r="J941" s="6"/>
      <c r="K941" s="116"/>
      <c r="L941" s="111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2"/>
      <c r="D942" s="42"/>
      <c r="E942" s="43"/>
      <c r="F942" s="42"/>
      <c r="G942" s="42"/>
      <c r="H942" s="59"/>
      <c r="I942" s="42"/>
      <c r="J942" s="6"/>
      <c r="K942" s="116"/>
      <c r="L942" s="111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2"/>
      <c r="D943" s="42"/>
      <c r="E943" s="43"/>
      <c r="F943" s="42"/>
      <c r="G943" s="42"/>
      <c r="H943" s="59"/>
      <c r="I943" s="42"/>
      <c r="J943" s="6"/>
      <c r="K943" s="116"/>
      <c r="L943" s="111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2"/>
      <c r="D944" s="42"/>
      <c r="E944" s="43"/>
      <c r="F944" s="42"/>
      <c r="G944" s="42"/>
      <c r="H944" s="59"/>
      <c r="I944" s="42"/>
      <c r="J944" s="6"/>
      <c r="K944" s="116"/>
      <c r="L944" s="111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2"/>
      <c r="D945" s="42"/>
      <c r="E945" s="43"/>
      <c r="F945" s="42"/>
      <c r="G945" s="42"/>
      <c r="H945" s="59"/>
      <c r="I945" s="42"/>
      <c r="J945" s="6"/>
      <c r="K945" s="116"/>
      <c r="L945" s="111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2"/>
      <c r="D946" s="42"/>
      <c r="E946" s="43"/>
      <c r="F946" s="42"/>
      <c r="G946" s="42"/>
      <c r="H946" s="59"/>
      <c r="I946" s="42"/>
      <c r="J946" s="6"/>
      <c r="K946" s="116"/>
      <c r="L946" s="111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2"/>
      <c r="D947" s="42"/>
      <c r="E947" s="43"/>
      <c r="F947" s="42"/>
      <c r="G947" s="42"/>
      <c r="H947" s="59"/>
      <c r="I947" s="42"/>
      <c r="J947" s="6"/>
      <c r="K947" s="116"/>
      <c r="L947" s="111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2"/>
      <c r="D948" s="42"/>
      <c r="E948" s="43"/>
      <c r="F948" s="42"/>
      <c r="G948" s="42"/>
      <c r="H948" s="59"/>
      <c r="I948" s="42"/>
      <c r="J948" s="6"/>
      <c r="K948" s="116"/>
      <c r="L948" s="111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2"/>
      <c r="D949" s="42"/>
      <c r="E949" s="43"/>
      <c r="F949" s="42"/>
      <c r="G949" s="42"/>
      <c r="H949" s="59"/>
      <c r="I949" s="42"/>
      <c r="J949" s="6"/>
      <c r="K949" s="116"/>
      <c r="L949" s="111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2"/>
      <c r="D950" s="42"/>
      <c r="E950" s="43"/>
      <c r="F950" s="42"/>
      <c r="G950" s="42"/>
      <c r="H950" s="59"/>
      <c r="I950" s="42"/>
      <c r="J950" s="6"/>
      <c r="K950" s="116"/>
      <c r="L950" s="111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2"/>
      <c r="D951" s="42"/>
      <c r="E951" s="43"/>
      <c r="F951" s="42"/>
      <c r="G951" s="42"/>
      <c r="H951" s="59"/>
      <c r="I951" s="42"/>
      <c r="J951" s="6"/>
      <c r="K951" s="116"/>
      <c r="L951" s="111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2"/>
      <c r="D952" s="42"/>
      <c r="E952" s="43"/>
      <c r="F952" s="42"/>
      <c r="G952" s="42"/>
      <c r="H952" s="59"/>
      <c r="I952" s="42"/>
      <c r="J952" s="6"/>
      <c r="K952" s="116"/>
      <c r="L952" s="111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2"/>
      <c r="D953" s="42"/>
      <c r="E953" s="43"/>
      <c r="F953" s="42"/>
      <c r="G953" s="42"/>
      <c r="H953" s="59"/>
      <c r="I953" s="42"/>
      <c r="J953" s="6"/>
      <c r="K953" s="116"/>
      <c r="L953" s="111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2"/>
      <c r="D954" s="42"/>
      <c r="E954" s="43"/>
      <c r="F954" s="42"/>
      <c r="G954" s="42"/>
      <c r="H954" s="59"/>
      <c r="I954" s="42"/>
      <c r="J954" s="6"/>
      <c r="K954" s="116"/>
      <c r="L954" s="111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2"/>
      <c r="D955" s="42"/>
      <c r="E955" s="43"/>
      <c r="F955" s="42"/>
      <c r="G955" s="42"/>
      <c r="H955" s="59"/>
      <c r="I955" s="42"/>
      <c r="J955" s="6"/>
      <c r="K955" s="116"/>
      <c r="L955" s="111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2"/>
      <c r="D956" s="42"/>
      <c r="E956" s="43"/>
      <c r="F956" s="42"/>
      <c r="G956" s="42"/>
      <c r="H956" s="59"/>
      <c r="I956" s="42"/>
      <c r="J956" s="6"/>
      <c r="K956" s="116"/>
      <c r="L956" s="111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2"/>
      <c r="D957" s="42"/>
      <c r="E957" s="43"/>
      <c r="F957" s="42"/>
      <c r="G957" s="42"/>
      <c r="H957" s="59"/>
      <c r="I957" s="42"/>
      <c r="J957" s="6"/>
      <c r="K957" s="116"/>
      <c r="L957" s="111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2"/>
      <c r="D958" s="42"/>
      <c r="E958" s="43"/>
      <c r="F958" s="42"/>
      <c r="G958" s="42"/>
      <c r="H958" s="59"/>
      <c r="I958" s="42"/>
      <c r="J958" s="6"/>
      <c r="K958" s="116"/>
      <c r="L958" s="111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2"/>
      <c r="D959" s="42"/>
      <c r="E959" s="43"/>
      <c r="F959" s="42"/>
      <c r="G959" s="42"/>
      <c r="H959" s="59"/>
      <c r="I959" s="42"/>
      <c r="J959" s="6"/>
      <c r="K959" s="116"/>
      <c r="L959" s="111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2"/>
      <c r="D960" s="42"/>
      <c r="E960" s="43"/>
      <c r="F960" s="42"/>
      <c r="G960" s="42"/>
      <c r="H960" s="59"/>
      <c r="I960" s="42"/>
      <c r="J960" s="6"/>
      <c r="K960" s="116"/>
      <c r="L960" s="111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2"/>
      <c r="D961" s="42"/>
      <c r="E961" s="43"/>
      <c r="F961" s="42"/>
      <c r="G961" s="42"/>
      <c r="H961" s="59"/>
      <c r="I961" s="42"/>
      <c r="J961" s="6"/>
      <c r="K961" s="116"/>
      <c r="L961" s="111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2"/>
      <c r="D962" s="42"/>
      <c r="E962" s="43"/>
      <c r="F962" s="42"/>
      <c r="G962" s="42"/>
      <c r="H962" s="59"/>
      <c r="I962" s="42"/>
      <c r="J962" s="6"/>
      <c r="K962" s="116"/>
      <c r="L962" s="111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2"/>
      <c r="D963" s="42"/>
      <c r="E963" s="43"/>
      <c r="F963" s="42"/>
      <c r="G963" s="42"/>
      <c r="H963" s="59"/>
      <c r="I963" s="42"/>
      <c r="J963" s="6"/>
      <c r="K963" s="116"/>
      <c r="L963" s="111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2"/>
      <c r="D964" s="42"/>
      <c r="E964" s="43"/>
      <c r="F964" s="42"/>
      <c r="G964" s="42"/>
      <c r="H964" s="59"/>
      <c r="I964" s="42"/>
      <c r="J964" s="6"/>
      <c r="K964" s="116"/>
      <c r="L964" s="111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2"/>
      <c r="D965" s="42"/>
      <c r="E965" s="43"/>
      <c r="F965" s="42"/>
      <c r="G965" s="42"/>
      <c r="H965" s="59"/>
      <c r="I965" s="42"/>
      <c r="J965" s="6"/>
      <c r="K965" s="116"/>
      <c r="L965" s="111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2"/>
      <c r="D966" s="42"/>
      <c r="E966" s="43"/>
      <c r="F966" s="42"/>
      <c r="G966" s="42"/>
      <c r="H966" s="59"/>
      <c r="I966" s="42"/>
      <c r="J966" s="6"/>
      <c r="K966" s="116"/>
      <c r="L966" s="111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2"/>
      <c r="D967" s="42"/>
      <c r="E967" s="43"/>
      <c r="F967" s="42"/>
      <c r="G967" s="42"/>
      <c r="H967" s="59"/>
      <c r="I967" s="42"/>
      <c r="J967" s="6"/>
      <c r="K967" s="116"/>
      <c r="L967" s="111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2"/>
      <c r="D968" s="42"/>
      <c r="E968" s="43"/>
      <c r="F968" s="42"/>
      <c r="G968" s="42"/>
      <c r="H968" s="59"/>
      <c r="I968" s="42"/>
      <c r="J968" s="6"/>
      <c r="K968" s="116"/>
      <c r="L968" s="111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2"/>
      <c r="D969" s="42"/>
      <c r="E969" s="43"/>
      <c r="F969" s="42"/>
      <c r="G969" s="42"/>
      <c r="H969" s="59"/>
      <c r="I969" s="42"/>
      <c r="J969" s="6"/>
      <c r="K969" s="116"/>
      <c r="L969" s="111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2"/>
      <c r="D970" s="42"/>
      <c r="E970" s="43"/>
      <c r="F970" s="42"/>
      <c r="G970" s="42"/>
      <c r="H970" s="59"/>
      <c r="I970" s="42"/>
      <c r="J970" s="6"/>
      <c r="K970" s="116"/>
      <c r="L970" s="111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2"/>
      <c r="D971" s="42"/>
      <c r="E971" s="43"/>
      <c r="F971" s="42"/>
      <c r="G971" s="42"/>
      <c r="H971" s="59"/>
      <c r="I971" s="42"/>
      <c r="J971" s="6"/>
      <c r="K971" s="116"/>
      <c r="L971" s="111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2"/>
      <c r="D972" s="42"/>
      <c r="E972" s="43"/>
      <c r="F972" s="42"/>
      <c r="G972" s="42"/>
      <c r="H972" s="59"/>
      <c r="I972" s="42"/>
      <c r="J972" s="6"/>
      <c r="K972" s="116"/>
      <c r="L972" s="111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2"/>
      <c r="D973" s="42"/>
      <c r="E973" s="43"/>
      <c r="F973" s="42"/>
      <c r="G973" s="42"/>
      <c r="H973" s="59"/>
      <c r="I973" s="42"/>
      <c r="J973" s="6"/>
      <c r="K973" s="116"/>
      <c r="L973" s="111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2"/>
      <c r="D974" s="42"/>
      <c r="E974" s="43"/>
      <c r="F974" s="42"/>
      <c r="G974" s="42"/>
      <c r="H974" s="59"/>
      <c r="I974" s="42"/>
      <c r="J974" s="6"/>
      <c r="K974" s="116"/>
      <c r="L974" s="111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2"/>
      <c r="D975" s="42"/>
      <c r="E975" s="43"/>
      <c r="F975" s="42"/>
      <c r="G975" s="42"/>
      <c r="H975" s="59"/>
      <c r="I975" s="42"/>
      <c r="J975" s="6"/>
      <c r="K975" s="116"/>
      <c r="L975" s="111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2"/>
      <c r="D976" s="42"/>
      <c r="E976" s="43"/>
      <c r="F976" s="42"/>
      <c r="G976" s="42"/>
      <c r="H976" s="59"/>
      <c r="I976" s="42"/>
      <c r="J976" s="6"/>
      <c r="K976" s="116"/>
      <c r="L976" s="111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2"/>
      <c r="D977" s="42"/>
      <c r="E977" s="43"/>
      <c r="F977" s="42"/>
      <c r="G977" s="42"/>
      <c r="H977" s="59"/>
      <c r="I977" s="42"/>
      <c r="J977" s="6"/>
      <c r="K977" s="116"/>
      <c r="L977" s="111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2"/>
      <c r="D978" s="42"/>
      <c r="E978" s="43"/>
      <c r="F978" s="42"/>
      <c r="G978" s="42"/>
      <c r="H978" s="59"/>
      <c r="I978" s="42"/>
      <c r="J978" s="6"/>
      <c r="K978" s="116"/>
      <c r="L978" s="111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2"/>
      <c r="D979" s="42"/>
      <c r="E979" s="43"/>
      <c r="F979" s="42"/>
      <c r="G979" s="42"/>
      <c r="H979" s="59"/>
      <c r="I979" s="42"/>
      <c r="J979" s="6"/>
      <c r="K979" s="116"/>
      <c r="L979" s="111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2"/>
      <c r="D980" s="42"/>
      <c r="E980" s="43"/>
      <c r="F980" s="42"/>
      <c r="G980" s="42"/>
      <c r="H980" s="59"/>
      <c r="I980" s="42"/>
      <c r="J980" s="6"/>
      <c r="K980" s="116"/>
      <c r="L980" s="111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2"/>
      <c r="D981" s="42"/>
      <c r="E981" s="43"/>
      <c r="F981" s="42"/>
      <c r="G981" s="42"/>
      <c r="H981" s="59"/>
      <c r="I981" s="42"/>
      <c r="J981" s="6"/>
      <c r="K981" s="116"/>
      <c r="L981" s="111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2"/>
      <c r="D982" s="42"/>
      <c r="E982" s="43"/>
      <c r="F982" s="42"/>
      <c r="G982" s="42"/>
      <c r="H982" s="59"/>
      <c r="I982" s="42"/>
      <c r="J982" s="6"/>
      <c r="K982" s="116"/>
      <c r="L982" s="111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2"/>
      <c r="D983" s="42"/>
      <c r="E983" s="43"/>
      <c r="F983" s="42"/>
      <c r="G983" s="42"/>
      <c r="H983" s="59"/>
      <c r="I983" s="42"/>
      <c r="J983" s="6"/>
      <c r="K983" s="116"/>
      <c r="L983" s="111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2"/>
      <c r="D984" s="42"/>
      <c r="E984" s="43"/>
      <c r="F984" s="42"/>
      <c r="G984" s="42"/>
      <c r="H984" s="59"/>
      <c r="I984" s="42"/>
      <c r="J984" s="6"/>
      <c r="K984" s="116"/>
      <c r="L984" s="111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2"/>
      <c r="D985" s="42"/>
      <c r="E985" s="43"/>
      <c r="F985" s="42"/>
      <c r="G985" s="42"/>
      <c r="H985" s="59"/>
      <c r="I985" s="42"/>
      <c r="J985" s="6"/>
      <c r="K985" s="116"/>
      <c r="L985" s="111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2"/>
      <c r="D986" s="42"/>
      <c r="E986" s="43"/>
      <c r="F986" s="42"/>
      <c r="G986" s="42"/>
      <c r="H986" s="59"/>
      <c r="I986" s="42"/>
      <c r="J986" s="6"/>
      <c r="K986" s="116"/>
      <c r="L986" s="111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2"/>
      <c r="D987" s="42"/>
      <c r="E987" s="43"/>
      <c r="F987" s="42"/>
      <c r="G987" s="42"/>
      <c r="H987" s="59"/>
      <c r="I987" s="42"/>
      <c r="J987" s="6"/>
      <c r="K987" s="116"/>
      <c r="L987" s="111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2"/>
      <c r="D988" s="42"/>
      <c r="E988" s="43"/>
      <c r="F988" s="42"/>
      <c r="G988" s="42"/>
      <c r="H988" s="59"/>
      <c r="I988" s="42"/>
      <c r="J988" s="6"/>
      <c r="K988" s="116"/>
      <c r="L988" s="111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2"/>
      <c r="D989" s="42"/>
      <c r="E989" s="43"/>
      <c r="F989" s="42"/>
      <c r="G989" s="42"/>
      <c r="H989" s="59"/>
      <c r="I989" s="42"/>
      <c r="J989" s="6"/>
      <c r="K989" s="116"/>
      <c r="L989" s="111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2"/>
      <c r="D990" s="42"/>
      <c r="E990" s="43"/>
      <c r="F990" s="42"/>
      <c r="G990" s="42"/>
      <c r="H990" s="59"/>
      <c r="I990" s="42"/>
      <c r="J990" s="6"/>
      <c r="K990" s="116"/>
      <c r="L990" s="111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2"/>
      <c r="D991" s="42"/>
      <c r="E991" s="43"/>
      <c r="F991" s="42"/>
      <c r="G991" s="42"/>
      <c r="H991" s="59"/>
      <c r="I991" s="42"/>
      <c r="J991" s="6"/>
      <c r="K991" s="116"/>
      <c r="L991" s="111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2"/>
      <c r="D992" s="42"/>
      <c r="E992" s="43"/>
      <c r="F992" s="42"/>
      <c r="G992" s="42"/>
      <c r="H992" s="59"/>
      <c r="I992" s="42"/>
      <c r="J992" s="6"/>
      <c r="K992" s="116"/>
      <c r="L992" s="111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2"/>
      <c r="D993" s="42"/>
      <c r="E993" s="43"/>
      <c r="F993" s="42"/>
      <c r="G993" s="42"/>
      <c r="H993" s="59"/>
      <c r="I993" s="42"/>
      <c r="J993" s="6"/>
      <c r="K993" s="116"/>
      <c r="L993" s="111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2"/>
      <c r="D994" s="42"/>
      <c r="E994" s="43"/>
      <c r="F994" s="42"/>
      <c r="G994" s="42"/>
      <c r="H994" s="59"/>
      <c r="I994" s="42"/>
      <c r="J994" s="6"/>
      <c r="K994" s="116"/>
      <c r="L994" s="111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2"/>
      <c r="D995" s="42"/>
      <c r="E995" s="43"/>
      <c r="F995" s="42"/>
      <c r="G995" s="42"/>
      <c r="H995" s="59"/>
      <c r="I995" s="42"/>
      <c r="J995" s="6"/>
      <c r="K995" s="116"/>
      <c r="L995" s="111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2"/>
      <c r="D996" s="42"/>
      <c r="E996" s="43"/>
      <c r="F996" s="42"/>
      <c r="G996" s="42"/>
      <c r="H996" s="59"/>
      <c r="I996" s="42"/>
      <c r="J996" s="6"/>
      <c r="K996" s="116"/>
      <c r="L996" s="111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2"/>
      <c r="D997" s="42"/>
      <c r="E997" s="43"/>
      <c r="F997" s="42"/>
      <c r="G997" s="42"/>
      <c r="H997" s="59"/>
      <c r="I997" s="42"/>
      <c r="J997" s="6"/>
      <c r="K997" s="116"/>
      <c r="L997" s="111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2"/>
      <c r="D998" s="42"/>
      <c r="E998" s="43"/>
      <c r="F998" s="42"/>
      <c r="G998" s="42"/>
      <c r="H998" s="59"/>
      <c r="I998" s="42"/>
      <c r="J998" s="6"/>
      <c r="K998" s="116"/>
      <c r="L998" s="111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2"/>
      <c r="D999" s="42"/>
      <c r="E999" s="43"/>
      <c r="F999" s="42"/>
      <c r="G999" s="42"/>
      <c r="H999" s="59"/>
      <c r="I999" s="42"/>
      <c r="J999" s="6"/>
      <c r="K999" s="116"/>
      <c r="L999" s="111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2"/>
      <c r="D1000" s="42"/>
      <c r="E1000" s="43"/>
      <c r="F1000" s="42"/>
      <c r="G1000" s="42"/>
      <c r="H1000" s="59"/>
      <c r="I1000" s="42"/>
      <c r="J1000" s="6"/>
      <c r="K1000" s="116"/>
      <c r="L1000" s="111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6">
    <mergeCell ref="A1:J1"/>
    <mergeCell ref="A2:J2"/>
    <mergeCell ref="A3:J3"/>
    <mergeCell ref="A4:J4"/>
    <mergeCell ref="U7:Y7"/>
    <mergeCell ref="A29:J29"/>
    <mergeCell ref="A30:J30"/>
    <mergeCell ref="A31:J31"/>
    <mergeCell ref="A32:J32"/>
    <mergeCell ref="A57:J57"/>
    <mergeCell ref="A58:J58"/>
    <mergeCell ref="A59:J59"/>
    <mergeCell ref="A60:J60"/>
    <mergeCell ref="E62:G62"/>
    <mergeCell ref="A87:J87"/>
    <mergeCell ref="A88:J88"/>
    <mergeCell ref="A89:J89"/>
    <mergeCell ref="A90:J90"/>
    <mergeCell ref="A115:J115"/>
    <mergeCell ref="A116:J116"/>
    <mergeCell ref="A117:J117"/>
    <mergeCell ref="A118:J118"/>
    <mergeCell ref="A147:J147"/>
    <mergeCell ref="A148:J148"/>
    <mergeCell ref="A149:J149"/>
    <mergeCell ref="A150:J150"/>
    <mergeCell ref="A176:J176"/>
    <mergeCell ref="A177:J177"/>
    <mergeCell ref="A178:J178"/>
    <mergeCell ref="A179:J179"/>
    <mergeCell ref="A205:J205"/>
    <mergeCell ref="A206:J206"/>
    <mergeCell ref="A207:J207"/>
    <mergeCell ref="A208:J208"/>
    <mergeCell ref="A234:I234"/>
    <mergeCell ref="A295:I295"/>
    <mergeCell ref="A296:I296"/>
    <mergeCell ref="A297:I297"/>
    <mergeCell ref="A298:I298"/>
    <mergeCell ref="A235:I235"/>
    <mergeCell ref="A236:I236"/>
    <mergeCell ref="A237:I237"/>
    <mergeCell ref="A263:I263"/>
    <mergeCell ref="A264:I264"/>
    <mergeCell ref="A265:I265"/>
    <mergeCell ref="A266:I266"/>
  </mergeCells>
  <printOptions/>
  <pageMargins bottom="0.5511811023622047" footer="0.0" header="0.0" left="0.3937007874015748" right="0.2362204724409449" top="0.31496062992125984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3.9"/>
    <col customWidth="1" min="2" max="2" width="10.6"/>
    <col customWidth="1" min="3" max="3" width="8.6"/>
    <col customWidth="1" min="4" max="4" width="7.8"/>
    <col customWidth="1" min="5" max="5" width="6.5"/>
    <col customWidth="1" min="6" max="6" width="7.9"/>
    <col customWidth="1" min="7" max="7" width="8.2"/>
    <col customWidth="1" min="8" max="8" width="8.0"/>
    <col customWidth="1" min="9" max="9" width="11.5"/>
    <col customWidth="1" min="10" max="10" width="9.8"/>
    <col customWidth="1" hidden="1" min="11" max="11" width="8.5"/>
    <col customWidth="1" hidden="1" min="12" max="12" width="8.1"/>
    <col customWidth="1" hidden="1" min="13" max="13" width="9.9"/>
    <col customWidth="1" hidden="1" min="14" max="15" width="8.9"/>
    <col customWidth="1" hidden="1" min="16" max="16" width="11.0"/>
    <col customWidth="1" hidden="1" min="17" max="25" width="8.9"/>
    <col customWidth="1" min="26" max="26" width="8.9"/>
  </cols>
  <sheetData>
    <row r="1" ht="13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116"/>
      <c r="L1" s="111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3.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116"/>
      <c r="L2" s="11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3.5" customHeight="1">
      <c r="A3" s="1" t="s">
        <v>108</v>
      </c>
      <c r="B3" s="2"/>
      <c r="C3" s="2"/>
      <c r="D3" s="2"/>
      <c r="E3" s="2"/>
      <c r="F3" s="2"/>
      <c r="G3" s="2"/>
      <c r="H3" s="2"/>
      <c r="I3" s="2"/>
      <c r="J3" s="3"/>
      <c r="K3" s="116"/>
      <c r="L3" s="111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3.5" customHeight="1">
      <c r="A4" s="1" t="s">
        <v>3</v>
      </c>
      <c r="B4" s="2"/>
      <c r="C4" s="2"/>
      <c r="D4" s="2"/>
      <c r="E4" s="2"/>
      <c r="F4" s="2"/>
      <c r="G4" s="2"/>
      <c r="H4" s="2"/>
      <c r="I4" s="2"/>
      <c r="J4" s="3"/>
      <c r="K4" s="116"/>
      <c r="L4" s="11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3.5" customHeight="1">
      <c r="A5" s="5"/>
      <c r="B5" s="6"/>
      <c r="C5" s="7"/>
      <c r="D5" s="7"/>
      <c r="E5" s="8"/>
      <c r="F5" s="7"/>
      <c r="G5" s="7"/>
      <c r="H5" s="9"/>
      <c r="I5" s="7"/>
      <c r="J5" s="6"/>
      <c r="K5" s="116"/>
      <c r="L5" s="11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3.5" customHeight="1">
      <c r="A6" s="10"/>
      <c r="B6" s="11"/>
      <c r="C6" s="12" t="s">
        <v>4</v>
      </c>
      <c r="D6" s="12"/>
      <c r="E6" s="53"/>
      <c r="F6" s="15"/>
      <c r="G6" s="12" t="s">
        <v>4</v>
      </c>
      <c r="H6" s="16"/>
      <c r="I6" s="15"/>
      <c r="J6" s="11"/>
      <c r="K6" s="116"/>
      <c r="L6" s="165"/>
      <c r="M6" s="4"/>
      <c r="N6" s="4"/>
      <c r="O6" s="4"/>
      <c r="P6" s="4"/>
      <c r="Q6" s="4"/>
      <c r="R6" s="4"/>
      <c r="S6" s="4"/>
      <c r="T6" s="4"/>
      <c r="U6" s="132"/>
      <c r="V6" s="133"/>
      <c r="W6" s="133"/>
      <c r="X6" s="133"/>
      <c r="Y6" s="134"/>
      <c r="Z6" s="4"/>
    </row>
    <row r="7" ht="13.5" customHeight="1">
      <c r="A7" s="17" t="s">
        <v>6</v>
      </c>
      <c r="B7" s="18" t="s">
        <v>7</v>
      </c>
      <c r="C7" s="19" t="s">
        <v>8</v>
      </c>
      <c r="D7" s="19" t="s">
        <v>9</v>
      </c>
      <c r="E7" s="85" t="s">
        <v>65</v>
      </c>
      <c r="F7" s="19" t="s">
        <v>12</v>
      </c>
      <c r="G7" s="21" t="s">
        <v>13</v>
      </c>
      <c r="H7" s="22" t="s">
        <v>14</v>
      </c>
      <c r="I7" s="21" t="s">
        <v>15</v>
      </c>
      <c r="J7" s="18" t="s">
        <v>16</v>
      </c>
      <c r="K7" s="116"/>
      <c r="L7" s="166" t="s">
        <v>109</v>
      </c>
      <c r="M7" s="4"/>
      <c r="N7" s="4"/>
      <c r="O7" s="4"/>
      <c r="P7" s="4"/>
      <c r="Q7" s="4"/>
      <c r="R7" s="4"/>
      <c r="S7" s="4"/>
      <c r="T7" s="4"/>
      <c r="U7" s="135" t="s">
        <v>110</v>
      </c>
      <c r="V7" s="2"/>
      <c r="W7" s="2"/>
      <c r="X7" s="2"/>
      <c r="Y7" s="136"/>
      <c r="Z7" s="4"/>
    </row>
    <row r="8" ht="13.5" customHeight="1">
      <c r="A8" s="17"/>
      <c r="B8" s="18"/>
      <c r="C8" s="23" t="s">
        <v>111</v>
      </c>
      <c r="D8" s="19" t="s">
        <v>18</v>
      </c>
      <c r="E8" s="20" t="s">
        <v>18</v>
      </c>
      <c r="F8" s="19" t="s">
        <v>18</v>
      </c>
      <c r="G8" s="23" t="s">
        <v>111</v>
      </c>
      <c r="H8" s="22" t="s">
        <v>19</v>
      </c>
      <c r="I8" s="19" t="s">
        <v>20</v>
      </c>
      <c r="J8" s="18"/>
      <c r="K8" s="116"/>
      <c r="L8" s="167" t="s">
        <v>100</v>
      </c>
      <c r="M8" s="4"/>
      <c r="N8" s="4"/>
      <c r="O8" s="4"/>
      <c r="P8" s="4"/>
      <c r="Q8" s="4"/>
      <c r="R8" s="4"/>
      <c r="S8" s="4"/>
      <c r="T8" s="4"/>
      <c r="U8" s="137"/>
      <c r="V8" s="137"/>
      <c r="W8" s="137"/>
      <c r="X8" s="137"/>
      <c r="Y8" s="31"/>
      <c r="Z8" s="4"/>
    </row>
    <row r="9" ht="13.5" customHeight="1">
      <c r="A9" s="24"/>
      <c r="B9" s="25"/>
      <c r="C9" s="26" t="s">
        <v>18</v>
      </c>
      <c r="D9" s="27"/>
      <c r="E9" s="20"/>
      <c r="F9" s="86"/>
      <c r="G9" s="19" t="s">
        <v>18</v>
      </c>
      <c r="H9" s="29"/>
      <c r="I9" s="27"/>
      <c r="J9" s="25"/>
      <c r="K9" s="116"/>
      <c r="L9" s="168"/>
      <c r="M9" s="4"/>
      <c r="N9" s="4"/>
      <c r="O9" s="4"/>
      <c r="P9" s="4"/>
      <c r="Q9" s="4"/>
      <c r="R9" s="4" t="s">
        <v>112</v>
      </c>
      <c r="S9" s="4"/>
      <c r="T9" s="4"/>
      <c r="U9" s="123" t="s">
        <v>89</v>
      </c>
      <c r="V9" s="123" t="s">
        <v>90</v>
      </c>
      <c r="W9" s="123" t="s">
        <v>91</v>
      </c>
      <c r="X9" s="123" t="s">
        <v>92</v>
      </c>
      <c r="Y9" s="123" t="s">
        <v>93</v>
      </c>
      <c r="Z9" s="4"/>
    </row>
    <row r="10" ht="13.5" customHeight="1">
      <c r="A10" s="30">
        <v>1.0</v>
      </c>
      <c r="B10" s="31" t="s">
        <v>21</v>
      </c>
      <c r="C10" s="87">
        <v>981.1466105480604</v>
      </c>
      <c r="D10" s="120">
        <v>2762.6</v>
      </c>
      <c r="E10" s="169">
        <v>3615.7000000000003</v>
      </c>
      <c r="F10" s="88"/>
      <c r="G10" s="87">
        <f t="shared" ref="G10:G27" si="1">C10+D10-E10</f>
        <v>128.0466105</v>
      </c>
      <c r="H10" s="35">
        <v>59.19765586795993</v>
      </c>
      <c r="I10" s="36">
        <f t="shared" ref="I10:I23" si="2">E10*H10/10</f>
        <v>21404.09643</v>
      </c>
      <c r="J10" s="37" t="s">
        <v>22</v>
      </c>
      <c r="K10" s="115">
        <f t="shared" ref="K10:K27" si="3">H10*6033/58.16/100</f>
        <v>61.40637171</v>
      </c>
      <c r="L10" s="33">
        <f t="shared" ref="L10:L27" si="4">I10*63.06%</f>
        <v>13497.42321</v>
      </c>
      <c r="M10" s="4">
        <f t="shared" ref="M10:M28" si="5">D10*95.6%</f>
        <v>2641.0456</v>
      </c>
      <c r="N10" s="42">
        <f t="shared" ref="N10:N27" si="6">K10*46148/48624</f>
        <v>58.27947601</v>
      </c>
      <c r="O10" s="42">
        <f t="shared" ref="O10:O27" si="7">L10*44646/46506</f>
        <v>12957.59594</v>
      </c>
      <c r="P10" s="59">
        <f t="shared" ref="P10:P27" si="8">I10*242707/246539</f>
        <v>21071.40871</v>
      </c>
      <c r="Q10" s="4"/>
      <c r="R10" s="4" t="s">
        <v>94</v>
      </c>
      <c r="S10" s="4" t="s">
        <v>95</v>
      </c>
      <c r="T10" s="4" t="s">
        <v>96</v>
      </c>
      <c r="U10" s="33">
        <f t="shared" ref="U10:U27" si="9">E10*250/1000</f>
        <v>903.925</v>
      </c>
      <c r="V10" s="123"/>
      <c r="W10" s="33">
        <f t="shared" ref="W10:W27" si="10">U10*200/1000</f>
        <v>180.785</v>
      </c>
      <c r="X10" s="33">
        <f t="shared" ref="X10:X27" si="11">E10*500/1000</f>
        <v>1807.85</v>
      </c>
      <c r="Y10" s="123"/>
      <c r="Z10" s="4"/>
    </row>
    <row r="11" ht="13.5" customHeight="1">
      <c r="A11" s="30">
        <v>2.0</v>
      </c>
      <c r="B11" s="31" t="s">
        <v>23</v>
      </c>
      <c r="C11" s="87">
        <v>886.9214913801284</v>
      </c>
      <c r="D11" s="117">
        <v>2619.15</v>
      </c>
      <c r="E11" s="169">
        <v>3401.95</v>
      </c>
      <c r="F11" s="88"/>
      <c r="G11" s="87">
        <f t="shared" si="1"/>
        <v>104.1214914</v>
      </c>
      <c r="H11" s="35">
        <v>60.62525968079103</v>
      </c>
      <c r="I11" s="36">
        <f t="shared" si="2"/>
        <v>20624.41022</v>
      </c>
      <c r="J11" s="37" t="s">
        <v>24</v>
      </c>
      <c r="K11" s="115">
        <f t="shared" si="3"/>
        <v>62.88724066</v>
      </c>
      <c r="L11" s="33">
        <f t="shared" si="4"/>
        <v>13005.75308</v>
      </c>
      <c r="M11" s="4">
        <f t="shared" si="5"/>
        <v>2503.9074</v>
      </c>
      <c r="N11" s="42">
        <f t="shared" si="6"/>
        <v>59.6849371</v>
      </c>
      <c r="O11" s="42">
        <f t="shared" si="7"/>
        <v>12485.59008</v>
      </c>
      <c r="P11" s="59">
        <f t="shared" si="8"/>
        <v>20303.8413</v>
      </c>
      <c r="Q11" s="4"/>
      <c r="R11" s="4">
        <v>41143.600000000006</v>
      </c>
      <c r="S11" s="4">
        <v>59.62</v>
      </c>
      <c r="T11" s="4">
        <v>245291.7968</v>
      </c>
      <c r="U11" s="33">
        <f t="shared" si="9"/>
        <v>850.4875</v>
      </c>
      <c r="V11" s="123"/>
      <c r="W11" s="33">
        <f t="shared" si="10"/>
        <v>170.0975</v>
      </c>
      <c r="X11" s="33">
        <f t="shared" si="11"/>
        <v>1700.975</v>
      </c>
      <c r="Y11" s="123"/>
      <c r="Z11" s="4"/>
    </row>
    <row r="12" ht="13.5" customHeight="1">
      <c r="A12" s="30">
        <v>3.0</v>
      </c>
      <c r="B12" s="31" t="s">
        <v>25</v>
      </c>
      <c r="C12" s="87">
        <v>851.9518841764148</v>
      </c>
      <c r="D12" s="117">
        <v>1672.95</v>
      </c>
      <c r="E12" s="169">
        <v>2423.4500000000003</v>
      </c>
      <c r="F12" s="88"/>
      <c r="G12" s="87">
        <f t="shared" si="1"/>
        <v>101.4518842</v>
      </c>
      <c r="H12" s="35">
        <v>61.51163110775652</v>
      </c>
      <c r="I12" s="36">
        <f t="shared" si="2"/>
        <v>14907.03624</v>
      </c>
      <c r="J12" s="37" t="s">
        <v>26</v>
      </c>
      <c r="K12" s="115">
        <f t="shared" si="3"/>
        <v>63.80668337</v>
      </c>
      <c r="L12" s="33">
        <f t="shared" si="4"/>
        <v>9400.377053</v>
      </c>
      <c r="M12" s="4">
        <f t="shared" si="5"/>
        <v>1599.3402</v>
      </c>
      <c r="N12" s="42">
        <f t="shared" si="6"/>
        <v>60.55756055</v>
      </c>
      <c r="O12" s="42">
        <f t="shared" si="7"/>
        <v>9024.410483</v>
      </c>
      <c r="P12" s="59">
        <f t="shared" si="8"/>
        <v>14675.3335</v>
      </c>
      <c r="Q12" s="4"/>
      <c r="R12" s="4">
        <v>449.2</v>
      </c>
      <c r="S12" s="4">
        <v>34.92</v>
      </c>
      <c r="T12" s="4">
        <v>1568.6064000000001</v>
      </c>
      <c r="U12" s="33">
        <f t="shared" si="9"/>
        <v>605.8625</v>
      </c>
      <c r="V12" s="123"/>
      <c r="W12" s="33">
        <f t="shared" si="10"/>
        <v>121.1725</v>
      </c>
      <c r="X12" s="33">
        <f t="shared" si="11"/>
        <v>1211.725</v>
      </c>
      <c r="Y12" s="123"/>
      <c r="Z12" s="4"/>
    </row>
    <row r="13" ht="13.5" customHeight="1">
      <c r="A13" s="30">
        <v>4.0</v>
      </c>
      <c r="B13" s="31" t="s">
        <v>27</v>
      </c>
      <c r="C13" s="87">
        <v>970.2252300784758</v>
      </c>
      <c r="D13" s="117">
        <v>2636.25</v>
      </c>
      <c r="E13" s="169">
        <v>3167.3</v>
      </c>
      <c r="F13" s="88"/>
      <c r="G13" s="87">
        <f t="shared" si="1"/>
        <v>439.1752301</v>
      </c>
      <c r="H13" s="35">
        <v>61.51163110775652</v>
      </c>
      <c r="I13" s="36">
        <f t="shared" si="2"/>
        <v>19482.57892</v>
      </c>
      <c r="J13" s="38"/>
      <c r="K13" s="115">
        <f t="shared" si="3"/>
        <v>63.80668337</v>
      </c>
      <c r="L13" s="33">
        <f t="shared" si="4"/>
        <v>12285.71427</v>
      </c>
      <c r="M13" s="4">
        <f t="shared" si="5"/>
        <v>2520.255</v>
      </c>
      <c r="N13" s="42">
        <f t="shared" si="6"/>
        <v>60.55756055</v>
      </c>
      <c r="O13" s="42">
        <f t="shared" si="7"/>
        <v>11794.3491</v>
      </c>
      <c r="P13" s="59">
        <f t="shared" si="8"/>
        <v>19179.75769</v>
      </c>
      <c r="Q13" s="4"/>
      <c r="R13" s="4">
        <v>41592.8</v>
      </c>
      <c r="S13" s="4">
        <v>59.35</v>
      </c>
      <c r="T13" s="4">
        <v>246860.4032</v>
      </c>
      <c r="U13" s="33">
        <f t="shared" si="9"/>
        <v>791.825</v>
      </c>
      <c r="V13" s="123"/>
      <c r="W13" s="33">
        <f t="shared" si="10"/>
        <v>158.365</v>
      </c>
      <c r="X13" s="33">
        <f t="shared" si="11"/>
        <v>1583.65</v>
      </c>
      <c r="Y13" s="123"/>
      <c r="Z13" s="4"/>
    </row>
    <row r="14" ht="13.5" customHeight="1">
      <c r="A14" s="30">
        <v>5.0</v>
      </c>
      <c r="B14" s="31" t="s">
        <v>28</v>
      </c>
      <c r="C14" s="87">
        <v>746.0111062373294</v>
      </c>
      <c r="D14" s="117">
        <v>1704.3</v>
      </c>
      <c r="E14" s="169">
        <v>2117.55</v>
      </c>
      <c r="F14" s="88"/>
      <c r="G14" s="87">
        <f t="shared" si="1"/>
        <v>332.7611062</v>
      </c>
      <c r="H14" s="35">
        <v>61.5</v>
      </c>
      <c r="I14" s="36">
        <f t="shared" si="2"/>
        <v>13022.9325</v>
      </c>
      <c r="J14" s="38"/>
      <c r="K14" s="115">
        <f t="shared" si="3"/>
        <v>63.79461829</v>
      </c>
      <c r="L14" s="33">
        <f t="shared" si="4"/>
        <v>8212.261235</v>
      </c>
      <c r="M14" s="4">
        <f t="shared" si="5"/>
        <v>1629.3108</v>
      </c>
      <c r="N14" s="42">
        <f t="shared" si="6"/>
        <v>60.54610984</v>
      </c>
      <c r="O14" s="42">
        <f t="shared" si="7"/>
        <v>7883.813166</v>
      </c>
      <c r="P14" s="59">
        <f t="shared" si="8"/>
        <v>12820.51472</v>
      </c>
      <c r="Q14" s="4"/>
      <c r="R14" s="4">
        <v>5119.2</v>
      </c>
      <c r="S14" s="4">
        <v>73.2</v>
      </c>
      <c r="T14" s="4">
        <v>37473.7985</v>
      </c>
      <c r="U14" s="33">
        <f t="shared" si="9"/>
        <v>529.3875</v>
      </c>
      <c r="V14" s="123"/>
      <c r="W14" s="33">
        <f t="shared" si="10"/>
        <v>105.8775</v>
      </c>
      <c r="X14" s="33">
        <f t="shared" si="11"/>
        <v>1058.775</v>
      </c>
      <c r="Y14" s="123"/>
      <c r="Z14" s="4"/>
    </row>
    <row r="15" ht="13.5" customHeight="1">
      <c r="A15" s="30">
        <v>6.0</v>
      </c>
      <c r="B15" s="31" t="s">
        <v>29</v>
      </c>
      <c r="C15" s="87">
        <v>701.4067497758142</v>
      </c>
      <c r="D15" s="117">
        <v>1346.15</v>
      </c>
      <c r="E15" s="169">
        <v>1847.75</v>
      </c>
      <c r="F15" s="88"/>
      <c r="G15" s="87">
        <f t="shared" si="1"/>
        <v>199.8067498</v>
      </c>
      <c r="H15" s="35">
        <v>61.54</v>
      </c>
      <c r="I15" s="36">
        <f t="shared" si="2"/>
        <v>11371.0535</v>
      </c>
      <c r="J15" s="38"/>
      <c r="K15" s="115">
        <f t="shared" si="3"/>
        <v>63.83611073</v>
      </c>
      <c r="L15" s="33">
        <f t="shared" si="4"/>
        <v>7170.586337</v>
      </c>
      <c r="M15" s="4">
        <f t="shared" si="5"/>
        <v>1286.9194</v>
      </c>
      <c r="N15" s="42">
        <f t="shared" si="6"/>
        <v>60.58548943</v>
      </c>
      <c r="O15" s="42">
        <f t="shared" si="7"/>
        <v>6883.799888</v>
      </c>
      <c r="P15" s="59">
        <f t="shared" si="8"/>
        <v>11194.31117</v>
      </c>
      <c r="Q15" s="4"/>
      <c r="R15" s="4">
        <v>14.1</v>
      </c>
      <c r="S15" s="4">
        <v>14.89</v>
      </c>
      <c r="T15" s="4">
        <v>21.0</v>
      </c>
      <c r="U15" s="33">
        <f t="shared" si="9"/>
        <v>461.9375</v>
      </c>
      <c r="V15" s="123"/>
      <c r="W15" s="33">
        <f t="shared" si="10"/>
        <v>92.3875</v>
      </c>
      <c r="X15" s="33">
        <f t="shared" si="11"/>
        <v>923.875</v>
      </c>
      <c r="Y15" s="123"/>
      <c r="Z15" s="4"/>
    </row>
    <row r="16" ht="13.5" customHeight="1">
      <c r="A16" s="30">
        <v>7.0</v>
      </c>
      <c r="B16" s="31" t="s">
        <v>30</v>
      </c>
      <c r="C16" s="87">
        <v>223.84962855391018</v>
      </c>
      <c r="D16" s="117">
        <v>678.3</v>
      </c>
      <c r="E16" s="169">
        <v>771.4000000000001</v>
      </c>
      <c r="F16" s="88"/>
      <c r="G16" s="87">
        <f t="shared" si="1"/>
        <v>130.7496286</v>
      </c>
      <c r="H16" s="35">
        <v>59.66620409178925</v>
      </c>
      <c r="I16" s="36">
        <f t="shared" si="2"/>
        <v>4602.650984</v>
      </c>
      <c r="J16" s="38"/>
      <c r="K16" s="115">
        <f t="shared" si="3"/>
        <v>61.89240187</v>
      </c>
      <c r="L16" s="33">
        <f t="shared" si="4"/>
        <v>2902.43171</v>
      </c>
      <c r="M16" s="4">
        <f t="shared" si="5"/>
        <v>648.4548</v>
      </c>
      <c r="N16" s="42">
        <f t="shared" si="6"/>
        <v>58.74075686</v>
      </c>
      <c r="O16" s="42">
        <f t="shared" si="7"/>
        <v>2786.34942</v>
      </c>
      <c r="P16" s="59">
        <f t="shared" si="8"/>
        <v>4531.111152</v>
      </c>
      <c r="Q16" s="4"/>
      <c r="R16" s="4">
        <v>3250.1000000000004</v>
      </c>
      <c r="S16" s="4">
        <v>13.7</v>
      </c>
      <c r="T16" s="4">
        <v>4453.8763</v>
      </c>
      <c r="U16" s="33">
        <f t="shared" si="9"/>
        <v>192.85</v>
      </c>
      <c r="V16" s="123"/>
      <c r="W16" s="33">
        <f t="shared" si="10"/>
        <v>38.57</v>
      </c>
      <c r="X16" s="33">
        <f t="shared" si="11"/>
        <v>385.7</v>
      </c>
      <c r="Y16" s="123"/>
      <c r="Z16" s="4"/>
    </row>
    <row r="17" ht="13.5" customHeight="1">
      <c r="A17" s="30">
        <v>8.0</v>
      </c>
      <c r="B17" s="31" t="s">
        <v>31</v>
      </c>
      <c r="C17" s="87">
        <v>974.6869467736101</v>
      </c>
      <c r="D17" s="117">
        <v>2397.8</v>
      </c>
      <c r="E17" s="169">
        <v>2627.6899999999996</v>
      </c>
      <c r="F17" s="88"/>
      <c r="G17" s="87">
        <f t="shared" si="1"/>
        <v>744.7969468</v>
      </c>
      <c r="H17" s="35">
        <v>61.26640726063698</v>
      </c>
      <c r="I17" s="36">
        <f t="shared" si="2"/>
        <v>16098.91257</v>
      </c>
      <c r="J17" s="38"/>
      <c r="K17" s="115">
        <f t="shared" si="3"/>
        <v>63.55231001</v>
      </c>
      <c r="L17" s="33">
        <f t="shared" si="4"/>
        <v>10151.97427</v>
      </c>
      <c r="M17" s="4">
        <f t="shared" si="5"/>
        <v>2292.2968</v>
      </c>
      <c r="N17" s="42">
        <f t="shared" si="6"/>
        <v>60.31614022</v>
      </c>
      <c r="O17" s="42">
        <f t="shared" si="7"/>
        <v>9745.947686</v>
      </c>
      <c r="P17" s="59">
        <f t="shared" si="8"/>
        <v>15848.68428</v>
      </c>
      <c r="Q17" s="4"/>
      <c r="R17" s="4">
        <v>7.5</v>
      </c>
      <c r="S17" s="4">
        <v>5.98</v>
      </c>
      <c r="T17" s="4">
        <v>4.4815</v>
      </c>
      <c r="U17" s="33">
        <f t="shared" si="9"/>
        <v>656.9225</v>
      </c>
      <c r="V17" s="123"/>
      <c r="W17" s="33">
        <f t="shared" si="10"/>
        <v>131.3845</v>
      </c>
      <c r="X17" s="33">
        <f t="shared" si="11"/>
        <v>1313.845</v>
      </c>
      <c r="Y17" s="123"/>
      <c r="Z17" s="4"/>
    </row>
    <row r="18" ht="13.5" customHeight="1">
      <c r="A18" s="30">
        <v>9.0</v>
      </c>
      <c r="B18" s="31" t="s">
        <v>32</v>
      </c>
      <c r="C18" s="87">
        <v>1022.7361848088558</v>
      </c>
      <c r="D18" s="117">
        <v>1790.75</v>
      </c>
      <c r="E18" s="169">
        <v>2415.85</v>
      </c>
      <c r="F18" s="88">
        <v>0.0</v>
      </c>
      <c r="G18" s="87">
        <f t="shared" si="1"/>
        <v>397.6361848</v>
      </c>
      <c r="H18" s="35">
        <v>59.4477299907791</v>
      </c>
      <c r="I18" s="36">
        <f t="shared" si="2"/>
        <v>14361.67985</v>
      </c>
      <c r="J18" s="38"/>
      <c r="K18" s="115">
        <f t="shared" si="3"/>
        <v>61.66577631</v>
      </c>
      <c r="L18" s="33">
        <f t="shared" si="4"/>
        <v>9056.475313</v>
      </c>
      <c r="M18" s="4">
        <f t="shared" si="5"/>
        <v>1711.957</v>
      </c>
      <c r="N18" s="42">
        <f t="shared" si="6"/>
        <v>58.52567138</v>
      </c>
      <c r="O18" s="42">
        <f t="shared" si="7"/>
        <v>8694.263038</v>
      </c>
      <c r="P18" s="59">
        <f t="shared" si="8"/>
        <v>14138.45368</v>
      </c>
      <c r="Q18" s="4"/>
      <c r="R18" s="4">
        <v>466.59999999999997</v>
      </c>
      <c r="S18" s="4">
        <v>172.74</v>
      </c>
      <c r="T18" s="4">
        <v>8060.109</v>
      </c>
      <c r="U18" s="33">
        <f t="shared" si="9"/>
        <v>603.9625</v>
      </c>
      <c r="V18" s="123"/>
      <c r="W18" s="33">
        <f t="shared" si="10"/>
        <v>120.7925</v>
      </c>
      <c r="X18" s="33">
        <f t="shared" si="11"/>
        <v>1207.925</v>
      </c>
      <c r="Y18" s="123"/>
      <c r="Z18" s="4"/>
    </row>
    <row r="19" ht="13.5" customHeight="1">
      <c r="A19" s="30">
        <v>10.0</v>
      </c>
      <c r="B19" s="31" t="s">
        <v>33</v>
      </c>
      <c r="C19" s="87">
        <v>844.318645135706</v>
      </c>
      <c r="D19" s="117">
        <v>2478.55</v>
      </c>
      <c r="E19" s="170">
        <v>3078.9500000000003</v>
      </c>
      <c r="F19" s="88">
        <v>0.0</v>
      </c>
      <c r="G19" s="87">
        <f t="shared" si="1"/>
        <v>243.9186451</v>
      </c>
      <c r="H19" s="35">
        <v>61.35</v>
      </c>
      <c r="I19" s="36">
        <f t="shared" si="2"/>
        <v>18889.35825</v>
      </c>
      <c r="J19" s="38"/>
      <c r="K19" s="115">
        <f t="shared" si="3"/>
        <v>63.63902166</v>
      </c>
      <c r="L19" s="33">
        <f t="shared" si="4"/>
        <v>11911.62931</v>
      </c>
      <c r="M19" s="4">
        <f t="shared" si="5"/>
        <v>2369.4938</v>
      </c>
      <c r="N19" s="42">
        <f t="shared" si="6"/>
        <v>60.39843641</v>
      </c>
      <c r="O19" s="42">
        <f t="shared" si="7"/>
        <v>11435.22561</v>
      </c>
      <c r="P19" s="59">
        <f t="shared" si="8"/>
        <v>18595.75756</v>
      </c>
      <c r="Q19" s="4"/>
      <c r="R19" s="4">
        <v>83.9</v>
      </c>
      <c r="S19" s="4">
        <v>193.05</v>
      </c>
      <c r="T19" s="4">
        <v>1619.71</v>
      </c>
      <c r="U19" s="33">
        <f t="shared" si="9"/>
        <v>769.7375</v>
      </c>
      <c r="V19" s="123"/>
      <c r="W19" s="33">
        <f t="shared" si="10"/>
        <v>153.9475</v>
      </c>
      <c r="X19" s="33">
        <f t="shared" si="11"/>
        <v>1539.475</v>
      </c>
      <c r="Y19" s="123"/>
      <c r="Z19" s="4"/>
    </row>
    <row r="20" ht="13.5" customHeight="1">
      <c r="A20" s="30">
        <v>11.0</v>
      </c>
      <c r="B20" s="31" t="s">
        <v>34</v>
      </c>
      <c r="C20" s="87">
        <v>1371.9131952853545</v>
      </c>
      <c r="D20" s="117">
        <v>3254.7</v>
      </c>
      <c r="E20" s="170">
        <v>3532.0999999999995</v>
      </c>
      <c r="F20" s="88">
        <v>0.0</v>
      </c>
      <c r="G20" s="87">
        <f t="shared" si="1"/>
        <v>1094.513195</v>
      </c>
      <c r="H20" s="35">
        <v>59.75</v>
      </c>
      <c r="I20" s="36">
        <f t="shared" si="2"/>
        <v>21104.2975</v>
      </c>
      <c r="J20" s="38"/>
      <c r="K20" s="115">
        <f t="shared" si="3"/>
        <v>61.97932428</v>
      </c>
      <c r="L20" s="33">
        <f t="shared" si="4"/>
        <v>13308.37</v>
      </c>
      <c r="M20" s="4">
        <f t="shared" si="5"/>
        <v>3111.4932</v>
      </c>
      <c r="N20" s="42">
        <f t="shared" si="6"/>
        <v>58.82325306</v>
      </c>
      <c r="O20" s="42">
        <f t="shared" si="7"/>
        <v>12776.10388</v>
      </c>
      <c r="P20" s="59">
        <f t="shared" si="8"/>
        <v>20776.26961</v>
      </c>
      <c r="Q20" s="4"/>
      <c r="R20" s="4"/>
      <c r="S20" s="4"/>
      <c r="T20" s="4"/>
      <c r="U20" s="33">
        <f t="shared" si="9"/>
        <v>883.025</v>
      </c>
      <c r="V20" s="123"/>
      <c r="W20" s="33">
        <f t="shared" si="10"/>
        <v>176.605</v>
      </c>
      <c r="X20" s="33">
        <f t="shared" si="11"/>
        <v>1766.05</v>
      </c>
      <c r="Y20" s="123"/>
      <c r="Z20" s="4"/>
    </row>
    <row r="21" ht="13.5" customHeight="1">
      <c r="A21" s="30">
        <v>12.0</v>
      </c>
      <c r="B21" s="31" t="s">
        <v>35</v>
      </c>
      <c r="C21" s="87">
        <v>913.5349359373181</v>
      </c>
      <c r="D21" s="117">
        <v>1458.25</v>
      </c>
      <c r="E21" s="169">
        <v>2541.25</v>
      </c>
      <c r="F21" s="88">
        <v>0.0</v>
      </c>
      <c r="G21" s="87">
        <f t="shared" si="1"/>
        <v>-169.4650641</v>
      </c>
      <c r="H21" s="35">
        <v>61.7</v>
      </c>
      <c r="I21" s="36">
        <f t="shared" si="2"/>
        <v>15679.5125</v>
      </c>
      <c r="J21" s="38"/>
      <c r="K21" s="115">
        <f t="shared" si="3"/>
        <v>64.00208047</v>
      </c>
      <c r="L21" s="33">
        <f t="shared" si="4"/>
        <v>9887.500583</v>
      </c>
      <c r="M21" s="4">
        <f t="shared" si="5"/>
        <v>1394.087</v>
      </c>
      <c r="N21" s="42">
        <f t="shared" si="6"/>
        <v>60.74300776</v>
      </c>
      <c r="O21" s="42">
        <f t="shared" si="7"/>
        <v>9492.051585</v>
      </c>
      <c r="P21" s="59">
        <f t="shared" si="8"/>
        <v>15435.80302</v>
      </c>
      <c r="Q21" s="4"/>
      <c r="R21" s="4"/>
      <c r="S21" s="4"/>
      <c r="T21" s="4"/>
      <c r="U21" s="33">
        <f t="shared" si="9"/>
        <v>635.3125</v>
      </c>
      <c r="V21" s="123"/>
      <c r="W21" s="33">
        <f t="shared" si="10"/>
        <v>127.0625</v>
      </c>
      <c r="X21" s="33">
        <f t="shared" si="11"/>
        <v>1270.625</v>
      </c>
      <c r="Y21" s="123"/>
      <c r="Z21" s="4"/>
    </row>
    <row r="22" ht="13.5" customHeight="1">
      <c r="A22" s="30">
        <v>13.0</v>
      </c>
      <c r="B22" s="31" t="s">
        <v>36</v>
      </c>
      <c r="C22" s="87">
        <v>1324.8163481169763</v>
      </c>
      <c r="D22" s="117">
        <v>1663.45</v>
      </c>
      <c r="E22" s="169">
        <v>2578.3</v>
      </c>
      <c r="F22" s="88">
        <v>0.0</v>
      </c>
      <c r="G22" s="87">
        <f t="shared" si="1"/>
        <v>409.9663481</v>
      </c>
      <c r="H22" s="35">
        <v>62.28</v>
      </c>
      <c r="I22" s="36">
        <f t="shared" si="2"/>
        <v>16057.6524</v>
      </c>
      <c r="J22" s="38"/>
      <c r="K22" s="115">
        <f t="shared" si="3"/>
        <v>64.60372077</v>
      </c>
      <c r="L22" s="33">
        <f t="shared" si="4"/>
        <v>10125.9556</v>
      </c>
      <c r="M22" s="4">
        <f t="shared" si="5"/>
        <v>1590.2582</v>
      </c>
      <c r="N22" s="42">
        <f t="shared" si="6"/>
        <v>61.31401172</v>
      </c>
      <c r="O22" s="42">
        <f t="shared" si="7"/>
        <v>9720.969636</v>
      </c>
      <c r="P22" s="59">
        <f t="shared" si="8"/>
        <v>15808.06542</v>
      </c>
      <c r="Q22" s="4"/>
      <c r="R22" s="4"/>
      <c r="S22" s="4"/>
      <c r="T22" s="4"/>
      <c r="U22" s="33">
        <f t="shared" si="9"/>
        <v>644.575</v>
      </c>
      <c r="V22" s="123"/>
      <c r="W22" s="33">
        <f t="shared" si="10"/>
        <v>128.915</v>
      </c>
      <c r="X22" s="33">
        <f t="shared" si="11"/>
        <v>1289.15</v>
      </c>
      <c r="Y22" s="123"/>
      <c r="Z22" s="4"/>
    </row>
    <row r="23" ht="13.5" customHeight="1">
      <c r="A23" s="30">
        <v>14.0</v>
      </c>
      <c r="B23" s="31" t="s">
        <v>37</v>
      </c>
      <c r="C23" s="87">
        <v>934.0234694645428</v>
      </c>
      <c r="D23" s="117">
        <v>1164.7</v>
      </c>
      <c r="E23" s="169">
        <v>2155.55</v>
      </c>
      <c r="F23" s="88">
        <v>0.0</v>
      </c>
      <c r="G23" s="87">
        <f t="shared" si="1"/>
        <v>-56.82653054</v>
      </c>
      <c r="H23" s="35">
        <v>59.43</v>
      </c>
      <c r="I23" s="36">
        <f t="shared" si="2"/>
        <v>12810.43365</v>
      </c>
      <c r="J23" s="78"/>
      <c r="K23" s="115">
        <f t="shared" si="3"/>
        <v>61.6473848</v>
      </c>
      <c r="L23" s="33">
        <f t="shared" si="4"/>
        <v>8078.25946</v>
      </c>
      <c r="M23" s="4">
        <f t="shared" si="5"/>
        <v>1113.4532</v>
      </c>
      <c r="N23" s="42">
        <f t="shared" si="6"/>
        <v>58.50821639</v>
      </c>
      <c r="O23" s="42">
        <f t="shared" si="7"/>
        <v>7755.17077</v>
      </c>
      <c r="P23" s="59">
        <f t="shared" si="8"/>
        <v>12611.31878</v>
      </c>
      <c r="Q23" s="4"/>
      <c r="R23" s="4"/>
      <c r="S23" s="4"/>
      <c r="T23" s="4"/>
      <c r="U23" s="33">
        <f t="shared" si="9"/>
        <v>538.8875</v>
      </c>
      <c r="V23" s="123"/>
      <c r="W23" s="33">
        <f t="shared" si="10"/>
        <v>107.7775</v>
      </c>
      <c r="X23" s="33">
        <f t="shared" si="11"/>
        <v>1077.775</v>
      </c>
      <c r="Y23" s="123"/>
      <c r="Z23" s="4"/>
    </row>
    <row r="24" ht="13.5" customHeight="1">
      <c r="A24" s="30">
        <v>15.0</v>
      </c>
      <c r="B24" s="31" t="s">
        <v>38</v>
      </c>
      <c r="C24" s="87">
        <v>239.7754123377556</v>
      </c>
      <c r="D24" s="117">
        <v>451.25</v>
      </c>
      <c r="E24" s="169">
        <v>570.0</v>
      </c>
      <c r="F24" s="88">
        <v>0.0</v>
      </c>
      <c r="G24" s="87">
        <f t="shared" si="1"/>
        <v>121.0254123</v>
      </c>
      <c r="H24" s="35">
        <f>I24/E24*10</f>
        <v>57.75438596</v>
      </c>
      <c r="I24" s="36">
        <v>3292.0</v>
      </c>
      <c r="J24" s="38"/>
      <c r="K24" s="115">
        <f t="shared" si="3"/>
        <v>59.90925215</v>
      </c>
      <c r="L24" s="33">
        <f t="shared" si="4"/>
        <v>2075.9352</v>
      </c>
      <c r="M24" s="4">
        <f t="shared" si="5"/>
        <v>431.395</v>
      </c>
      <c r="N24" s="42">
        <f t="shared" si="6"/>
        <v>56.85859181</v>
      </c>
      <c r="O24" s="42">
        <f t="shared" si="7"/>
        <v>1992.908505</v>
      </c>
      <c r="P24" s="59">
        <f t="shared" si="8"/>
        <v>3240.831852</v>
      </c>
      <c r="Q24" s="4"/>
      <c r="R24" s="4"/>
      <c r="S24" s="4"/>
      <c r="T24" s="4"/>
      <c r="U24" s="33">
        <f t="shared" si="9"/>
        <v>142.5</v>
      </c>
      <c r="V24" s="123"/>
      <c r="W24" s="33">
        <f t="shared" si="10"/>
        <v>28.5</v>
      </c>
      <c r="X24" s="33">
        <f t="shared" si="11"/>
        <v>285</v>
      </c>
      <c r="Y24" s="123"/>
      <c r="Z24" s="4"/>
    </row>
    <row r="25" ht="13.5" customHeight="1">
      <c r="A25" s="30">
        <v>16.0</v>
      </c>
      <c r="B25" s="31" t="s">
        <v>39</v>
      </c>
      <c r="C25" s="87">
        <v>732.9131503901303</v>
      </c>
      <c r="D25" s="117">
        <v>2343.65</v>
      </c>
      <c r="E25" s="169">
        <v>2342.7</v>
      </c>
      <c r="F25" s="88">
        <v>0.0</v>
      </c>
      <c r="G25" s="87">
        <f t="shared" si="1"/>
        <v>733.8631504</v>
      </c>
      <c r="H25" s="35">
        <v>58.7989805730395</v>
      </c>
      <c r="I25" s="36">
        <f t="shared" ref="I25:I26" si="12">E25*H25/10</f>
        <v>13774.83718</v>
      </c>
      <c r="J25" s="38"/>
      <c r="K25" s="115">
        <f t="shared" si="3"/>
        <v>60.99282149</v>
      </c>
      <c r="L25" s="33">
        <f t="shared" si="4"/>
        <v>8686.412325</v>
      </c>
      <c r="M25" s="4">
        <f t="shared" si="5"/>
        <v>2240.5294</v>
      </c>
      <c r="N25" s="42">
        <f t="shared" si="6"/>
        <v>57.88698433</v>
      </c>
      <c r="O25" s="42">
        <f t="shared" si="7"/>
        <v>8339.000659</v>
      </c>
      <c r="P25" s="59">
        <f t="shared" si="8"/>
        <v>13560.73241</v>
      </c>
      <c r="Q25" s="4"/>
      <c r="R25" s="4"/>
      <c r="S25" s="4"/>
      <c r="T25" s="4"/>
      <c r="U25" s="33">
        <f t="shared" si="9"/>
        <v>585.675</v>
      </c>
      <c r="V25" s="123"/>
      <c r="W25" s="33">
        <f t="shared" si="10"/>
        <v>117.135</v>
      </c>
      <c r="X25" s="33">
        <f t="shared" si="11"/>
        <v>1171.35</v>
      </c>
      <c r="Y25" s="123"/>
      <c r="Z25" s="4"/>
    </row>
    <row r="26" ht="13.5" customHeight="1">
      <c r="A26" s="30">
        <v>17.0</v>
      </c>
      <c r="B26" s="31" t="s">
        <v>40</v>
      </c>
      <c r="C26" s="87">
        <v>720.63901099961</v>
      </c>
      <c r="D26" s="120">
        <v>2181.2</v>
      </c>
      <c r="E26" s="169">
        <v>2325.6</v>
      </c>
      <c r="F26" s="88">
        <v>0.0</v>
      </c>
      <c r="G26" s="87">
        <f t="shared" si="1"/>
        <v>576.239011</v>
      </c>
      <c r="H26" s="35">
        <v>58.8040864610195</v>
      </c>
      <c r="I26" s="36">
        <f t="shared" si="12"/>
        <v>13675.47835</v>
      </c>
      <c r="J26" s="38"/>
      <c r="K26" s="115">
        <f t="shared" si="3"/>
        <v>60.99811789</v>
      </c>
      <c r="L26" s="33">
        <f t="shared" si="4"/>
        <v>8623.756646</v>
      </c>
      <c r="M26" s="4">
        <f t="shared" si="5"/>
        <v>2085.2272</v>
      </c>
      <c r="N26" s="42">
        <f t="shared" si="6"/>
        <v>57.89201103</v>
      </c>
      <c r="O26" s="42">
        <f t="shared" si="7"/>
        <v>8278.850884</v>
      </c>
      <c r="P26" s="59">
        <f t="shared" si="8"/>
        <v>13462.91793</v>
      </c>
      <c r="Q26" s="4"/>
      <c r="R26" s="4"/>
      <c r="S26" s="4"/>
      <c r="T26" s="4"/>
      <c r="U26" s="33">
        <f t="shared" si="9"/>
        <v>581.4</v>
      </c>
      <c r="V26" s="123"/>
      <c r="W26" s="33">
        <f t="shared" si="10"/>
        <v>116.28</v>
      </c>
      <c r="X26" s="33">
        <f t="shared" si="11"/>
        <v>1162.8</v>
      </c>
      <c r="Y26" s="123"/>
      <c r="Z26" s="4"/>
    </row>
    <row r="27" ht="13.5" customHeight="1">
      <c r="A27" s="30"/>
      <c r="B27" s="25" t="s">
        <v>41</v>
      </c>
      <c r="C27" s="90">
        <v>14440.669999999998</v>
      </c>
      <c r="D27" s="73">
        <v>32604.000000000004</v>
      </c>
      <c r="E27" s="89">
        <v>41513.09</v>
      </c>
      <c r="F27" s="34">
        <f>SUM(F10:F26)</f>
        <v>0</v>
      </c>
      <c r="G27" s="87">
        <f t="shared" si="1"/>
        <v>5531.58</v>
      </c>
      <c r="H27" s="35">
        <f>I27/E27*10</f>
        <v>60.50113857</v>
      </c>
      <c r="I27" s="36">
        <f>SUM(I10:I26)</f>
        <v>251158.921</v>
      </c>
      <c r="J27" s="40">
        <v>251159.22</v>
      </c>
      <c r="K27" s="115">
        <f t="shared" si="3"/>
        <v>62.75848847</v>
      </c>
      <c r="L27" s="171">
        <f t="shared" si="4"/>
        <v>158380.8156</v>
      </c>
      <c r="M27" s="4">
        <f t="shared" si="5"/>
        <v>31169.424</v>
      </c>
      <c r="N27" s="42">
        <f t="shared" si="6"/>
        <v>59.56274116</v>
      </c>
      <c r="O27" s="42">
        <f t="shared" si="7"/>
        <v>152046.4003</v>
      </c>
      <c r="P27" s="59">
        <f t="shared" si="8"/>
        <v>247255.1128</v>
      </c>
      <c r="Q27" s="4"/>
      <c r="R27" s="4"/>
      <c r="S27" s="4"/>
      <c r="T27" s="4"/>
      <c r="U27" s="33">
        <f t="shared" si="9"/>
        <v>10378.2725</v>
      </c>
      <c r="V27" s="123"/>
      <c r="W27" s="33">
        <f t="shared" si="10"/>
        <v>2075.6545</v>
      </c>
      <c r="X27" s="33">
        <f t="shared" si="11"/>
        <v>20756.545</v>
      </c>
      <c r="Y27" s="123"/>
      <c r="Z27" s="4"/>
    </row>
    <row r="28" ht="13.5" customHeight="1">
      <c r="A28" s="41"/>
      <c r="B28" s="6"/>
      <c r="C28" s="42"/>
      <c r="D28" s="138">
        <f>D27/17889.94</f>
        <v>1.822476766</v>
      </c>
      <c r="E28" s="91"/>
      <c r="F28" s="81"/>
      <c r="G28" s="79"/>
      <c r="H28" s="4"/>
      <c r="I28" s="4"/>
      <c r="J28" s="139"/>
      <c r="K28" s="116"/>
      <c r="L28" s="111"/>
      <c r="M28" s="4">
        <f t="shared" si="5"/>
        <v>1.742287789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3.5" customHeight="1">
      <c r="A29" s="1" t="s">
        <v>0</v>
      </c>
      <c r="B29" s="2"/>
      <c r="C29" s="2"/>
      <c r="D29" s="2"/>
      <c r="E29" s="2"/>
      <c r="F29" s="2"/>
      <c r="G29" s="2"/>
      <c r="H29" s="2"/>
      <c r="I29" s="2"/>
      <c r="J29" s="3"/>
      <c r="K29" s="116"/>
      <c r="L29" s="1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3.5" customHeight="1">
      <c r="A30" s="1" t="s">
        <v>1</v>
      </c>
      <c r="B30" s="2"/>
      <c r="C30" s="2"/>
      <c r="D30" s="2"/>
      <c r="E30" s="2"/>
      <c r="F30" s="2"/>
      <c r="G30" s="2"/>
      <c r="H30" s="2"/>
      <c r="I30" s="2"/>
      <c r="J30" s="3"/>
      <c r="K30" s="116"/>
      <c r="L30" s="1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1" t="s">
        <v>108</v>
      </c>
      <c r="B31" s="2"/>
      <c r="C31" s="2"/>
      <c r="D31" s="2"/>
      <c r="E31" s="2"/>
      <c r="F31" s="2"/>
      <c r="G31" s="2"/>
      <c r="H31" s="2"/>
      <c r="I31" s="2"/>
      <c r="J31" s="3"/>
      <c r="K31" s="116"/>
      <c r="L31" s="1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1" t="s">
        <v>54</v>
      </c>
      <c r="B32" s="2"/>
      <c r="C32" s="2"/>
      <c r="D32" s="2"/>
      <c r="E32" s="2"/>
      <c r="F32" s="2"/>
      <c r="G32" s="2"/>
      <c r="H32" s="2"/>
      <c r="I32" s="2"/>
      <c r="J32" s="3"/>
      <c r="K32" s="116"/>
      <c r="L32" s="1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5"/>
      <c r="B33" s="6"/>
      <c r="C33" s="49"/>
      <c r="D33" s="49"/>
      <c r="E33" s="50"/>
      <c r="F33" s="49"/>
      <c r="G33" s="49"/>
      <c r="H33" s="51"/>
      <c r="I33" s="49"/>
      <c r="J33" s="6"/>
      <c r="K33" s="116"/>
      <c r="L33" s="1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111"/>
    </row>
    <row r="34" ht="13.5" customHeight="1">
      <c r="A34" s="10"/>
      <c r="B34" s="11"/>
      <c r="C34" s="12" t="s">
        <v>4</v>
      </c>
      <c r="D34" s="12"/>
      <c r="E34" s="53"/>
      <c r="F34" s="15"/>
      <c r="G34" s="12" t="s">
        <v>4</v>
      </c>
      <c r="H34" s="16"/>
      <c r="I34" s="15"/>
      <c r="J34" s="11"/>
      <c r="K34" s="116"/>
      <c r="L34" s="1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111"/>
    </row>
    <row r="35" ht="13.5" customHeight="1">
      <c r="A35" s="17" t="s">
        <v>6</v>
      </c>
      <c r="B35" s="18" t="s">
        <v>7</v>
      </c>
      <c r="C35" s="19" t="s">
        <v>8</v>
      </c>
      <c r="D35" s="19" t="s">
        <v>9</v>
      </c>
      <c r="E35" s="85" t="s">
        <v>65</v>
      </c>
      <c r="F35" s="19" t="s">
        <v>12</v>
      </c>
      <c r="G35" s="19" t="s">
        <v>13</v>
      </c>
      <c r="H35" s="22" t="s">
        <v>14</v>
      </c>
      <c r="I35" s="19" t="s">
        <v>15</v>
      </c>
      <c r="J35" s="18" t="s">
        <v>16</v>
      </c>
      <c r="K35" s="116"/>
      <c r="L35" s="1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111"/>
    </row>
    <row r="36" ht="13.5" customHeight="1">
      <c r="A36" s="17"/>
      <c r="B36" s="18"/>
      <c r="C36" s="84">
        <v>2023.0</v>
      </c>
      <c r="D36" s="19" t="s">
        <v>18</v>
      </c>
      <c r="E36" s="20" t="s">
        <v>18</v>
      </c>
      <c r="F36" s="19" t="s">
        <v>18</v>
      </c>
      <c r="G36" s="84">
        <v>2023.0</v>
      </c>
      <c r="H36" s="22" t="s">
        <v>19</v>
      </c>
      <c r="I36" s="19" t="s">
        <v>20</v>
      </c>
      <c r="J36" s="18"/>
      <c r="K36" s="116"/>
      <c r="L36" s="111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111"/>
    </row>
    <row r="37" ht="13.5" customHeight="1">
      <c r="A37" s="24"/>
      <c r="B37" s="25"/>
      <c r="C37" s="26" t="s">
        <v>18</v>
      </c>
      <c r="D37" s="27"/>
      <c r="E37" s="28"/>
      <c r="F37" s="27"/>
      <c r="G37" s="26" t="s">
        <v>18</v>
      </c>
      <c r="H37" s="29"/>
      <c r="I37" s="27"/>
      <c r="J37" s="25"/>
      <c r="K37" s="116"/>
      <c r="L37" s="111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111"/>
    </row>
    <row r="38" ht="13.5" customHeight="1">
      <c r="A38" s="30">
        <v>1.0</v>
      </c>
      <c r="B38" s="31" t="s">
        <v>21</v>
      </c>
      <c r="C38" s="32">
        <v>0.0</v>
      </c>
      <c r="D38" s="26">
        <v>0.0</v>
      </c>
      <c r="E38" s="28">
        <v>0.0</v>
      </c>
      <c r="F38" s="26" t="s">
        <v>49</v>
      </c>
      <c r="G38" s="87">
        <f t="shared" ref="G38:G45" si="13">C38+D38-E38</f>
        <v>0</v>
      </c>
      <c r="H38" s="55" t="s">
        <v>49</v>
      </c>
      <c r="I38" s="26" t="s">
        <v>49</v>
      </c>
      <c r="J38" s="62" t="s">
        <v>55</v>
      </c>
      <c r="K38" s="116"/>
      <c r="L38" s="111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111"/>
    </row>
    <row r="39" ht="13.5" customHeight="1">
      <c r="A39" s="30">
        <v>2.0</v>
      </c>
      <c r="B39" s="31" t="s">
        <v>23</v>
      </c>
      <c r="C39" s="32">
        <v>0.0</v>
      </c>
      <c r="D39" s="26">
        <v>0.0</v>
      </c>
      <c r="E39" s="28">
        <v>0.0</v>
      </c>
      <c r="F39" s="26" t="s">
        <v>49</v>
      </c>
      <c r="G39" s="87">
        <f t="shared" si="13"/>
        <v>0</v>
      </c>
      <c r="H39" s="55" t="s">
        <v>49</v>
      </c>
      <c r="I39" s="26" t="s">
        <v>49</v>
      </c>
      <c r="J39" s="62" t="s">
        <v>26</v>
      </c>
      <c r="K39" s="116"/>
      <c r="L39" s="111"/>
      <c r="M39" s="42">
        <f>I27+I46</f>
        <v>252817.551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111"/>
    </row>
    <row r="40" ht="13.5" customHeight="1">
      <c r="A40" s="30">
        <v>3.0</v>
      </c>
      <c r="B40" s="31" t="s">
        <v>25</v>
      </c>
      <c r="C40" s="32">
        <v>0.0</v>
      </c>
      <c r="D40" s="26">
        <v>0.0</v>
      </c>
      <c r="E40" s="28">
        <v>0.0</v>
      </c>
      <c r="F40" s="26" t="s">
        <v>49</v>
      </c>
      <c r="G40" s="87">
        <f t="shared" si="13"/>
        <v>0</v>
      </c>
      <c r="H40" s="55" t="s">
        <v>49</v>
      </c>
      <c r="I40" s="26" t="s">
        <v>49</v>
      </c>
      <c r="J40" s="62"/>
      <c r="K40" s="116"/>
      <c r="L40" s="111"/>
      <c r="M40" s="42">
        <f>M39*0.602</f>
        <v>152196.1657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111"/>
    </row>
    <row r="41" ht="13.5" customHeight="1">
      <c r="A41" s="30">
        <v>4.0</v>
      </c>
      <c r="B41" s="31" t="s">
        <v>27</v>
      </c>
      <c r="C41" s="32">
        <v>0.0</v>
      </c>
      <c r="D41" s="26">
        <v>0.0</v>
      </c>
      <c r="E41" s="28">
        <v>0.0</v>
      </c>
      <c r="F41" s="26" t="s">
        <v>49</v>
      </c>
      <c r="G41" s="87">
        <f t="shared" si="13"/>
        <v>0</v>
      </c>
      <c r="H41" s="55" t="s">
        <v>49</v>
      </c>
      <c r="I41" s="26" t="s">
        <v>49</v>
      </c>
      <c r="J41" s="62"/>
      <c r="K41" s="116"/>
      <c r="L41" s="111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111"/>
    </row>
    <row r="42" ht="13.5" customHeight="1">
      <c r="A42" s="30">
        <v>5.0</v>
      </c>
      <c r="B42" s="31" t="s">
        <v>28</v>
      </c>
      <c r="C42" s="32">
        <v>0.0</v>
      </c>
      <c r="D42" s="26">
        <v>0.0</v>
      </c>
      <c r="E42" s="28">
        <v>0.0</v>
      </c>
      <c r="F42" s="26" t="s">
        <v>49</v>
      </c>
      <c r="G42" s="87">
        <f t="shared" si="13"/>
        <v>0</v>
      </c>
      <c r="H42" s="55" t="s">
        <v>49</v>
      </c>
      <c r="I42" s="26" t="s">
        <v>49</v>
      </c>
      <c r="J42" s="62"/>
      <c r="K42" s="116"/>
      <c r="L42" s="111"/>
      <c r="M42" s="42">
        <v>251159.22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111"/>
    </row>
    <row r="43" ht="13.5" customHeight="1">
      <c r="A43" s="30">
        <v>6.0</v>
      </c>
      <c r="B43" s="31" t="s">
        <v>29</v>
      </c>
      <c r="C43" s="32">
        <v>0.0</v>
      </c>
      <c r="D43" s="26">
        <v>0.0</v>
      </c>
      <c r="E43" s="28">
        <v>0.0</v>
      </c>
      <c r="F43" s="26" t="s">
        <v>49</v>
      </c>
      <c r="G43" s="87">
        <f t="shared" si="13"/>
        <v>0</v>
      </c>
      <c r="H43" s="55" t="s">
        <v>49</v>
      </c>
      <c r="I43" s="26" t="s">
        <v>49</v>
      </c>
      <c r="J43" s="62"/>
      <c r="K43" s="116"/>
      <c r="L43" s="111"/>
      <c r="M43" s="42">
        <v>1658.6299999999999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111"/>
    </row>
    <row r="44" ht="13.5" customHeight="1">
      <c r="A44" s="30">
        <v>7.0</v>
      </c>
      <c r="B44" s="31" t="s">
        <v>30</v>
      </c>
      <c r="C44" s="32">
        <v>0.0</v>
      </c>
      <c r="D44" s="26">
        <v>0.0</v>
      </c>
      <c r="E44" s="28">
        <v>0.0</v>
      </c>
      <c r="F44" s="26" t="s">
        <v>49</v>
      </c>
      <c r="G44" s="87">
        <f t="shared" si="13"/>
        <v>0</v>
      </c>
      <c r="H44" s="55" t="s">
        <v>49</v>
      </c>
      <c r="I44" s="26" t="s">
        <v>49</v>
      </c>
      <c r="J44" s="62"/>
      <c r="K44" s="116"/>
      <c r="L44" s="111"/>
      <c r="M44" s="42">
        <v>252817.85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111"/>
    </row>
    <row r="45" ht="13.5" customHeight="1">
      <c r="A45" s="30">
        <v>8.0</v>
      </c>
      <c r="B45" s="31" t="s">
        <v>31</v>
      </c>
      <c r="C45" s="32">
        <v>0.0</v>
      </c>
      <c r="D45" s="26">
        <v>0.0</v>
      </c>
      <c r="E45" s="28">
        <v>0.0</v>
      </c>
      <c r="F45" s="19" t="s">
        <v>49</v>
      </c>
      <c r="G45" s="87">
        <f t="shared" si="13"/>
        <v>0</v>
      </c>
      <c r="H45" s="55"/>
      <c r="I45" s="26"/>
      <c r="J45" s="62"/>
      <c r="K45" s="116"/>
      <c r="L45" s="116" t="s">
        <v>100</v>
      </c>
      <c r="M45" s="42">
        <v>159325.80907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111"/>
    </row>
    <row r="46" ht="13.5" customHeight="1">
      <c r="A46" s="30">
        <v>9.0</v>
      </c>
      <c r="B46" s="31" t="s">
        <v>32</v>
      </c>
      <c r="C46" s="32"/>
      <c r="D46" s="27"/>
      <c r="E46" s="149">
        <v>470.0</v>
      </c>
      <c r="F46" s="150"/>
      <c r="G46" s="111"/>
      <c r="H46" s="151">
        <v>35.29</v>
      </c>
      <c r="I46" s="152">
        <f>E46*H46/10</f>
        <v>1658.63</v>
      </c>
      <c r="J46" s="62"/>
      <c r="K46" s="116">
        <v>462.0</v>
      </c>
      <c r="L46" s="42">
        <f>I46*63.06%</f>
        <v>1045.932078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111"/>
    </row>
    <row r="47" ht="13.5" customHeight="1">
      <c r="A47" s="30">
        <v>10.0</v>
      </c>
      <c r="B47" s="31" t="s">
        <v>33</v>
      </c>
      <c r="C47" s="32">
        <v>0.0</v>
      </c>
      <c r="D47" s="26">
        <v>0.0</v>
      </c>
      <c r="E47" s="153">
        <v>0.0</v>
      </c>
      <c r="F47" s="78" t="s">
        <v>49</v>
      </c>
      <c r="G47" s="154">
        <f t="shared" ref="G47:G51" si="14">C47+D47-E47</f>
        <v>0</v>
      </c>
      <c r="H47" s="55" t="s">
        <v>49</v>
      </c>
      <c r="I47" s="26" t="s">
        <v>49</v>
      </c>
      <c r="J47" s="62"/>
      <c r="K47" s="116"/>
      <c r="L47" s="46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111"/>
    </row>
    <row r="48" ht="13.5" customHeight="1">
      <c r="A48" s="30">
        <v>11.0</v>
      </c>
      <c r="B48" s="31" t="s">
        <v>34</v>
      </c>
      <c r="C48" s="32">
        <v>0.0</v>
      </c>
      <c r="D48" s="26">
        <v>0.0</v>
      </c>
      <c r="E48" s="28">
        <v>0.0</v>
      </c>
      <c r="F48" s="26" t="s">
        <v>49</v>
      </c>
      <c r="G48" s="87">
        <f t="shared" si="14"/>
        <v>0</v>
      </c>
      <c r="H48" s="55" t="s">
        <v>49</v>
      </c>
      <c r="I48" s="26" t="s">
        <v>49</v>
      </c>
      <c r="J48" s="62"/>
      <c r="K48" s="116"/>
      <c r="L48" s="111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111"/>
    </row>
    <row r="49" ht="13.5" customHeight="1">
      <c r="A49" s="30">
        <v>12.0</v>
      </c>
      <c r="B49" s="31" t="s">
        <v>35</v>
      </c>
      <c r="C49" s="32">
        <v>0.0</v>
      </c>
      <c r="D49" s="26">
        <v>0.0</v>
      </c>
      <c r="E49" s="28">
        <v>0.0</v>
      </c>
      <c r="F49" s="26" t="s">
        <v>49</v>
      </c>
      <c r="G49" s="87">
        <f t="shared" si="14"/>
        <v>0</v>
      </c>
      <c r="H49" s="55" t="s">
        <v>49</v>
      </c>
      <c r="I49" s="26" t="s">
        <v>49</v>
      </c>
      <c r="J49" s="62"/>
      <c r="K49" s="116"/>
      <c r="L49" s="111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30">
        <v>13.0</v>
      </c>
      <c r="B50" s="31" t="s">
        <v>36</v>
      </c>
      <c r="C50" s="32">
        <v>0.0</v>
      </c>
      <c r="D50" s="26">
        <v>0.0</v>
      </c>
      <c r="E50" s="28">
        <v>0.0</v>
      </c>
      <c r="F50" s="26" t="s">
        <v>49</v>
      </c>
      <c r="G50" s="87">
        <f t="shared" si="14"/>
        <v>0</v>
      </c>
      <c r="H50" s="55" t="s">
        <v>49</v>
      </c>
      <c r="I50" s="26" t="s">
        <v>49</v>
      </c>
      <c r="J50" s="62"/>
      <c r="K50" s="116"/>
      <c r="L50" s="111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30">
        <v>14.0</v>
      </c>
      <c r="B51" s="31" t="s">
        <v>37</v>
      </c>
      <c r="C51" s="32">
        <v>0.0</v>
      </c>
      <c r="D51" s="26">
        <v>0.0</v>
      </c>
      <c r="E51" s="28">
        <v>0.0</v>
      </c>
      <c r="F51" s="26" t="s">
        <v>49</v>
      </c>
      <c r="G51" s="87">
        <f t="shared" si="14"/>
        <v>0</v>
      </c>
      <c r="H51" s="55" t="s">
        <v>49</v>
      </c>
      <c r="I51" s="26" t="s">
        <v>49</v>
      </c>
      <c r="J51" s="62"/>
      <c r="K51" s="116"/>
      <c r="L51" s="111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30">
        <v>15.0</v>
      </c>
      <c r="B52" s="31" t="s">
        <v>38</v>
      </c>
      <c r="C52" s="32"/>
      <c r="D52" s="26">
        <v>0.0</v>
      </c>
      <c r="E52" s="28">
        <v>0.0</v>
      </c>
      <c r="F52" s="26"/>
      <c r="G52" s="87"/>
      <c r="H52" s="55"/>
      <c r="I52" s="27"/>
      <c r="J52" s="62"/>
      <c r="K52" s="116"/>
      <c r="L52" s="111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30">
        <v>16.0</v>
      </c>
      <c r="B53" s="31" t="s">
        <v>39</v>
      </c>
      <c r="C53" s="32">
        <v>0.0</v>
      </c>
      <c r="D53" s="26">
        <v>0.0</v>
      </c>
      <c r="E53" s="28">
        <v>0.0</v>
      </c>
      <c r="F53" s="26" t="s">
        <v>49</v>
      </c>
      <c r="G53" s="87">
        <f t="shared" ref="G53:G54" si="15">C53+D53-E53</f>
        <v>0</v>
      </c>
      <c r="H53" s="55" t="s">
        <v>49</v>
      </c>
      <c r="I53" s="26" t="s">
        <v>49</v>
      </c>
      <c r="J53" s="62"/>
      <c r="K53" s="116"/>
      <c r="L53" s="111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30">
        <v>17.0</v>
      </c>
      <c r="B54" s="31" t="s">
        <v>40</v>
      </c>
      <c r="C54" s="32">
        <v>0.0</v>
      </c>
      <c r="D54" s="26">
        <v>0.0</v>
      </c>
      <c r="E54" s="28">
        <v>0.0</v>
      </c>
      <c r="F54" s="26" t="s">
        <v>49</v>
      </c>
      <c r="G54" s="87">
        <f t="shared" si="15"/>
        <v>0</v>
      </c>
      <c r="H54" s="55" t="s">
        <v>49</v>
      </c>
      <c r="I54" s="26" t="s">
        <v>49</v>
      </c>
      <c r="J54" s="62"/>
      <c r="K54" s="116"/>
      <c r="L54" s="111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63"/>
      <c r="B55" s="25" t="s">
        <v>41</v>
      </c>
      <c r="C55" s="32">
        <v>0.0</v>
      </c>
      <c r="D55" s="32">
        <f t="shared" ref="D55:I55" si="16">SUM(D38:D54)</f>
        <v>0</v>
      </c>
      <c r="E55" s="32">
        <f t="shared" si="16"/>
        <v>470</v>
      </c>
      <c r="F55" s="32">
        <f t="shared" si="16"/>
        <v>0</v>
      </c>
      <c r="G55" s="32">
        <f t="shared" si="16"/>
        <v>0</v>
      </c>
      <c r="H55" s="32">
        <f t="shared" si="16"/>
        <v>35.29</v>
      </c>
      <c r="I55" s="32">
        <f t="shared" si="16"/>
        <v>1658.63</v>
      </c>
      <c r="J55" s="62"/>
      <c r="K55" s="116"/>
      <c r="L55" s="111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1"/>
      <c r="B56" s="6"/>
      <c r="C56" s="42"/>
      <c r="D56" s="42"/>
      <c r="E56" s="43"/>
      <c r="F56" s="42"/>
      <c r="G56" s="42"/>
      <c r="H56" s="4"/>
      <c r="I56" s="4"/>
      <c r="J56" s="6"/>
      <c r="K56" s="116"/>
      <c r="L56" s="111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8" t="s">
        <v>0</v>
      </c>
      <c r="B57" s="2"/>
      <c r="C57" s="2"/>
      <c r="D57" s="2"/>
      <c r="E57" s="2"/>
      <c r="F57" s="2"/>
      <c r="G57" s="2"/>
      <c r="H57" s="2"/>
      <c r="I57" s="2"/>
      <c r="J57" s="3"/>
      <c r="K57" s="116"/>
      <c r="L57" s="111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8" t="s">
        <v>1</v>
      </c>
      <c r="B58" s="2"/>
      <c r="C58" s="2"/>
      <c r="D58" s="2"/>
      <c r="E58" s="2"/>
      <c r="F58" s="2"/>
      <c r="G58" s="2"/>
      <c r="H58" s="2"/>
      <c r="I58" s="2"/>
      <c r="J58" s="3"/>
      <c r="K58" s="116"/>
      <c r="L58" s="111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1" t="s">
        <v>108</v>
      </c>
      <c r="B59" s="2"/>
      <c r="C59" s="2"/>
      <c r="D59" s="2"/>
      <c r="E59" s="2"/>
      <c r="F59" s="2"/>
      <c r="G59" s="2"/>
      <c r="H59" s="2"/>
      <c r="I59" s="2"/>
      <c r="J59" s="3"/>
      <c r="K59" s="116"/>
      <c r="L59" s="111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8" t="s">
        <v>42</v>
      </c>
      <c r="B60" s="2"/>
      <c r="C60" s="2"/>
      <c r="D60" s="2"/>
      <c r="E60" s="2"/>
      <c r="F60" s="2"/>
      <c r="G60" s="2"/>
      <c r="H60" s="2"/>
      <c r="I60" s="2"/>
      <c r="J60" s="3"/>
      <c r="K60" s="116"/>
      <c r="L60" s="11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6"/>
      <c r="B61" s="6"/>
      <c r="C61" s="49"/>
      <c r="D61" s="49"/>
      <c r="E61" s="50"/>
      <c r="F61" s="49"/>
      <c r="G61" s="49"/>
      <c r="H61" s="51"/>
      <c r="I61" s="49"/>
      <c r="J61" s="6"/>
      <c r="K61" s="116"/>
      <c r="L61" s="111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10"/>
      <c r="B62" s="11"/>
      <c r="C62" s="12" t="s">
        <v>4</v>
      </c>
      <c r="D62" s="12"/>
      <c r="E62" s="93" t="s">
        <v>65</v>
      </c>
      <c r="F62" s="94"/>
      <c r="G62" s="95"/>
      <c r="H62" s="107"/>
      <c r="I62" s="12" t="s">
        <v>4</v>
      </c>
      <c r="J62" s="52"/>
      <c r="K62" s="124"/>
      <c r="L62" s="125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17" t="s">
        <v>6</v>
      </c>
      <c r="B63" s="18" t="s">
        <v>7</v>
      </c>
      <c r="C63" s="19" t="s">
        <v>8</v>
      </c>
      <c r="D63" s="19" t="s">
        <v>9</v>
      </c>
      <c r="E63" s="96" t="s">
        <v>67</v>
      </c>
      <c r="F63" s="97" t="s">
        <v>12</v>
      </c>
      <c r="G63" s="98" t="s">
        <v>68</v>
      </c>
      <c r="H63" s="108" t="s">
        <v>73</v>
      </c>
      <c r="I63" s="19" t="s">
        <v>13</v>
      </c>
      <c r="J63" s="22" t="s">
        <v>14</v>
      </c>
      <c r="K63" s="155" t="s">
        <v>15</v>
      </c>
      <c r="L63" s="126" t="s">
        <v>16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17"/>
      <c r="B64" s="18"/>
      <c r="C64" s="23" t="s">
        <v>111</v>
      </c>
      <c r="D64" s="19" t="s">
        <v>18</v>
      </c>
      <c r="E64" s="85" t="s">
        <v>18</v>
      </c>
      <c r="F64" s="19" t="s">
        <v>18</v>
      </c>
      <c r="G64" s="20" t="s">
        <v>18</v>
      </c>
      <c r="H64" s="108" t="s">
        <v>74</v>
      </c>
      <c r="I64" s="23" t="s">
        <v>111</v>
      </c>
      <c r="J64" s="22" t="s">
        <v>19</v>
      </c>
      <c r="K64" s="155" t="s">
        <v>20</v>
      </c>
      <c r="L64" s="126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24"/>
      <c r="B65" s="25"/>
      <c r="C65" s="26" t="s">
        <v>18</v>
      </c>
      <c r="D65" s="27"/>
      <c r="E65" s="99"/>
      <c r="F65" s="27"/>
      <c r="G65" s="86"/>
      <c r="H65" s="108" t="s">
        <v>75</v>
      </c>
      <c r="I65" s="26" t="s">
        <v>18</v>
      </c>
      <c r="J65" s="55"/>
      <c r="K65" s="156"/>
      <c r="L65" s="126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30">
        <v>1.0</v>
      </c>
      <c r="B66" s="31" t="s">
        <v>21</v>
      </c>
      <c r="C66" s="74">
        <v>0.0</v>
      </c>
      <c r="D66" s="74">
        <v>0.95</v>
      </c>
      <c r="E66" s="89">
        <v>0.95</v>
      </c>
      <c r="F66" s="49">
        <v>0.0</v>
      </c>
      <c r="G66" s="33">
        <v>0.0</v>
      </c>
      <c r="H66" s="109">
        <v>0.0</v>
      </c>
      <c r="I66" s="74">
        <v>0.0</v>
      </c>
      <c r="J66" s="144">
        <v>70.70453164308292</v>
      </c>
      <c r="K66" s="157">
        <f t="shared" ref="K66:K73" si="17">J66*E66/10</f>
        <v>6.716930506</v>
      </c>
      <c r="L66" s="128" t="s">
        <v>43</v>
      </c>
      <c r="M66" s="113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30">
        <v>2.0</v>
      </c>
      <c r="B67" s="31" t="s">
        <v>23</v>
      </c>
      <c r="C67" s="74">
        <v>0.0</v>
      </c>
      <c r="D67" s="74">
        <v>1.9</v>
      </c>
      <c r="E67" s="42">
        <v>1.9</v>
      </c>
      <c r="F67" s="78"/>
      <c r="G67" s="33">
        <v>0.0</v>
      </c>
      <c r="H67" s="109">
        <v>0.0</v>
      </c>
      <c r="I67" s="74">
        <v>0.0</v>
      </c>
      <c r="J67" s="144">
        <v>71.6348544278603</v>
      </c>
      <c r="K67" s="157">
        <f t="shared" si="17"/>
        <v>13.61062234</v>
      </c>
      <c r="L67" s="158"/>
      <c r="M67" s="113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30">
        <v>3.0</v>
      </c>
      <c r="B68" s="31" t="s">
        <v>25</v>
      </c>
      <c r="C68" s="74">
        <v>14.030000000000001</v>
      </c>
      <c r="D68" s="74">
        <v>337.25</v>
      </c>
      <c r="E68" s="74">
        <v>337.25</v>
      </c>
      <c r="F68" s="100"/>
      <c r="G68" s="33">
        <v>14.029999999999973</v>
      </c>
      <c r="H68" s="109">
        <v>0.0</v>
      </c>
      <c r="I68" s="74">
        <f t="shared" ref="I68:I69" si="18">C68+D68-E68-G68-H68</f>
        <v>0</v>
      </c>
      <c r="J68" s="144">
        <v>72.25</v>
      </c>
      <c r="K68" s="157">
        <f t="shared" si="17"/>
        <v>2436.63125</v>
      </c>
      <c r="L68" s="129"/>
      <c r="M68" s="113">
        <f t="shared" ref="M68:M82" si="19">J68*71.29/70.7</f>
        <v>72.85293494</v>
      </c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30">
        <v>4.0</v>
      </c>
      <c r="B69" s="31" t="s">
        <v>27</v>
      </c>
      <c r="C69" s="74">
        <v>1.1099999999999994</v>
      </c>
      <c r="D69" s="74">
        <v>19.0</v>
      </c>
      <c r="E69" s="74">
        <v>19.0</v>
      </c>
      <c r="F69" s="100">
        <v>0.0</v>
      </c>
      <c r="G69" s="33">
        <v>1.1099999999999994</v>
      </c>
      <c r="H69" s="109">
        <v>0.0</v>
      </c>
      <c r="I69" s="74">
        <f t="shared" si="18"/>
        <v>0</v>
      </c>
      <c r="J69" s="144">
        <v>72.2140815927566</v>
      </c>
      <c r="K69" s="157">
        <f t="shared" si="17"/>
        <v>137.206755</v>
      </c>
      <c r="L69" s="129"/>
      <c r="M69" s="113">
        <f t="shared" si="19"/>
        <v>72.81671679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30">
        <v>5.0</v>
      </c>
      <c r="B70" s="31" t="s">
        <v>28</v>
      </c>
      <c r="C70" s="74">
        <v>0.0</v>
      </c>
      <c r="D70" s="74">
        <v>13.3</v>
      </c>
      <c r="E70" s="74">
        <v>13.3</v>
      </c>
      <c r="F70" s="100">
        <v>0.0</v>
      </c>
      <c r="G70" s="33">
        <v>0.0</v>
      </c>
      <c r="H70" s="109">
        <v>0.0</v>
      </c>
      <c r="I70" s="74">
        <v>0.0</v>
      </c>
      <c r="J70" s="144">
        <v>72.1244979987958</v>
      </c>
      <c r="K70" s="157">
        <f t="shared" si="17"/>
        <v>95.92558234</v>
      </c>
      <c r="L70" s="129"/>
      <c r="M70" s="113">
        <f t="shared" si="19"/>
        <v>72.72638561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30">
        <v>6.0</v>
      </c>
      <c r="B71" s="31" t="s">
        <v>29</v>
      </c>
      <c r="C71" s="74">
        <v>0.0</v>
      </c>
      <c r="D71" s="74">
        <v>238.45</v>
      </c>
      <c r="E71" s="74">
        <v>238.45</v>
      </c>
      <c r="F71" s="100">
        <v>0.0</v>
      </c>
      <c r="G71" s="33">
        <v>0.0</v>
      </c>
      <c r="H71" s="109">
        <v>0.0</v>
      </c>
      <c r="I71" s="74">
        <v>0.0</v>
      </c>
      <c r="J71" s="144">
        <v>72.7327831420474</v>
      </c>
      <c r="K71" s="157">
        <f t="shared" si="17"/>
        <v>1734.313214</v>
      </c>
      <c r="L71" s="129"/>
      <c r="M71" s="113">
        <f t="shared" si="19"/>
        <v>73.33974696</v>
      </c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30">
        <v>7.0</v>
      </c>
      <c r="B72" s="31" t="s">
        <v>30</v>
      </c>
      <c r="C72" s="74">
        <v>0.0</v>
      </c>
      <c r="D72" s="74">
        <v>19.0</v>
      </c>
      <c r="E72" s="74">
        <v>19.0</v>
      </c>
      <c r="F72" s="100">
        <v>0.0</v>
      </c>
      <c r="G72" s="33">
        <v>0.0</v>
      </c>
      <c r="H72" s="109">
        <v>0.0</v>
      </c>
      <c r="I72" s="74">
        <v>0.0</v>
      </c>
      <c r="J72" s="144">
        <v>72.05</v>
      </c>
      <c r="K72" s="157">
        <f t="shared" si="17"/>
        <v>136.895</v>
      </c>
      <c r="L72" s="129"/>
      <c r="M72" s="113">
        <f t="shared" si="19"/>
        <v>72.65126591</v>
      </c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30">
        <v>8.0</v>
      </c>
      <c r="B73" s="31" t="s">
        <v>31</v>
      </c>
      <c r="C73" s="74">
        <v>30.44999999999999</v>
      </c>
      <c r="D73" s="74">
        <v>297.35</v>
      </c>
      <c r="E73" s="74">
        <v>297.35</v>
      </c>
      <c r="F73" s="100">
        <v>0.0</v>
      </c>
      <c r="G73" s="33">
        <v>30.44999999999999</v>
      </c>
      <c r="H73" s="109">
        <v>0.0</v>
      </c>
      <c r="I73" s="74">
        <f t="shared" ref="I73:I76" si="20">C73+D73-E73-G73-H73</f>
        <v>0</v>
      </c>
      <c r="J73" s="144">
        <v>72.6838187849539</v>
      </c>
      <c r="K73" s="157">
        <f t="shared" si="17"/>
        <v>2161.253352</v>
      </c>
      <c r="L73" s="129"/>
      <c r="M73" s="113">
        <f t="shared" si="19"/>
        <v>73.29037399</v>
      </c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30">
        <v>9.0</v>
      </c>
      <c r="B74" s="31" t="s">
        <v>32</v>
      </c>
      <c r="C74" s="74">
        <v>212.0</v>
      </c>
      <c r="D74" s="74">
        <v>379.9</v>
      </c>
      <c r="E74" s="74">
        <v>579.9</v>
      </c>
      <c r="F74" s="100">
        <v>0.0</v>
      </c>
      <c r="G74" s="33">
        <v>12.0</v>
      </c>
      <c r="H74" s="109">
        <v>0.0</v>
      </c>
      <c r="I74" s="74">
        <f t="shared" si="20"/>
        <v>0</v>
      </c>
      <c r="J74" s="56">
        <f>K74/E74*10</f>
        <v>72.97809967</v>
      </c>
      <c r="K74" s="157">
        <f>4144+88</f>
        <v>4232</v>
      </c>
      <c r="L74" s="129"/>
      <c r="M74" s="113">
        <f t="shared" si="19"/>
        <v>73.58711069</v>
      </c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30">
        <v>10.0</v>
      </c>
      <c r="B75" s="31" t="s">
        <v>33</v>
      </c>
      <c r="C75" s="74">
        <v>32.17999999999995</v>
      </c>
      <c r="D75" s="74">
        <v>593.75</v>
      </c>
      <c r="E75" s="74">
        <v>593.75</v>
      </c>
      <c r="F75" s="100">
        <v>0.0</v>
      </c>
      <c r="G75" s="33">
        <v>32.17999999999995</v>
      </c>
      <c r="H75" s="109"/>
      <c r="I75" s="74">
        <f t="shared" si="20"/>
        <v>0</v>
      </c>
      <c r="J75" s="144">
        <v>72.8307118562345</v>
      </c>
      <c r="K75" s="157">
        <f t="shared" ref="K75:K82" si="21">J75*E75/10</f>
        <v>4324.323516</v>
      </c>
      <c r="L75" s="129"/>
      <c r="M75" s="113">
        <f t="shared" si="19"/>
        <v>73.4384929</v>
      </c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30">
        <v>11.0</v>
      </c>
      <c r="B76" s="31" t="s">
        <v>34</v>
      </c>
      <c r="C76" s="74">
        <v>114.72000000000003</v>
      </c>
      <c r="D76" s="74">
        <v>499.7</v>
      </c>
      <c r="E76" s="74">
        <v>499.7</v>
      </c>
      <c r="F76" s="100">
        <v>0.0</v>
      </c>
      <c r="G76" s="33">
        <v>114.72000000000008</v>
      </c>
      <c r="H76" s="109">
        <v>0.0</v>
      </c>
      <c r="I76" s="74">
        <f t="shared" si="20"/>
        <v>0</v>
      </c>
      <c r="J76" s="144">
        <v>73.4533687346275</v>
      </c>
      <c r="K76" s="157">
        <f t="shared" si="21"/>
        <v>3670.464836</v>
      </c>
      <c r="L76" s="129"/>
      <c r="M76" s="113">
        <f t="shared" si="19"/>
        <v>74.06634593</v>
      </c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30">
        <v>12.0</v>
      </c>
      <c r="B77" s="31" t="s">
        <v>35</v>
      </c>
      <c r="C77" s="74">
        <v>0.0</v>
      </c>
      <c r="D77" s="74">
        <v>611.8</v>
      </c>
      <c r="E77" s="74">
        <v>611.8</v>
      </c>
      <c r="F77" s="100">
        <v>0.0</v>
      </c>
      <c r="G77" s="33">
        <v>0.0</v>
      </c>
      <c r="H77" s="109">
        <v>0.0</v>
      </c>
      <c r="I77" s="74">
        <v>0.0</v>
      </c>
      <c r="J77" s="144">
        <v>72.25</v>
      </c>
      <c r="K77" s="157">
        <f t="shared" si="21"/>
        <v>4420.255</v>
      </c>
      <c r="L77" s="129"/>
      <c r="M77" s="113">
        <f t="shared" si="19"/>
        <v>72.85293494</v>
      </c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30">
        <v>13.0</v>
      </c>
      <c r="B78" s="31" t="s">
        <v>36</v>
      </c>
      <c r="C78" s="74">
        <v>44.16999999999996</v>
      </c>
      <c r="D78" s="74">
        <v>723.9</v>
      </c>
      <c r="E78" s="74">
        <v>723.9</v>
      </c>
      <c r="F78" s="100">
        <v>0.0</v>
      </c>
      <c r="G78" s="33">
        <v>44.16999999999996</v>
      </c>
      <c r="H78" s="109">
        <v>0.0</v>
      </c>
      <c r="I78" s="74">
        <f t="shared" ref="I78:I79" si="22">C78+D78-E78-G78-H78</f>
        <v>0</v>
      </c>
      <c r="J78" s="144">
        <v>73.2140815927566</v>
      </c>
      <c r="K78" s="157">
        <f t="shared" si="21"/>
        <v>5299.967366</v>
      </c>
      <c r="L78" s="129"/>
      <c r="M78" s="113">
        <f t="shared" si="19"/>
        <v>73.82506191</v>
      </c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30">
        <v>14.0</v>
      </c>
      <c r="B79" s="31" t="s">
        <v>37</v>
      </c>
      <c r="C79" s="74">
        <v>33.639999999999986</v>
      </c>
      <c r="D79" s="74">
        <v>555.75</v>
      </c>
      <c r="E79" s="74">
        <v>555.75</v>
      </c>
      <c r="F79" s="100">
        <v>0.0</v>
      </c>
      <c r="G79" s="33">
        <v>33.639999999999986</v>
      </c>
      <c r="H79" s="109">
        <v>0.0</v>
      </c>
      <c r="I79" s="74">
        <f t="shared" si="22"/>
        <v>0</v>
      </c>
      <c r="J79" s="144">
        <v>73.1244979987958</v>
      </c>
      <c r="K79" s="157">
        <f t="shared" si="21"/>
        <v>4063.893976</v>
      </c>
      <c r="L79" s="129"/>
      <c r="M79" s="113">
        <f t="shared" si="19"/>
        <v>73.73473073</v>
      </c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30">
        <v>15.0</v>
      </c>
      <c r="B80" s="31" t="s">
        <v>38</v>
      </c>
      <c r="C80" s="74">
        <v>0.0</v>
      </c>
      <c r="D80" s="74">
        <v>101.64</v>
      </c>
      <c r="E80" s="74">
        <v>108.62</v>
      </c>
      <c r="F80" s="100">
        <v>0.0</v>
      </c>
      <c r="G80" s="33">
        <v>0.0</v>
      </c>
      <c r="H80" s="109">
        <v>0.0</v>
      </c>
      <c r="I80" s="74">
        <v>0.0</v>
      </c>
      <c r="J80" s="144">
        <v>72.25</v>
      </c>
      <c r="K80" s="157">
        <f t="shared" si="21"/>
        <v>784.7795</v>
      </c>
      <c r="L80" s="129"/>
      <c r="M80" s="113">
        <f t="shared" si="19"/>
        <v>72.85293494</v>
      </c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30">
        <v>16.0</v>
      </c>
      <c r="B81" s="31" t="s">
        <v>39</v>
      </c>
      <c r="C81" s="74">
        <v>20.409999999999997</v>
      </c>
      <c r="D81" s="74">
        <v>185.25</v>
      </c>
      <c r="E81" s="74">
        <v>185.25</v>
      </c>
      <c r="F81" s="100">
        <v>0.0</v>
      </c>
      <c r="G81" s="33">
        <v>20.409999999999997</v>
      </c>
      <c r="H81" s="109">
        <v>0.0</v>
      </c>
      <c r="I81" s="74">
        <f t="shared" ref="I81:I82" si="23">C81+D81-E81-G81-H81</f>
        <v>0</v>
      </c>
      <c r="J81" s="144">
        <v>72.2140815927566</v>
      </c>
      <c r="K81" s="157">
        <f t="shared" si="21"/>
        <v>1337.765862</v>
      </c>
      <c r="L81" s="129"/>
      <c r="M81" s="113">
        <f t="shared" si="19"/>
        <v>72.81671679</v>
      </c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30">
        <v>17.0</v>
      </c>
      <c r="B82" s="31" t="s">
        <v>40</v>
      </c>
      <c r="C82" s="74">
        <v>2.1200000000000045</v>
      </c>
      <c r="D82" s="74">
        <v>66.5</v>
      </c>
      <c r="E82" s="74">
        <v>66.5</v>
      </c>
      <c r="F82" s="100">
        <v>0.0</v>
      </c>
      <c r="G82" s="33">
        <v>2.1200000000000045</v>
      </c>
      <c r="H82" s="109">
        <v>0.0</v>
      </c>
      <c r="I82" s="74">
        <f t="shared" si="23"/>
        <v>0</v>
      </c>
      <c r="J82" s="144">
        <v>72.1244979987958</v>
      </c>
      <c r="K82" s="157">
        <f t="shared" si="21"/>
        <v>479.6279117</v>
      </c>
      <c r="L82" s="129"/>
      <c r="M82" s="113">
        <f t="shared" si="19"/>
        <v>72.72638561</v>
      </c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30"/>
      <c r="B83" s="25" t="s">
        <v>41</v>
      </c>
      <c r="C83" s="74">
        <v>283.6099999999999</v>
      </c>
      <c r="D83" s="74">
        <v>4645.39</v>
      </c>
      <c r="E83" s="74">
        <v>4852.37</v>
      </c>
      <c r="F83" s="74">
        <f t="shared" ref="F83:I83" si="24">SUM(F66:F82)</f>
        <v>0</v>
      </c>
      <c r="G83" s="74">
        <f t="shared" si="24"/>
        <v>304.83</v>
      </c>
      <c r="H83" s="74">
        <f t="shared" si="24"/>
        <v>0</v>
      </c>
      <c r="I83" s="74">
        <f t="shared" si="24"/>
        <v>0</v>
      </c>
      <c r="J83" s="56">
        <f>K83/E83*10</f>
        <v>72.82138558</v>
      </c>
      <c r="K83" s="157">
        <f>SUM(K66:K82)</f>
        <v>35335.63067</v>
      </c>
      <c r="L83" s="129"/>
      <c r="M83" s="42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1"/>
      <c r="B84" s="6" t="s">
        <v>44</v>
      </c>
      <c r="C84" s="44"/>
      <c r="D84" s="44"/>
      <c r="E84" s="58"/>
      <c r="F84" s="44"/>
      <c r="G84" s="59"/>
      <c r="H84" s="60"/>
      <c r="I84" s="44"/>
      <c r="J84" s="4">
        <v>72.82</v>
      </c>
      <c r="K84" s="4">
        <v>35335.55168</v>
      </c>
      <c r="L84" s="46">
        <f>K84-K83</f>
        <v>-0.07899391854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1"/>
      <c r="B85" s="6"/>
      <c r="C85" s="44"/>
      <c r="D85" s="44"/>
      <c r="E85" s="58"/>
      <c r="F85" s="44"/>
      <c r="G85" s="59"/>
      <c r="H85" s="60"/>
      <c r="I85" s="44"/>
      <c r="J85" s="112"/>
      <c r="K85" s="46"/>
      <c r="L85" s="111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1"/>
      <c r="B86" s="6"/>
      <c r="C86" s="44"/>
      <c r="D86" s="44"/>
      <c r="E86" s="58"/>
      <c r="F86" s="44"/>
      <c r="G86" s="59"/>
      <c r="H86" s="60"/>
      <c r="I86" s="44"/>
      <c r="J86" s="43"/>
      <c r="K86" s="116"/>
      <c r="L86" s="111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1" t="s">
        <v>0</v>
      </c>
      <c r="B87" s="2"/>
      <c r="C87" s="2"/>
      <c r="D87" s="2"/>
      <c r="E87" s="2"/>
      <c r="F87" s="2"/>
      <c r="G87" s="2"/>
      <c r="H87" s="2"/>
      <c r="I87" s="2"/>
      <c r="J87" s="3"/>
      <c r="K87" s="116"/>
      <c r="L87" s="111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1" t="s">
        <v>1</v>
      </c>
      <c r="B88" s="2"/>
      <c r="C88" s="2"/>
      <c r="D88" s="2"/>
      <c r="E88" s="2"/>
      <c r="F88" s="2"/>
      <c r="G88" s="2"/>
      <c r="H88" s="2"/>
      <c r="I88" s="2"/>
      <c r="J88" s="3"/>
      <c r="K88" s="116"/>
      <c r="L88" s="111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1" t="s">
        <v>108</v>
      </c>
      <c r="B89" s="2"/>
      <c r="C89" s="2"/>
      <c r="D89" s="2"/>
      <c r="E89" s="2"/>
      <c r="F89" s="2"/>
      <c r="G89" s="2"/>
      <c r="H89" s="2"/>
      <c r="I89" s="2"/>
      <c r="J89" s="3"/>
      <c r="K89" s="116"/>
      <c r="L89" s="111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1" t="s">
        <v>45</v>
      </c>
      <c r="B90" s="2"/>
      <c r="C90" s="2"/>
      <c r="D90" s="2"/>
      <c r="E90" s="2"/>
      <c r="F90" s="2"/>
      <c r="G90" s="2"/>
      <c r="H90" s="2"/>
      <c r="I90" s="2"/>
      <c r="J90" s="3"/>
      <c r="K90" s="116"/>
      <c r="L90" s="111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5"/>
      <c r="B91" s="6"/>
      <c r="C91" s="49"/>
      <c r="D91" s="49"/>
      <c r="E91" s="50"/>
      <c r="F91" s="49"/>
      <c r="G91" s="49"/>
      <c r="H91" s="51"/>
      <c r="I91" s="49"/>
      <c r="J91" s="6"/>
      <c r="K91" s="116"/>
      <c r="L91" s="111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10"/>
      <c r="B92" s="11"/>
      <c r="C92" s="12" t="s">
        <v>4</v>
      </c>
      <c r="D92" s="12"/>
      <c r="E92" s="102" t="s">
        <v>65</v>
      </c>
      <c r="F92" s="103"/>
      <c r="G92" s="76" t="s">
        <v>4</v>
      </c>
      <c r="H92" s="16"/>
      <c r="I92" s="15"/>
      <c r="J92" s="11"/>
      <c r="K92" s="116"/>
      <c r="L92" s="111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17" t="s">
        <v>6</v>
      </c>
      <c r="B93" s="18" t="s">
        <v>7</v>
      </c>
      <c r="C93" s="19" t="s">
        <v>8</v>
      </c>
      <c r="D93" s="19" t="s">
        <v>9</v>
      </c>
      <c r="E93" s="96" t="s">
        <v>67</v>
      </c>
      <c r="F93" s="97" t="s">
        <v>12</v>
      </c>
      <c r="G93" s="19" t="s">
        <v>13</v>
      </c>
      <c r="H93" s="22" t="s">
        <v>14</v>
      </c>
      <c r="I93" s="19" t="s">
        <v>15</v>
      </c>
      <c r="J93" s="18" t="s">
        <v>16</v>
      </c>
      <c r="K93" s="116"/>
      <c r="L93" s="111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17"/>
      <c r="B94" s="18"/>
      <c r="C94" s="23" t="s">
        <v>111</v>
      </c>
      <c r="D94" s="19" t="s">
        <v>18</v>
      </c>
      <c r="E94" s="85" t="s">
        <v>18</v>
      </c>
      <c r="F94" s="19" t="s">
        <v>18</v>
      </c>
      <c r="G94" s="23" t="s">
        <v>111</v>
      </c>
      <c r="H94" s="22" t="s">
        <v>19</v>
      </c>
      <c r="I94" s="19" t="s">
        <v>20</v>
      </c>
      <c r="J94" s="18"/>
      <c r="K94" s="116"/>
      <c r="L94" s="111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24"/>
      <c r="B95" s="25"/>
      <c r="C95" s="26" t="s">
        <v>18</v>
      </c>
      <c r="D95" s="27"/>
      <c r="E95" s="99"/>
      <c r="F95" s="27"/>
      <c r="G95" s="26" t="s">
        <v>18</v>
      </c>
      <c r="H95" s="29"/>
      <c r="I95" s="27"/>
      <c r="J95" s="25"/>
      <c r="K95" s="116"/>
      <c r="L95" s="111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30">
        <v>1.0</v>
      </c>
      <c r="B96" s="31" t="s">
        <v>21</v>
      </c>
      <c r="C96" s="32"/>
      <c r="D96" s="74">
        <v>0.0</v>
      </c>
      <c r="E96" s="89">
        <v>0.0</v>
      </c>
      <c r="F96" s="26">
        <v>0.0</v>
      </c>
      <c r="G96" s="74"/>
      <c r="H96" s="29"/>
      <c r="I96" s="61">
        <f>E96*H96/10</f>
        <v>0</v>
      </c>
      <c r="J96" s="62" t="s">
        <v>46</v>
      </c>
      <c r="K96" s="116"/>
      <c r="L96" s="111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30">
        <v>2.0</v>
      </c>
      <c r="B97" s="31" t="s">
        <v>23</v>
      </c>
      <c r="C97" s="32"/>
      <c r="D97" s="74">
        <v>33.25</v>
      </c>
      <c r="E97" s="43">
        <v>33.25</v>
      </c>
      <c r="F97" s="26"/>
      <c r="G97" s="74"/>
      <c r="H97" s="159">
        <v>12.47</v>
      </c>
      <c r="I97" s="146">
        <f t="shared" ref="I97:I99" si="25">H97*E97/10</f>
        <v>41.46275</v>
      </c>
      <c r="J97" s="62"/>
      <c r="K97" s="116"/>
      <c r="L97" s="111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116"/>
    </row>
    <row r="98" ht="13.5" customHeight="1">
      <c r="A98" s="30">
        <v>3.0</v>
      </c>
      <c r="B98" s="31" t="s">
        <v>25</v>
      </c>
      <c r="C98" s="32"/>
      <c r="D98" s="74">
        <v>10.45</v>
      </c>
      <c r="E98" s="74">
        <v>10.45</v>
      </c>
      <c r="F98" s="26"/>
      <c r="G98" s="74"/>
      <c r="H98" s="159">
        <v>14.75</v>
      </c>
      <c r="I98" s="146">
        <f t="shared" si="25"/>
        <v>15.41375</v>
      </c>
      <c r="J98" s="62"/>
      <c r="K98" s="116"/>
      <c r="L98" s="111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116"/>
    </row>
    <row r="99" ht="13.5" customHeight="1">
      <c r="A99" s="30">
        <v>4.0</v>
      </c>
      <c r="B99" s="31" t="s">
        <v>27</v>
      </c>
      <c r="C99" s="32"/>
      <c r="D99" s="74">
        <v>10.45</v>
      </c>
      <c r="E99" s="74">
        <v>10.45</v>
      </c>
      <c r="F99" s="26">
        <v>0.0</v>
      </c>
      <c r="G99" s="74"/>
      <c r="H99" s="159">
        <v>14.45</v>
      </c>
      <c r="I99" s="146">
        <f t="shared" si="25"/>
        <v>15.10025</v>
      </c>
      <c r="J99" s="62"/>
      <c r="K99" s="116"/>
      <c r="L99" s="111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116"/>
    </row>
    <row r="100" ht="13.5" customHeight="1">
      <c r="A100" s="30">
        <v>5.0</v>
      </c>
      <c r="B100" s="31" t="s">
        <v>28</v>
      </c>
      <c r="C100" s="32"/>
      <c r="D100" s="74">
        <v>0.0</v>
      </c>
      <c r="E100" s="74">
        <v>0.0</v>
      </c>
      <c r="F100" s="26">
        <v>0.0</v>
      </c>
      <c r="G100" s="74"/>
      <c r="H100" s="29"/>
      <c r="I100" s="77"/>
      <c r="J100" s="62"/>
      <c r="K100" s="116"/>
      <c r="L100" s="111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116"/>
    </row>
    <row r="101" ht="13.5" customHeight="1">
      <c r="A101" s="30">
        <v>6.0</v>
      </c>
      <c r="B101" s="31" t="s">
        <v>29</v>
      </c>
      <c r="C101" s="32"/>
      <c r="D101" s="74">
        <v>0.0</v>
      </c>
      <c r="E101" s="74">
        <v>0.0</v>
      </c>
      <c r="F101" s="26">
        <v>0.0</v>
      </c>
      <c r="G101" s="74"/>
      <c r="H101" s="29"/>
      <c r="I101" s="77"/>
      <c r="J101" s="62"/>
      <c r="K101" s="116"/>
      <c r="L101" s="111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116"/>
    </row>
    <row r="102" ht="13.5" customHeight="1">
      <c r="A102" s="30">
        <v>7.0</v>
      </c>
      <c r="B102" s="31" t="s">
        <v>30</v>
      </c>
      <c r="C102" s="32"/>
      <c r="D102" s="74">
        <v>0.0</v>
      </c>
      <c r="E102" s="74">
        <v>0.0</v>
      </c>
      <c r="F102" s="26">
        <v>0.0</v>
      </c>
      <c r="G102" s="74"/>
      <c r="H102" s="55"/>
      <c r="I102" s="77"/>
      <c r="J102" s="62"/>
      <c r="K102" s="116"/>
      <c r="L102" s="111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116"/>
    </row>
    <row r="103" ht="13.5" customHeight="1">
      <c r="A103" s="30">
        <v>8.0</v>
      </c>
      <c r="B103" s="31" t="s">
        <v>31</v>
      </c>
      <c r="C103" s="32"/>
      <c r="D103" s="74">
        <v>0.0</v>
      </c>
      <c r="E103" s="74">
        <v>0.0</v>
      </c>
      <c r="F103" s="26">
        <v>0.0</v>
      </c>
      <c r="G103" s="74"/>
      <c r="H103" s="29"/>
      <c r="I103" s="77"/>
      <c r="J103" s="62"/>
      <c r="K103" s="116"/>
      <c r="L103" s="111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116"/>
    </row>
    <row r="104" ht="13.5" customHeight="1">
      <c r="A104" s="30">
        <v>9.0</v>
      </c>
      <c r="B104" s="31" t="s">
        <v>32</v>
      </c>
      <c r="C104" s="32"/>
      <c r="D104" s="74">
        <v>171.0</v>
      </c>
      <c r="E104" s="74">
        <v>171.0</v>
      </c>
      <c r="F104" s="26">
        <v>0.0</v>
      </c>
      <c r="G104" s="74"/>
      <c r="H104" s="159">
        <v>16.85</v>
      </c>
      <c r="I104" s="146">
        <f>H104*E104/10</f>
        <v>288.135</v>
      </c>
      <c r="J104" s="62"/>
      <c r="K104" s="116"/>
      <c r="L104" s="111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116"/>
    </row>
    <row r="105" ht="13.5" customHeight="1">
      <c r="A105" s="30">
        <v>10.0</v>
      </c>
      <c r="B105" s="31" t="s">
        <v>33</v>
      </c>
      <c r="C105" s="32"/>
      <c r="D105" s="74">
        <v>0.0</v>
      </c>
      <c r="E105" s="74">
        <v>0.0</v>
      </c>
      <c r="F105" s="26">
        <v>0.0</v>
      </c>
      <c r="G105" s="74"/>
      <c r="H105" s="29"/>
      <c r="I105" s="77"/>
      <c r="J105" s="62"/>
      <c r="K105" s="116"/>
      <c r="L105" s="111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116"/>
    </row>
    <row r="106" ht="13.5" customHeight="1">
      <c r="A106" s="30">
        <v>11.0</v>
      </c>
      <c r="B106" s="31" t="s">
        <v>34</v>
      </c>
      <c r="C106" s="32"/>
      <c r="D106" s="74">
        <v>0.0</v>
      </c>
      <c r="E106" s="74">
        <v>0.0</v>
      </c>
      <c r="F106" s="26">
        <v>0.0</v>
      </c>
      <c r="G106" s="74"/>
      <c r="H106" s="29"/>
      <c r="I106" s="29"/>
      <c r="J106" s="62"/>
      <c r="K106" s="116"/>
      <c r="L106" s="111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116"/>
    </row>
    <row r="107" ht="13.5" customHeight="1">
      <c r="A107" s="30">
        <v>12.0</v>
      </c>
      <c r="B107" s="31" t="s">
        <v>35</v>
      </c>
      <c r="C107" s="32"/>
      <c r="D107" s="74">
        <v>0.0</v>
      </c>
      <c r="E107" s="74">
        <v>0.0</v>
      </c>
      <c r="F107" s="26">
        <v>0.0</v>
      </c>
      <c r="G107" s="74"/>
      <c r="H107" s="29"/>
      <c r="I107" s="29"/>
      <c r="J107" s="62"/>
      <c r="K107" s="116"/>
      <c r="L107" s="111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116"/>
    </row>
    <row r="108" ht="13.5" customHeight="1">
      <c r="A108" s="30">
        <v>13.0</v>
      </c>
      <c r="B108" s="31" t="s">
        <v>36</v>
      </c>
      <c r="C108" s="32"/>
      <c r="D108" s="74">
        <v>0.0</v>
      </c>
      <c r="E108" s="74">
        <v>0.0</v>
      </c>
      <c r="F108" s="26">
        <v>0.0</v>
      </c>
      <c r="G108" s="74"/>
      <c r="H108" s="29"/>
      <c r="I108" s="61"/>
      <c r="J108" s="62"/>
      <c r="K108" s="116"/>
      <c r="L108" s="111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116"/>
    </row>
    <row r="109" ht="13.5" customHeight="1">
      <c r="A109" s="30">
        <v>14.0</v>
      </c>
      <c r="B109" s="31" t="s">
        <v>37</v>
      </c>
      <c r="C109" s="32"/>
      <c r="D109" s="74">
        <v>0.0</v>
      </c>
      <c r="E109" s="74">
        <v>0.0</v>
      </c>
      <c r="F109" s="26">
        <v>0.0</v>
      </c>
      <c r="G109" s="74"/>
      <c r="H109" s="29"/>
      <c r="I109" s="61">
        <f t="shared" ref="I109:I112" si="26">E109*H109/10</f>
        <v>0</v>
      </c>
      <c r="J109" s="62"/>
      <c r="K109" s="116"/>
      <c r="L109" s="111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116"/>
    </row>
    <row r="110" ht="13.5" customHeight="1">
      <c r="A110" s="30">
        <v>15.0</v>
      </c>
      <c r="B110" s="31" t="s">
        <v>38</v>
      </c>
      <c r="C110" s="32"/>
      <c r="D110" s="33">
        <v>0.0</v>
      </c>
      <c r="E110" s="74">
        <v>0.0</v>
      </c>
      <c r="F110" s="26">
        <v>0.0</v>
      </c>
      <c r="G110" s="74"/>
      <c r="H110" s="55"/>
      <c r="I110" s="61">
        <f t="shared" si="26"/>
        <v>0</v>
      </c>
      <c r="J110" s="62"/>
      <c r="K110" s="116"/>
      <c r="L110" s="111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116"/>
    </row>
    <row r="111" ht="13.5" customHeight="1">
      <c r="A111" s="30">
        <v>16.0</v>
      </c>
      <c r="B111" s="31" t="s">
        <v>39</v>
      </c>
      <c r="C111" s="32"/>
      <c r="D111" s="33">
        <v>0.0</v>
      </c>
      <c r="E111" s="74">
        <v>0.0</v>
      </c>
      <c r="F111" s="26">
        <v>0.0</v>
      </c>
      <c r="G111" s="74"/>
      <c r="H111" s="55"/>
      <c r="I111" s="61">
        <f t="shared" si="26"/>
        <v>0</v>
      </c>
      <c r="J111" s="62"/>
      <c r="K111" s="116"/>
      <c r="L111" s="111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116"/>
    </row>
    <row r="112" ht="13.5" customHeight="1">
      <c r="A112" s="30">
        <v>17.0</v>
      </c>
      <c r="B112" s="31" t="s">
        <v>40</v>
      </c>
      <c r="C112" s="32"/>
      <c r="D112" s="74">
        <v>0.0</v>
      </c>
      <c r="E112" s="74">
        <v>0.0</v>
      </c>
      <c r="F112" s="26">
        <v>0.0</v>
      </c>
      <c r="G112" s="74"/>
      <c r="H112" s="55"/>
      <c r="I112" s="160">
        <f t="shared" si="26"/>
        <v>0</v>
      </c>
      <c r="J112" s="62"/>
      <c r="K112" s="116"/>
      <c r="L112" s="111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116"/>
    </row>
    <row r="113" ht="13.5" customHeight="1">
      <c r="A113" s="30"/>
      <c r="B113" s="25" t="s">
        <v>41</v>
      </c>
      <c r="C113" s="32"/>
      <c r="D113" s="109">
        <f t="shared" ref="D113:E113" si="27">SUM(D97:D112)</f>
        <v>225.15</v>
      </c>
      <c r="E113" s="109">
        <f t="shared" si="27"/>
        <v>225.15</v>
      </c>
      <c r="F113" s="26">
        <v>0.0</v>
      </c>
      <c r="G113" s="74"/>
      <c r="H113" s="159">
        <f>I113/E113*10</f>
        <v>15.9943038</v>
      </c>
      <c r="I113" s="109">
        <f>SUM(I97:I112)</f>
        <v>360.11175</v>
      </c>
      <c r="J113" s="161"/>
      <c r="K113" s="116"/>
      <c r="L113" s="111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1"/>
      <c r="B114" s="6"/>
      <c r="C114" s="42"/>
      <c r="D114" s="42"/>
      <c r="E114" s="43"/>
      <c r="F114" s="42"/>
      <c r="G114" s="59">
        <v>225.2</v>
      </c>
      <c r="H114" s="4">
        <v>15.99</v>
      </c>
      <c r="I114" s="29">
        <v>360.0</v>
      </c>
      <c r="J114" s="4"/>
      <c r="K114" s="116"/>
      <c r="L114" s="111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1" t="s">
        <v>0</v>
      </c>
      <c r="B115" s="2"/>
      <c r="C115" s="2"/>
      <c r="D115" s="2"/>
      <c r="E115" s="2"/>
      <c r="F115" s="2"/>
      <c r="G115" s="2"/>
      <c r="H115" s="2"/>
      <c r="I115" s="2"/>
      <c r="J115" s="3"/>
      <c r="K115" s="116"/>
      <c r="L115" s="111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1" t="s">
        <v>1</v>
      </c>
      <c r="B116" s="2"/>
      <c r="C116" s="2"/>
      <c r="D116" s="2"/>
      <c r="E116" s="2"/>
      <c r="F116" s="2"/>
      <c r="G116" s="2"/>
      <c r="H116" s="2"/>
      <c r="I116" s="2"/>
      <c r="J116" s="3"/>
      <c r="K116" s="116"/>
      <c r="L116" s="111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1" t="s">
        <v>108</v>
      </c>
      <c r="B117" s="2"/>
      <c r="C117" s="2"/>
      <c r="D117" s="2"/>
      <c r="E117" s="2"/>
      <c r="F117" s="2"/>
      <c r="G117" s="2"/>
      <c r="H117" s="2"/>
      <c r="I117" s="2"/>
      <c r="J117" s="3"/>
      <c r="K117" s="116"/>
      <c r="L117" s="111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1" t="s">
        <v>47</v>
      </c>
      <c r="B118" s="2"/>
      <c r="C118" s="2"/>
      <c r="D118" s="2"/>
      <c r="E118" s="2"/>
      <c r="F118" s="2"/>
      <c r="G118" s="2"/>
      <c r="H118" s="2"/>
      <c r="I118" s="2"/>
      <c r="J118" s="3"/>
      <c r="K118" s="116"/>
      <c r="L118" s="111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5"/>
      <c r="B119" s="6"/>
      <c r="C119" s="49"/>
      <c r="D119" s="49"/>
      <c r="E119" s="50"/>
      <c r="F119" s="49"/>
      <c r="G119" s="49"/>
      <c r="H119" s="51"/>
      <c r="I119" s="49"/>
      <c r="J119" s="6"/>
      <c r="K119" s="116"/>
      <c r="L119" s="111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10"/>
      <c r="B120" s="11"/>
      <c r="C120" s="12" t="s">
        <v>4</v>
      </c>
      <c r="D120" s="12"/>
      <c r="E120" s="105"/>
      <c r="F120" s="15"/>
      <c r="G120" s="12" t="s">
        <v>4</v>
      </c>
      <c r="H120" s="16"/>
      <c r="I120" s="15"/>
      <c r="J120" s="11"/>
      <c r="K120" s="116"/>
      <c r="L120" s="111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17" t="s">
        <v>6</v>
      </c>
      <c r="B121" s="18" t="s">
        <v>7</v>
      </c>
      <c r="C121" s="19" t="s">
        <v>8</v>
      </c>
      <c r="D121" s="19" t="s">
        <v>9</v>
      </c>
      <c r="E121" s="20" t="s">
        <v>65</v>
      </c>
      <c r="F121" s="19" t="s">
        <v>12</v>
      </c>
      <c r="G121" s="19" t="s">
        <v>13</v>
      </c>
      <c r="H121" s="22" t="s">
        <v>14</v>
      </c>
      <c r="I121" s="19" t="s">
        <v>15</v>
      </c>
      <c r="J121" s="18" t="s">
        <v>16</v>
      </c>
      <c r="K121" s="116"/>
      <c r="L121" s="111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17"/>
      <c r="B122" s="18"/>
      <c r="C122" s="23" t="s">
        <v>111</v>
      </c>
      <c r="D122" s="19" t="s">
        <v>18</v>
      </c>
      <c r="E122" s="20" t="s">
        <v>18</v>
      </c>
      <c r="F122" s="19" t="s">
        <v>18</v>
      </c>
      <c r="G122" s="23" t="s">
        <v>111</v>
      </c>
      <c r="H122" s="22" t="s">
        <v>19</v>
      </c>
      <c r="I122" s="19" t="s">
        <v>20</v>
      </c>
      <c r="J122" s="18"/>
      <c r="K122" s="116"/>
      <c r="L122" s="111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24"/>
      <c r="B123" s="25"/>
      <c r="C123" s="26" t="s">
        <v>18</v>
      </c>
      <c r="D123" s="27"/>
      <c r="E123" s="28"/>
      <c r="F123" s="27"/>
      <c r="G123" s="26" t="s">
        <v>18</v>
      </c>
      <c r="H123" s="29"/>
      <c r="I123" s="27"/>
      <c r="J123" s="25"/>
      <c r="K123" s="116"/>
      <c r="L123" s="111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30">
        <v>1.0</v>
      </c>
      <c r="B124" s="31" t="s">
        <v>21</v>
      </c>
      <c r="C124" s="32"/>
      <c r="D124" s="74">
        <v>0.0</v>
      </c>
      <c r="E124" s="74">
        <v>0.0</v>
      </c>
      <c r="F124" s="34">
        <v>0.0</v>
      </c>
      <c r="G124" s="87"/>
      <c r="H124" s="29"/>
      <c r="I124" s="34"/>
      <c r="J124" s="62" t="s">
        <v>46</v>
      </c>
      <c r="K124" s="116"/>
      <c r="L124" s="79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30">
        <v>2.0</v>
      </c>
      <c r="B125" s="31" t="s">
        <v>23</v>
      </c>
      <c r="C125" s="32"/>
      <c r="D125" s="74">
        <v>0.0</v>
      </c>
      <c r="E125" s="74">
        <v>1.0</v>
      </c>
      <c r="F125" s="34">
        <v>0.0</v>
      </c>
      <c r="G125" s="87"/>
      <c r="H125" s="144">
        <v>11.002391515852215</v>
      </c>
      <c r="I125" s="34">
        <f t="shared" ref="I125:I140" si="28">H125*E125/10</f>
        <v>1.100239152</v>
      </c>
      <c r="J125" s="62"/>
      <c r="K125" s="45">
        <f t="shared" ref="K125:K140" si="29">H125*13.12/12.34</f>
        <v>11.69784252</v>
      </c>
      <c r="L125" s="79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30">
        <v>3.0</v>
      </c>
      <c r="B126" s="31" t="s">
        <v>25</v>
      </c>
      <c r="C126" s="32">
        <v>28.21999999999997</v>
      </c>
      <c r="D126" s="74">
        <v>183.35</v>
      </c>
      <c r="E126" s="74">
        <v>183.35</v>
      </c>
      <c r="F126" s="34"/>
      <c r="G126" s="87">
        <f t="shared" ref="G126:G140" si="30">C126+D126-E126</f>
        <v>28.22</v>
      </c>
      <c r="H126" s="144">
        <v>11.099328886035934</v>
      </c>
      <c r="I126" s="34">
        <f t="shared" si="28"/>
        <v>203.5061951</v>
      </c>
      <c r="J126" s="62"/>
      <c r="K126" s="45">
        <f t="shared" si="29"/>
        <v>11.80090721</v>
      </c>
      <c r="L126" s="110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30">
        <v>4.0</v>
      </c>
      <c r="B127" s="31" t="s">
        <v>27</v>
      </c>
      <c r="C127" s="32">
        <v>0.0</v>
      </c>
      <c r="D127" s="74">
        <v>4.75</v>
      </c>
      <c r="E127" s="74">
        <v>4.75</v>
      </c>
      <c r="F127" s="34"/>
      <c r="G127" s="87">
        <f t="shared" si="30"/>
        <v>0</v>
      </c>
      <c r="H127" s="144">
        <v>10.905454145668495</v>
      </c>
      <c r="I127" s="34">
        <f t="shared" si="28"/>
        <v>5.180090719</v>
      </c>
      <c r="J127" s="62"/>
      <c r="K127" s="45">
        <f t="shared" si="29"/>
        <v>11.59477783</v>
      </c>
      <c r="L127" s="110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30">
        <v>5.0</v>
      </c>
      <c r="B128" s="31" t="s">
        <v>28</v>
      </c>
      <c r="C128" s="32">
        <v>15.29</v>
      </c>
      <c r="D128" s="74">
        <v>2.85</v>
      </c>
      <c r="E128" s="74">
        <v>17.1</v>
      </c>
      <c r="F128" s="34"/>
      <c r="G128" s="87">
        <f t="shared" si="30"/>
        <v>1.04</v>
      </c>
      <c r="H128" s="144">
        <v>10.856985460576634</v>
      </c>
      <c r="I128" s="34">
        <f t="shared" si="28"/>
        <v>18.56544514</v>
      </c>
      <c r="J128" s="62"/>
      <c r="K128" s="45">
        <f t="shared" si="29"/>
        <v>11.54324548</v>
      </c>
      <c r="L128" s="110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30">
        <v>6.0</v>
      </c>
      <c r="B129" s="31" t="s">
        <v>29</v>
      </c>
      <c r="C129" s="32">
        <v>23.580000000000013</v>
      </c>
      <c r="D129" s="74">
        <v>114.0</v>
      </c>
      <c r="E129" s="74">
        <v>114.0</v>
      </c>
      <c r="F129" s="34"/>
      <c r="G129" s="87">
        <f t="shared" si="30"/>
        <v>23.58</v>
      </c>
      <c r="H129" s="144">
        <v>13.328888400261494</v>
      </c>
      <c r="I129" s="34">
        <f t="shared" si="28"/>
        <v>151.9493278</v>
      </c>
      <c r="J129" s="62"/>
      <c r="K129" s="45">
        <f t="shared" si="29"/>
        <v>14.17139512</v>
      </c>
      <c r="L129" s="110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30">
        <v>7.0</v>
      </c>
      <c r="B130" s="31" t="s">
        <v>30</v>
      </c>
      <c r="C130" s="32">
        <v>0.8799999999999972</v>
      </c>
      <c r="D130" s="74">
        <v>5.7</v>
      </c>
      <c r="E130" s="74">
        <v>5.7</v>
      </c>
      <c r="F130" s="34">
        <v>0.0</v>
      </c>
      <c r="G130" s="87">
        <f t="shared" si="30"/>
        <v>0.88</v>
      </c>
      <c r="H130" s="144">
        <v>13.3595146984243</v>
      </c>
      <c r="I130" s="34">
        <f t="shared" si="28"/>
        <v>7.614923378</v>
      </c>
      <c r="J130" s="62"/>
      <c r="K130" s="45">
        <f t="shared" si="29"/>
        <v>14.20395728</v>
      </c>
      <c r="L130" s="110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30">
        <v>8.0</v>
      </c>
      <c r="B131" s="31" t="s">
        <v>31</v>
      </c>
      <c r="C131" s="32">
        <v>12.75</v>
      </c>
      <c r="D131" s="74">
        <v>125.4</v>
      </c>
      <c r="E131" s="74">
        <v>125.4</v>
      </c>
      <c r="F131" s="34">
        <v>0.0</v>
      </c>
      <c r="G131" s="87">
        <f t="shared" si="30"/>
        <v>12.75</v>
      </c>
      <c r="H131" s="144">
        <v>13.75</v>
      </c>
      <c r="I131" s="34">
        <f t="shared" si="28"/>
        <v>172.425</v>
      </c>
      <c r="J131" s="62"/>
      <c r="K131" s="45">
        <f t="shared" si="29"/>
        <v>14.6191248</v>
      </c>
      <c r="L131" s="110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30">
        <v>9.0</v>
      </c>
      <c r="B132" s="31" t="s">
        <v>32</v>
      </c>
      <c r="C132" s="32">
        <v>414.1803058103975</v>
      </c>
      <c r="D132" s="74">
        <v>247.4</v>
      </c>
      <c r="E132" s="74">
        <v>397.4</v>
      </c>
      <c r="F132" s="34">
        <v>0.0</v>
      </c>
      <c r="G132" s="87">
        <f t="shared" si="30"/>
        <v>264.1803058</v>
      </c>
      <c r="H132" s="144">
        <v>13.65</v>
      </c>
      <c r="I132" s="34">
        <f t="shared" si="28"/>
        <v>542.451</v>
      </c>
      <c r="J132" s="62"/>
      <c r="K132" s="45">
        <f t="shared" si="29"/>
        <v>14.51280389</v>
      </c>
      <c r="L132" s="110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30">
        <v>10.0</v>
      </c>
      <c r="B133" s="31" t="s">
        <v>33</v>
      </c>
      <c r="C133" s="32">
        <v>26.649999999999977</v>
      </c>
      <c r="D133" s="74">
        <v>412.29</v>
      </c>
      <c r="E133" s="74">
        <v>412.3</v>
      </c>
      <c r="F133" s="34">
        <v>0.0</v>
      </c>
      <c r="G133" s="87">
        <f t="shared" si="30"/>
        <v>26.64</v>
      </c>
      <c r="H133" s="144">
        <v>13.75</v>
      </c>
      <c r="I133" s="34">
        <f t="shared" si="28"/>
        <v>566.9125</v>
      </c>
      <c r="J133" s="62"/>
      <c r="K133" s="45">
        <f t="shared" si="29"/>
        <v>14.6191248</v>
      </c>
      <c r="L133" s="110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30">
        <v>11.0</v>
      </c>
      <c r="B134" s="31" t="s">
        <v>34</v>
      </c>
      <c r="C134" s="32">
        <v>23.220000000000027</v>
      </c>
      <c r="D134" s="74">
        <v>480.7</v>
      </c>
      <c r="E134" s="74">
        <v>480.7</v>
      </c>
      <c r="F134" s="34">
        <v>0.0</v>
      </c>
      <c r="G134" s="87">
        <f t="shared" si="30"/>
        <v>23.22</v>
      </c>
      <c r="H134" s="144">
        <v>13.85</v>
      </c>
      <c r="I134" s="34">
        <f t="shared" si="28"/>
        <v>665.7695</v>
      </c>
      <c r="J134" s="62"/>
      <c r="K134" s="45">
        <f t="shared" si="29"/>
        <v>14.72544571</v>
      </c>
      <c r="L134" s="110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30">
        <v>12.0</v>
      </c>
      <c r="B135" s="31" t="s">
        <v>35</v>
      </c>
      <c r="C135" s="32">
        <v>29.289999999999907</v>
      </c>
      <c r="D135" s="74">
        <v>435.1</v>
      </c>
      <c r="E135" s="74">
        <v>435.1</v>
      </c>
      <c r="F135" s="34"/>
      <c r="G135" s="87">
        <f t="shared" si="30"/>
        <v>29.29</v>
      </c>
      <c r="H135" s="144">
        <v>13.85</v>
      </c>
      <c r="I135" s="34">
        <f t="shared" si="28"/>
        <v>602.6135</v>
      </c>
      <c r="J135" s="62"/>
      <c r="K135" s="45">
        <f t="shared" si="29"/>
        <v>14.72544571</v>
      </c>
      <c r="L135" s="110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30">
        <v>13.0</v>
      </c>
      <c r="B136" s="31" t="s">
        <v>36</v>
      </c>
      <c r="C136" s="32">
        <v>23.680000000000007</v>
      </c>
      <c r="D136" s="74">
        <v>333.45</v>
      </c>
      <c r="E136" s="74">
        <v>333.45</v>
      </c>
      <c r="F136" s="34">
        <v>0.0</v>
      </c>
      <c r="G136" s="87">
        <f t="shared" si="30"/>
        <v>23.68</v>
      </c>
      <c r="H136" s="144">
        <v>13.87487844408428</v>
      </c>
      <c r="I136" s="34">
        <f t="shared" si="28"/>
        <v>462.6578217</v>
      </c>
      <c r="J136" s="62"/>
      <c r="K136" s="45">
        <f t="shared" si="29"/>
        <v>14.75189669</v>
      </c>
      <c r="L136" s="110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30">
        <v>14.0</v>
      </c>
      <c r="B137" s="31" t="s">
        <v>37</v>
      </c>
      <c r="C137" s="32">
        <v>9.02000000000001</v>
      </c>
      <c r="D137" s="74">
        <v>226.1</v>
      </c>
      <c r="E137" s="74">
        <v>226.1</v>
      </c>
      <c r="F137" s="34">
        <v>0.0</v>
      </c>
      <c r="G137" s="87">
        <f t="shared" si="30"/>
        <v>9.02</v>
      </c>
      <c r="H137" s="144">
        <v>13.85</v>
      </c>
      <c r="I137" s="34">
        <f t="shared" si="28"/>
        <v>313.1485</v>
      </c>
      <c r="J137" s="62"/>
      <c r="K137" s="45">
        <f t="shared" si="29"/>
        <v>14.72544571</v>
      </c>
      <c r="L137" s="110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30">
        <v>15.0</v>
      </c>
      <c r="B138" s="31" t="s">
        <v>38</v>
      </c>
      <c r="C138" s="32">
        <v>0.0</v>
      </c>
      <c r="D138" s="74">
        <v>22.8</v>
      </c>
      <c r="E138" s="74">
        <v>22.8</v>
      </c>
      <c r="F138" s="34">
        <v>0.0</v>
      </c>
      <c r="G138" s="87">
        <f t="shared" si="30"/>
        <v>0</v>
      </c>
      <c r="H138" s="144">
        <v>12.9911526917262</v>
      </c>
      <c r="I138" s="34">
        <f t="shared" si="28"/>
        <v>29.61982814</v>
      </c>
      <c r="J138" s="62"/>
      <c r="K138" s="45">
        <f t="shared" si="29"/>
        <v>13.81231145</v>
      </c>
      <c r="L138" s="110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30">
        <v>16.0</v>
      </c>
      <c r="B139" s="31" t="s">
        <v>39</v>
      </c>
      <c r="C139" s="32">
        <v>1.4499999999999993</v>
      </c>
      <c r="D139" s="74">
        <v>28.5</v>
      </c>
      <c r="E139" s="74">
        <v>28.5</v>
      </c>
      <c r="F139" s="34">
        <v>0.0</v>
      </c>
      <c r="G139" s="87">
        <f t="shared" si="30"/>
        <v>1.45</v>
      </c>
      <c r="H139" s="144">
        <v>11.8748278475057</v>
      </c>
      <c r="I139" s="34">
        <f t="shared" si="28"/>
        <v>33.84325937</v>
      </c>
      <c r="J139" s="62"/>
      <c r="K139" s="45">
        <f t="shared" si="29"/>
        <v>12.62542475</v>
      </c>
      <c r="L139" s="110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30">
        <v>17.0</v>
      </c>
      <c r="B140" s="31" t="s">
        <v>40</v>
      </c>
      <c r="C140" s="32">
        <v>0.46999999999999975</v>
      </c>
      <c r="D140" s="74">
        <v>19.0</v>
      </c>
      <c r="E140" s="74">
        <v>19.0</v>
      </c>
      <c r="F140" s="34">
        <v>0.0</v>
      </c>
      <c r="G140" s="87">
        <f t="shared" si="30"/>
        <v>0.47</v>
      </c>
      <c r="H140" s="144">
        <v>11.378902172461</v>
      </c>
      <c r="I140" s="34">
        <f t="shared" si="28"/>
        <v>21.61991413</v>
      </c>
      <c r="J140" s="62"/>
      <c r="K140" s="45">
        <f t="shared" si="29"/>
        <v>12.09815207</v>
      </c>
      <c r="L140" s="110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30"/>
      <c r="B141" s="25" t="s">
        <v>41</v>
      </c>
      <c r="C141" s="32">
        <v>608.4903058103976</v>
      </c>
      <c r="D141" s="32">
        <v>2641.39</v>
      </c>
      <c r="E141" s="32">
        <v>2806.65</v>
      </c>
      <c r="F141" s="32">
        <f t="shared" ref="F141:G141" si="31">SUM(F124:F140)</f>
        <v>0</v>
      </c>
      <c r="G141" s="32">
        <f t="shared" si="31"/>
        <v>444.4203058</v>
      </c>
      <c r="H141" s="29">
        <f>I141/E141*10</f>
        <v>13.53562804</v>
      </c>
      <c r="I141" s="34">
        <f>SUM(I125:I140)</f>
        <v>3798.977045</v>
      </c>
      <c r="J141" s="62"/>
      <c r="K141" s="45"/>
      <c r="L141" s="79">
        <f>12.47/11.36%</f>
        <v>109.7711268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8.0" customHeight="1">
      <c r="A142" s="41"/>
      <c r="B142" s="6"/>
      <c r="C142" s="42"/>
      <c r="D142" s="42"/>
      <c r="E142" s="43"/>
      <c r="F142" s="42"/>
      <c r="G142" s="42">
        <v>2806.6499999999996</v>
      </c>
      <c r="H142" s="4">
        <v>13.54</v>
      </c>
      <c r="I142" s="4">
        <v>3799.0824999999995</v>
      </c>
      <c r="J142" s="49"/>
      <c r="K142" s="116"/>
      <c r="L142" s="111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8.25" customHeight="1">
      <c r="A143" s="41"/>
      <c r="B143" s="6"/>
      <c r="C143" s="42"/>
      <c r="D143" s="42"/>
      <c r="E143" s="43"/>
      <c r="F143" s="42"/>
      <c r="G143" s="42"/>
      <c r="H143" s="59"/>
      <c r="I143" s="42"/>
      <c r="J143" s="6"/>
      <c r="K143" s="116"/>
      <c r="L143" s="111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8.25" customHeight="1">
      <c r="A144" s="41"/>
      <c r="B144" s="6"/>
      <c r="C144" s="42"/>
      <c r="D144" s="42"/>
      <c r="E144" s="43"/>
      <c r="F144" s="42"/>
      <c r="G144" s="42"/>
      <c r="H144" s="59"/>
      <c r="I144" s="42"/>
      <c r="J144" s="6"/>
      <c r="K144" s="116"/>
      <c r="L144" s="111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8.25" customHeight="1">
      <c r="A145" s="41"/>
      <c r="B145" s="6"/>
      <c r="C145" s="42"/>
      <c r="D145" s="42"/>
      <c r="E145" s="43"/>
      <c r="F145" s="42"/>
      <c r="G145" s="42"/>
      <c r="H145" s="59"/>
      <c r="I145" s="42"/>
      <c r="J145" s="6"/>
      <c r="K145" s="116"/>
      <c r="L145" s="111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116"/>
    </row>
    <row r="146" ht="8.25" customHeight="1">
      <c r="A146" s="41"/>
      <c r="B146" s="6"/>
      <c r="C146" s="42"/>
      <c r="D146" s="42"/>
      <c r="E146" s="43"/>
      <c r="F146" s="42"/>
      <c r="G146" s="42"/>
      <c r="H146" s="59"/>
      <c r="I146" s="42"/>
      <c r="J146" s="6"/>
      <c r="K146" s="116"/>
      <c r="L146" s="111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116"/>
    </row>
    <row r="147" ht="13.5" customHeight="1">
      <c r="A147" s="1" t="s">
        <v>0</v>
      </c>
      <c r="B147" s="2"/>
      <c r="C147" s="2"/>
      <c r="D147" s="2"/>
      <c r="E147" s="2"/>
      <c r="F147" s="2"/>
      <c r="G147" s="2"/>
      <c r="H147" s="2"/>
      <c r="I147" s="2"/>
      <c r="J147" s="3"/>
      <c r="K147" s="116"/>
      <c r="L147" s="111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116"/>
    </row>
    <row r="148" ht="13.5" customHeight="1">
      <c r="A148" s="1" t="s">
        <v>1</v>
      </c>
      <c r="B148" s="2"/>
      <c r="C148" s="2"/>
      <c r="D148" s="2"/>
      <c r="E148" s="2"/>
      <c r="F148" s="2"/>
      <c r="G148" s="2"/>
      <c r="H148" s="2"/>
      <c r="I148" s="2"/>
      <c r="J148" s="3"/>
      <c r="K148" s="116"/>
      <c r="L148" s="111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116"/>
    </row>
    <row r="149" ht="13.5" customHeight="1">
      <c r="A149" s="1" t="s">
        <v>108</v>
      </c>
      <c r="B149" s="2"/>
      <c r="C149" s="2"/>
      <c r="D149" s="2"/>
      <c r="E149" s="2"/>
      <c r="F149" s="2"/>
      <c r="G149" s="2"/>
      <c r="H149" s="2"/>
      <c r="I149" s="2"/>
      <c r="J149" s="3"/>
      <c r="K149" s="116"/>
      <c r="L149" s="111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116"/>
    </row>
    <row r="150" ht="13.5" customHeight="1">
      <c r="A150" s="1" t="s">
        <v>48</v>
      </c>
      <c r="B150" s="2"/>
      <c r="C150" s="2"/>
      <c r="D150" s="2"/>
      <c r="E150" s="2"/>
      <c r="F150" s="2"/>
      <c r="G150" s="2"/>
      <c r="H150" s="2"/>
      <c r="I150" s="2"/>
      <c r="J150" s="3"/>
      <c r="K150" s="116"/>
      <c r="L150" s="111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116"/>
    </row>
    <row r="151" ht="13.5" customHeight="1">
      <c r="A151" s="5"/>
      <c r="B151" s="6"/>
      <c r="C151" s="49"/>
      <c r="D151" s="49"/>
      <c r="E151" s="50"/>
      <c r="F151" s="49"/>
      <c r="G151" s="49"/>
      <c r="H151" s="51"/>
      <c r="I151" s="49"/>
      <c r="J151" s="6"/>
      <c r="K151" s="116"/>
      <c r="L151" s="111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116"/>
    </row>
    <row r="152" ht="13.5" customHeight="1">
      <c r="A152" s="10"/>
      <c r="B152" s="75"/>
      <c r="C152" s="76" t="s">
        <v>4</v>
      </c>
      <c r="D152" s="12"/>
      <c r="E152" s="53"/>
      <c r="F152" s="15"/>
      <c r="G152" s="12" t="s">
        <v>4</v>
      </c>
      <c r="H152" s="16"/>
      <c r="I152" s="15"/>
      <c r="J152" s="11"/>
      <c r="K152" s="116"/>
      <c r="L152" s="111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116"/>
    </row>
    <row r="153" ht="13.5" customHeight="1">
      <c r="A153" s="17" t="s">
        <v>6</v>
      </c>
      <c r="B153" s="18" t="s">
        <v>7</v>
      </c>
      <c r="C153" s="19" t="s">
        <v>8</v>
      </c>
      <c r="D153" s="19" t="s">
        <v>9</v>
      </c>
      <c r="E153" s="85" t="s">
        <v>65</v>
      </c>
      <c r="F153" s="19" t="s">
        <v>12</v>
      </c>
      <c r="G153" s="19" t="s">
        <v>13</v>
      </c>
      <c r="H153" s="22" t="s">
        <v>14</v>
      </c>
      <c r="I153" s="19" t="s">
        <v>15</v>
      </c>
      <c r="J153" s="18" t="s">
        <v>16</v>
      </c>
      <c r="K153" s="116"/>
      <c r="L153" s="111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116"/>
    </row>
    <row r="154" ht="13.5" customHeight="1">
      <c r="A154" s="17"/>
      <c r="B154" s="18"/>
      <c r="C154" s="23" t="s">
        <v>111</v>
      </c>
      <c r="D154" s="19" t="s">
        <v>18</v>
      </c>
      <c r="E154" s="20" t="s">
        <v>18</v>
      </c>
      <c r="F154" s="19" t="s">
        <v>18</v>
      </c>
      <c r="G154" s="23" t="s">
        <v>111</v>
      </c>
      <c r="H154" s="22" t="s">
        <v>19</v>
      </c>
      <c r="I154" s="19" t="s">
        <v>20</v>
      </c>
      <c r="J154" s="18"/>
      <c r="K154" s="116"/>
      <c r="L154" s="111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116"/>
    </row>
    <row r="155" ht="13.5" customHeight="1">
      <c r="A155" s="24"/>
      <c r="B155" s="25"/>
      <c r="C155" s="26" t="s">
        <v>18</v>
      </c>
      <c r="D155" s="27"/>
      <c r="E155" s="28"/>
      <c r="F155" s="27"/>
      <c r="G155" s="26" t="s">
        <v>18</v>
      </c>
      <c r="H155" s="29"/>
      <c r="I155" s="27"/>
      <c r="J155" s="25"/>
      <c r="K155" s="116"/>
      <c r="L155" s="111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116"/>
    </row>
    <row r="156" ht="13.5" customHeight="1">
      <c r="A156" s="30">
        <v>1.0</v>
      </c>
      <c r="B156" s="31" t="s">
        <v>21</v>
      </c>
      <c r="C156" s="32"/>
      <c r="D156" s="74">
        <v>0.0</v>
      </c>
      <c r="E156" s="74">
        <v>0.0</v>
      </c>
      <c r="F156" s="34"/>
      <c r="G156" s="34"/>
      <c r="H156" s="56"/>
      <c r="I156" s="77"/>
      <c r="J156" s="62" t="s">
        <v>46</v>
      </c>
      <c r="K156" s="116"/>
      <c r="L156" s="111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116"/>
    </row>
    <row r="157" ht="13.5" customHeight="1">
      <c r="A157" s="30">
        <v>2.0</v>
      </c>
      <c r="B157" s="31" t="s">
        <v>23</v>
      </c>
      <c r="C157" s="32"/>
      <c r="D157" s="74">
        <v>0.0</v>
      </c>
      <c r="E157" s="74">
        <v>0.0</v>
      </c>
      <c r="F157" s="34"/>
      <c r="G157" s="34"/>
      <c r="H157" s="56"/>
      <c r="I157" s="77"/>
      <c r="J157" s="62"/>
      <c r="K157" s="116"/>
      <c r="L157" s="111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116"/>
    </row>
    <row r="158" ht="13.5" customHeight="1">
      <c r="A158" s="30">
        <v>3.0</v>
      </c>
      <c r="B158" s="31" t="s">
        <v>25</v>
      </c>
      <c r="C158" s="32"/>
      <c r="D158" s="74">
        <v>0.0</v>
      </c>
      <c r="E158" s="74">
        <v>0.0</v>
      </c>
      <c r="F158" s="34"/>
      <c r="G158" s="34"/>
      <c r="H158" s="56"/>
      <c r="I158" s="77"/>
      <c r="J158" s="62"/>
      <c r="K158" s="116"/>
      <c r="L158" s="111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116"/>
    </row>
    <row r="159" ht="13.5" customHeight="1">
      <c r="A159" s="30">
        <v>4.0</v>
      </c>
      <c r="B159" s="31" t="s">
        <v>27</v>
      </c>
      <c r="C159" s="32"/>
      <c r="D159" s="74">
        <v>0.0</v>
      </c>
      <c r="E159" s="74">
        <v>0.0</v>
      </c>
      <c r="F159" s="34"/>
      <c r="G159" s="34"/>
      <c r="H159" s="56">
        <v>0.0</v>
      </c>
      <c r="I159" s="77">
        <f t="shared" ref="I159:I160" si="32">H159*E159/10</f>
        <v>0</v>
      </c>
      <c r="J159" s="62"/>
      <c r="K159" s="116"/>
      <c r="L159" s="111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116"/>
    </row>
    <row r="160" ht="13.5" customHeight="1">
      <c r="A160" s="30">
        <v>5.0</v>
      </c>
      <c r="B160" s="31" t="s">
        <v>28</v>
      </c>
      <c r="C160" s="32"/>
      <c r="D160" s="74">
        <v>0.0</v>
      </c>
      <c r="E160" s="74">
        <v>0.0</v>
      </c>
      <c r="F160" s="34"/>
      <c r="G160" s="34"/>
      <c r="H160" s="56"/>
      <c r="I160" s="77">
        <f t="shared" si="32"/>
        <v>0</v>
      </c>
      <c r="J160" s="27"/>
      <c r="K160" s="116"/>
      <c r="L160" s="111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116"/>
    </row>
    <row r="161" ht="13.5" customHeight="1">
      <c r="A161" s="30">
        <v>6.0</v>
      </c>
      <c r="B161" s="31" t="s">
        <v>29</v>
      </c>
      <c r="C161" s="32"/>
      <c r="D161" s="74"/>
      <c r="E161" s="74"/>
      <c r="F161" s="34"/>
      <c r="G161" s="34"/>
      <c r="H161" s="56"/>
      <c r="I161" s="77"/>
      <c r="J161" s="27"/>
      <c r="K161" s="116"/>
      <c r="L161" s="111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30">
        <v>7.0</v>
      </c>
      <c r="B162" s="31" t="s">
        <v>30</v>
      </c>
      <c r="C162" s="32"/>
      <c r="D162" s="74"/>
      <c r="E162" s="74"/>
      <c r="F162" s="34"/>
      <c r="G162" s="34"/>
      <c r="H162" s="56"/>
      <c r="I162" s="77"/>
      <c r="J162" s="62"/>
      <c r="K162" s="116"/>
      <c r="L162" s="111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30">
        <v>8.0</v>
      </c>
      <c r="B163" s="31" t="s">
        <v>31</v>
      </c>
      <c r="C163" s="32"/>
      <c r="D163" s="74"/>
      <c r="E163" s="74"/>
      <c r="F163" s="34"/>
      <c r="G163" s="34"/>
      <c r="H163" s="29"/>
      <c r="I163" s="77"/>
      <c r="J163" s="62"/>
      <c r="K163" s="116"/>
      <c r="L163" s="130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30">
        <v>9.0</v>
      </c>
      <c r="B164" s="31" t="s">
        <v>32</v>
      </c>
      <c r="C164" s="32"/>
      <c r="D164" s="74"/>
      <c r="E164" s="74"/>
      <c r="F164" s="34"/>
      <c r="G164" s="34"/>
      <c r="H164" s="56"/>
      <c r="I164" s="77"/>
      <c r="J164" s="62"/>
      <c r="K164" s="116"/>
      <c r="L164" s="130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30">
        <v>10.0</v>
      </c>
      <c r="B165" s="31" t="s">
        <v>33</v>
      </c>
      <c r="C165" s="32"/>
      <c r="D165" s="74"/>
      <c r="E165" s="74"/>
      <c r="F165" s="34"/>
      <c r="G165" s="34"/>
      <c r="H165" s="56"/>
      <c r="I165" s="77"/>
      <c r="J165" s="62"/>
      <c r="K165" s="116"/>
      <c r="L165" s="111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30">
        <v>11.0</v>
      </c>
      <c r="B166" s="31" t="s">
        <v>34</v>
      </c>
      <c r="C166" s="32"/>
      <c r="D166" s="74"/>
      <c r="E166" s="74"/>
      <c r="F166" s="34"/>
      <c r="G166" s="34"/>
      <c r="H166" s="56"/>
      <c r="I166" s="77"/>
      <c r="J166" s="62"/>
      <c r="K166" s="116"/>
      <c r="L166" s="111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30">
        <v>12.0</v>
      </c>
      <c r="B167" s="31" t="s">
        <v>35</v>
      </c>
      <c r="C167" s="32"/>
      <c r="D167" s="74"/>
      <c r="E167" s="74"/>
      <c r="F167" s="34"/>
      <c r="G167" s="34"/>
      <c r="H167" s="56"/>
      <c r="I167" s="77"/>
      <c r="J167" s="62"/>
      <c r="K167" s="116"/>
      <c r="L167" s="111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30">
        <v>13.0</v>
      </c>
      <c r="B168" s="31" t="s">
        <v>36</v>
      </c>
      <c r="C168" s="32"/>
      <c r="D168" s="74"/>
      <c r="E168" s="74"/>
      <c r="F168" s="34"/>
      <c r="G168" s="34"/>
      <c r="H168" s="29"/>
      <c r="I168" s="77"/>
      <c r="J168" s="62"/>
      <c r="K168" s="116"/>
      <c r="L168" s="111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30">
        <v>14.0</v>
      </c>
      <c r="B169" s="31" t="s">
        <v>37</v>
      </c>
      <c r="C169" s="32"/>
      <c r="D169" s="74"/>
      <c r="E169" s="74"/>
      <c r="F169" s="34"/>
      <c r="G169" s="34"/>
      <c r="H169" s="56"/>
      <c r="I169" s="77"/>
      <c r="J169" s="62"/>
      <c r="K169" s="116"/>
      <c r="L169" s="111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30">
        <v>15.0</v>
      </c>
      <c r="B170" s="31" t="s">
        <v>38</v>
      </c>
      <c r="C170" s="32"/>
      <c r="D170" s="74"/>
      <c r="E170" s="74"/>
      <c r="F170" s="34"/>
      <c r="G170" s="34"/>
      <c r="H170" s="56"/>
      <c r="I170" s="77"/>
      <c r="J170" s="62"/>
      <c r="K170" s="116"/>
      <c r="L170" s="111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30">
        <v>16.0</v>
      </c>
      <c r="B171" s="31" t="s">
        <v>39</v>
      </c>
      <c r="C171" s="32"/>
      <c r="D171" s="74"/>
      <c r="E171" s="74"/>
      <c r="F171" s="34"/>
      <c r="G171" s="34"/>
      <c r="H171" s="56"/>
      <c r="I171" s="77"/>
      <c r="J171" s="62"/>
      <c r="K171" s="116"/>
      <c r="L171" s="111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30">
        <v>17.0</v>
      </c>
      <c r="B172" s="31" t="s">
        <v>40</v>
      </c>
      <c r="C172" s="32"/>
      <c r="D172" s="74"/>
      <c r="E172" s="74"/>
      <c r="F172" s="34"/>
      <c r="G172" s="34"/>
      <c r="H172" s="56"/>
      <c r="I172" s="77"/>
      <c r="J172" s="62"/>
      <c r="K172" s="116"/>
      <c r="L172" s="111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30"/>
      <c r="B173" s="25" t="s">
        <v>41</v>
      </c>
      <c r="C173" s="32"/>
      <c r="D173" s="74"/>
      <c r="E173" s="74"/>
      <c r="F173" s="74"/>
      <c r="G173" s="74"/>
      <c r="H173" s="131"/>
      <c r="I173" s="74"/>
      <c r="J173" s="62"/>
      <c r="K173" s="116"/>
      <c r="L173" s="111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1"/>
      <c r="B174" s="6"/>
      <c r="C174" s="44"/>
      <c r="D174" s="42"/>
      <c r="E174" s="43"/>
      <c r="F174" s="44"/>
      <c r="G174" s="44"/>
      <c r="H174" s="4"/>
      <c r="I174" s="4"/>
      <c r="J174" s="6"/>
      <c r="K174" s="116"/>
      <c r="L174" s="111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1"/>
      <c r="B175" s="6"/>
      <c r="C175" s="44"/>
      <c r="D175" s="42"/>
      <c r="E175" s="43"/>
      <c r="F175" s="44"/>
      <c r="G175" s="44"/>
      <c r="H175" s="59"/>
      <c r="I175" s="42"/>
      <c r="J175" s="6"/>
      <c r="K175" s="116"/>
      <c r="L175" s="111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1" t="s">
        <v>0</v>
      </c>
      <c r="B176" s="2"/>
      <c r="C176" s="2"/>
      <c r="D176" s="2"/>
      <c r="E176" s="2"/>
      <c r="F176" s="2"/>
      <c r="G176" s="2"/>
      <c r="H176" s="2"/>
      <c r="I176" s="2"/>
      <c r="J176" s="3"/>
      <c r="K176" s="116"/>
      <c r="L176" s="111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1" t="s">
        <v>1</v>
      </c>
      <c r="B177" s="2"/>
      <c r="C177" s="2"/>
      <c r="D177" s="2"/>
      <c r="E177" s="2"/>
      <c r="F177" s="2"/>
      <c r="G177" s="2"/>
      <c r="H177" s="2"/>
      <c r="I177" s="2"/>
      <c r="J177" s="3"/>
      <c r="K177" s="116"/>
      <c r="L177" s="111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1" t="s">
        <v>108</v>
      </c>
      <c r="B178" s="2"/>
      <c r="C178" s="2"/>
      <c r="D178" s="2"/>
      <c r="E178" s="2"/>
      <c r="F178" s="2"/>
      <c r="G178" s="2"/>
      <c r="H178" s="2"/>
      <c r="I178" s="2"/>
      <c r="J178" s="3"/>
      <c r="K178" s="116"/>
      <c r="L178" s="111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1" t="s">
        <v>50</v>
      </c>
      <c r="B179" s="2"/>
      <c r="C179" s="2"/>
      <c r="D179" s="2"/>
      <c r="E179" s="2"/>
      <c r="F179" s="2"/>
      <c r="G179" s="2"/>
      <c r="H179" s="2"/>
      <c r="I179" s="2"/>
      <c r="J179" s="3"/>
      <c r="K179" s="116"/>
      <c r="L179" s="111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5"/>
      <c r="B180" s="6"/>
      <c r="C180" s="49"/>
      <c r="D180" s="49"/>
      <c r="E180" s="50"/>
      <c r="F180" s="49"/>
      <c r="G180" s="49"/>
      <c r="H180" s="51"/>
      <c r="I180" s="49"/>
      <c r="J180" s="6"/>
      <c r="K180" s="116"/>
      <c r="L180" s="111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10"/>
      <c r="B181" s="11"/>
      <c r="C181" s="12" t="s">
        <v>4</v>
      </c>
      <c r="D181" s="12"/>
      <c r="E181" s="53"/>
      <c r="F181" s="15"/>
      <c r="G181" s="12" t="s">
        <v>4</v>
      </c>
      <c r="H181" s="16"/>
      <c r="I181" s="15"/>
      <c r="J181" s="11"/>
      <c r="K181" s="116"/>
      <c r="L181" s="111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17" t="s">
        <v>6</v>
      </c>
      <c r="B182" s="18" t="s">
        <v>7</v>
      </c>
      <c r="C182" s="19" t="s">
        <v>8</v>
      </c>
      <c r="D182" s="19" t="s">
        <v>9</v>
      </c>
      <c r="E182" s="85" t="s">
        <v>65</v>
      </c>
      <c r="F182" s="19" t="s">
        <v>12</v>
      </c>
      <c r="G182" s="19" t="s">
        <v>13</v>
      </c>
      <c r="H182" s="22" t="s">
        <v>14</v>
      </c>
      <c r="I182" s="19" t="s">
        <v>15</v>
      </c>
      <c r="J182" s="18" t="s">
        <v>16</v>
      </c>
      <c r="K182" s="116"/>
      <c r="L182" s="111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17"/>
      <c r="B183" s="18"/>
      <c r="C183" s="84">
        <v>2023.0</v>
      </c>
      <c r="D183" s="19" t="s">
        <v>18</v>
      </c>
      <c r="E183" s="20" t="s">
        <v>18</v>
      </c>
      <c r="F183" s="19" t="s">
        <v>18</v>
      </c>
      <c r="G183" s="84">
        <v>2023.0</v>
      </c>
      <c r="H183" s="22" t="s">
        <v>19</v>
      </c>
      <c r="I183" s="19" t="s">
        <v>20</v>
      </c>
      <c r="J183" s="18"/>
      <c r="K183" s="116"/>
      <c r="L183" s="111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24"/>
      <c r="B184" s="25"/>
      <c r="C184" s="26" t="s">
        <v>18</v>
      </c>
      <c r="D184" s="27"/>
      <c r="E184" s="28"/>
      <c r="F184" s="27"/>
      <c r="G184" s="26" t="s">
        <v>18</v>
      </c>
      <c r="H184" s="145"/>
      <c r="I184" s="27"/>
      <c r="J184" s="25"/>
      <c r="K184" s="116"/>
      <c r="L184" s="111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30">
        <v>1.0</v>
      </c>
      <c r="B185" s="31" t="s">
        <v>21</v>
      </c>
      <c r="C185" s="74">
        <v>1.299999999999998</v>
      </c>
      <c r="D185" s="162">
        <v>1.0</v>
      </c>
      <c r="E185" s="162">
        <v>1.0</v>
      </c>
      <c r="F185" s="34">
        <v>0.0</v>
      </c>
      <c r="G185" s="87">
        <f t="shared" ref="G185:G202" si="33">C185+D185-E185</f>
        <v>1.3</v>
      </c>
      <c r="H185" s="146">
        <v>175.354875877413</v>
      </c>
      <c r="I185" s="27">
        <f t="shared" ref="I185:I192" si="34">H185*E185/10</f>
        <v>17.53548759</v>
      </c>
      <c r="J185" s="62" t="s">
        <v>51</v>
      </c>
      <c r="K185" s="115">
        <f t="shared" ref="K185:K201" si="35">H185*181.75/192.54</f>
        <v>165.5279354</v>
      </c>
      <c r="L185" s="79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30">
        <v>2.0</v>
      </c>
      <c r="B186" s="31" t="s">
        <v>23</v>
      </c>
      <c r="C186" s="74">
        <v>2.88</v>
      </c>
      <c r="D186" s="162">
        <v>0.0</v>
      </c>
      <c r="E186" s="162">
        <v>2.9</v>
      </c>
      <c r="F186" s="34">
        <v>0.0</v>
      </c>
      <c r="G186" s="87">
        <f t="shared" si="33"/>
        <v>-0.02</v>
      </c>
      <c r="H186" s="146">
        <v>175.25</v>
      </c>
      <c r="I186" s="27">
        <f t="shared" si="34"/>
        <v>50.8225</v>
      </c>
      <c r="J186" s="62"/>
      <c r="K186" s="115">
        <f t="shared" si="35"/>
        <v>165.4289368</v>
      </c>
      <c r="L186" s="79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30">
        <v>3.0</v>
      </c>
      <c r="B187" s="31" t="s">
        <v>25</v>
      </c>
      <c r="C187" s="74">
        <v>0.6999999999999993</v>
      </c>
      <c r="D187" s="162">
        <v>8.55</v>
      </c>
      <c r="E187" s="162">
        <v>8.55</v>
      </c>
      <c r="F187" s="34">
        <v>0.0</v>
      </c>
      <c r="G187" s="87">
        <f t="shared" si="33"/>
        <v>0.7</v>
      </c>
      <c r="H187" s="146">
        <v>165.54875877413</v>
      </c>
      <c r="I187" s="27">
        <f t="shared" si="34"/>
        <v>141.5441888</v>
      </c>
      <c r="J187" s="62"/>
      <c r="K187" s="115">
        <f t="shared" si="35"/>
        <v>156.2713561</v>
      </c>
      <c r="L187" s="79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30">
        <v>4.0</v>
      </c>
      <c r="B188" s="31" t="s">
        <v>27</v>
      </c>
      <c r="C188" s="74">
        <v>0.16999999999999993</v>
      </c>
      <c r="D188" s="162">
        <v>0.0</v>
      </c>
      <c r="E188" s="162">
        <v>0.0</v>
      </c>
      <c r="F188" s="34">
        <v>0.0</v>
      </c>
      <c r="G188" s="87">
        <f t="shared" si="33"/>
        <v>0.17</v>
      </c>
      <c r="H188" s="146"/>
      <c r="I188" s="27">
        <f t="shared" si="34"/>
        <v>0</v>
      </c>
      <c r="J188" s="62"/>
      <c r="K188" s="115">
        <f t="shared" si="35"/>
        <v>0</v>
      </c>
      <c r="L188" s="79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30">
        <v>5.0</v>
      </c>
      <c r="B189" s="31" t="s">
        <v>28</v>
      </c>
      <c r="C189" s="74">
        <v>0.16999999999999993</v>
      </c>
      <c r="D189" s="162">
        <v>0.0</v>
      </c>
      <c r="E189" s="162">
        <v>0.0</v>
      </c>
      <c r="F189" s="34">
        <v>0.0</v>
      </c>
      <c r="G189" s="87">
        <f t="shared" si="33"/>
        <v>0.17</v>
      </c>
      <c r="H189" s="146"/>
      <c r="I189" s="27">
        <f t="shared" si="34"/>
        <v>0</v>
      </c>
      <c r="J189" s="62"/>
      <c r="K189" s="115">
        <f t="shared" si="35"/>
        <v>0</v>
      </c>
      <c r="L189" s="79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30">
        <v>6.0</v>
      </c>
      <c r="B190" s="31" t="s">
        <v>29</v>
      </c>
      <c r="C190" s="74">
        <v>7.0</v>
      </c>
      <c r="D190" s="162">
        <v>30.4</v>
      </c>
      <c r="E190" s="162">
        <v>35.15</v>
      </c>
      <c r="F190" s="34">
        <v>0.0</v>
      </c>
      <c r="G190" s="87">
        <f t="shared" si="33"/>
        <v>2.25</v>
      </c>
      <c r="H190" s="146">
        <v>186.098844776272</v>
      </c>
      <c r="I190" s="27">
        <f t="shared" si="34"/>
        <v>654.1374394</v>
      </c>
      <c r="J190" s="62"/>
      <c r="K190" s="115">
        <f t="shared" si="35"/>
        <v>175.6698091</v>
      </c>
      <c r="L190" s="79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30">
        <v>7.0</v>
      </c>
      <c r="B191" s="31" t="s">
        <v>30</v>
      </c>
      <c r="C191" s="74">
        <v>4.0</v>
      </c>
      <c r="D191" s="162">
        <v>1.9</v>
      </c>
      <c r="E191" s="162">
        <v>3.8</v>
      </c>
      <c r="F191" s="34">
        <v>0.0</v>
      </c>
      <c r="G191" s="87">
        <f t="shared" si="33"/>
        <v>2.1</v>
      </c>
      <c r="H191" s="146">
        <v>182.692380296907</v>
      </c>
      <c r="I191" s="27">
        <f t="shared" si="34"/>
        <v>69.42310451</v>
      </c>
      <c r="J191" s="62"/>
      <c r="K191" s="115">
        <f t="shared" si="35"/>
        <v>172.4542439</v>
      </c>
      <c r="L191" s="79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30">
        <v>8.0</v>
      </c>
      <c r="B192" s="31" t="s">
        <v>31</v>
      </c>
      <c r="C192" s="74">
        <v>2.0</v>
      </c>
      <c r="D192" s="162">
        <v>5.0</v>
      </c>
      <c r="E192" s="162">
        <v>4.0</v>
      </c>
      <c r="F192" s="34">
        <v>0.0</v>
      </c>
      <c r="G192" s="87">
        <f t="shared" si="33"/>
        <v>3</v>
      </c>
      <c r="H192" s="146">
        <v>184.472986858813</v>
      </c>
      <c r="I192" s="27">
        <f t="shared" si="34"/>
        <v>73.78919474</v>
      </c>
      <c r="J192" s="62"/>
      <c r="K192" s="115">
        <f t="shared" si="35"/>
        <v>174.1350647</v>
      </c>
      <c r="L192" s="79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30">
        <v>9.0</v>
      </c>
      <c r="B193" s="31" t="s">
        <v>32</v>
      </c>
      <c r="C193" s="74">
        <v>347.0</v>
      </c>
      <c r="D193" s="162">
        <v>200.0</v>
      </c>
      <c r="E193" s="162">
        <v>360.0</v>
      </c>
      <c r="F193" s="34">
        <v>0.0</v>
      </c>
      <c r="G193" s="87">
        <f t="shared" si="33"/>
        <v>187</v>
      </c>
      <c r="H193" s="172">
        <f>I193/E193*10</f>
        <v>190.25</v>
      </c>
      <c r="I193" s="27">
        <v>6849.0</v>
      </c>
      <c r="J193" s="62"/>
      <c r="K193" s="115">
        <f t="shared" si="35"/>
        <v>179.5883323</v>
      </c>
      <c r="L193" s="79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30">
        <v>10.0</v>
      </c>
      <c r="B194" s="31" t="s">
        <v>33</v>
      </c>
      <c r="C194" s="74">
        <v>10.780000000000001</v>
      </c>
      <c r="D194" s="162">
        <v>20.9</v>
      </c>
      <c r="E194" s="162">
        <v>28.55</v>
      </c>
      <c r="F194" s="34">
        <v>0.0</v>
      </c>
      <c r="G194" s="87">
        <f t="shared" si="33"/>
        <v>3.13</v>
      </c>
      <c r="H194" s="146">
        <v>186.745154380143</v>
      </c>
      <c r="I194" s="27">
        <f t="shared" ref="I194:I201" si="36">H194*E194/10</f>
        <v>533.1574158</v>
      </c>
      <c r="J194" s="62"/>
      <c r="K194" s="115">
        <f t="shared" si="35"/>
        <v>176.2798993</v>
      </c>
      <c r="L194" s="79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30">
        <v>11.0</v>
      </c>
      <c r="B195" s="31" t="s">
        <v>34</v>
      </c>
      <c r="C195" s="74">
        <v>21.320000000000007</v>
      </c>
      <c r="D195" s="162">
        <v>4.0</v>
      </c>
      <c r="E195" s="162">
        <v>11.6</v>
      </c>
      <c r="F195" s="34">
        <v>0.0</v>
      </c>
      <c r="G195" s="87">
        <f t="shared" si="33"/>
        <v>13.72</v>
      </c>
      <c r="H195" s="146">
        <v>188.382883008015</v>
      </c>
      <c r="I195" s="27">
        <f t="shared" si="36"/>
        <v>218.5241443</v>
      </c>
      <c r="J195" s="62"/>
      <c r="K195" s="115">
        <f t="shared" si="35"/>
        <v>177.8258491</v>
      </c>
      <c r="L195" s="79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30">
        <v>12.0</v>
      </c>
      <c r="B196" s="31" t="s">
        <v>35</v>
      </c>
      <c r="C196" s="74">
        <v>12.799999999999995</v>
      </c>
      <c r="D196" s="162">
        <v>4.75</v>
      </c>
      <c r="E196" s="162">
        <v>4.75</v>
      </c>
      <c r="F196" s="34">
        <v>0.0</v>
      </c>
      <c r="G196" s="87">
        <f t="shared" si="33"/>
        <v>12.8</v>
      </c>
      <c r="H196" s="146">
        <v>184.472986858813</v>
      </c>
      <c r="I196" s="27">
        <f t="shared" si="36"/>
        <v>87.62466876</v>
      </c>
      <c r="J196" s="62"/>
      <c r="K196" s="115">
        <f t="shared" si="35"/>
        <v>174.1350647</v>
      </c>
      <c r="L196" s="79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30">
        <v>13.0</v>
      </c>
      <c r="B197" s="31" t="s">
        <v>36</v>
      </c>
      <c r="C197" s="74">
        <v>2.5299999999999994</v>
      </c>
      <c r="D197" s="162">
        <v>0.0</v>
      </c>
      <c r="E197" s="162">
        <v>2.85</v>
      </c>
      <c r="F197" s="34">
        <v>0.0</v>
      </c>
      <c r="G197" s="87">
        <f t="shared" si="33"/>
        <v>-0.32</v>
      </c>
      <c r="H197" s="172">
        <v>181.608990975975</v>
      </c>
      <c r="I197" s="27">
        <f t="shared" si="36"/>
        <v>51.75856243</v>
      </c>
      <c r="J197" s="62"/>
      <c r="K197" s="115">
        <f t="shared" si="35"/>
        <v>171.431568</v>
      </c>
      <c r="L197" s="79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30">
        <v>14.0</v>
      </c>
      <c r="B198" s="31" t="s">
        <v>37</v>
      </c>
      <c r="C198" s="74">
        <v>15.08</v>
      </c>
      <c r="D198" s="162">
        <v>7.0</v>
      </c>
      <c r="E198" s="162">
        <v>17.3</v>
      </c>
      <c r="F198" s="34">
        <v>0.0</v>
      </c>
      <c r="G198" s="87">
        <f t="shared" si="33"/>
        <v>4.78</v>
      </c>
      <c r="H198" s="146">
        <v>176.745154380143</v>
      </c>
      <c r="I198" s="27">
        <f t="shared" si="36"/>
        <v>305.7691171</v>
      </c>
      <c r="J198" s="62"/>
      <c r="K198" s="115">
        <f t="shared" si="35"/>
        <v>166.8403023</v>
      </c>
      <c r="L198" s="79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30">
        <v>15.0</v>
      </c>
      <c r="B199" s="31" t="s">
        <v>38</v>
      </c>
      <c r="C199" s="74">
        <v>38.97</v>
      </c>
      <c r="D199" s="162">
        <v>32.45</v>
      </c>
      <c r="E199" s="162">
        <v>52.35</v>
      </c>
      <c r="F199" s="34">
        <v>0.0</v>
      </c>
      <c r="G199" s="87">
        <f t="shared" si="33"/>
        <v>19.07</v>
      </c>
      <c r="H199" s="146">
        <v>177.60704422127</v>
      </c>
      <c r="I199" s="27">
        <f t="shared" si="36"/>
        <v>929.7728765</v>
      </c>
      <c r="J199" s="62"/>
      <c r="K199" s="115">
        <f t="shared" si="35"/>
        <v>167.6538916</v>
      </c>
      <c r="L199" s="79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30">
        <v>16.0</v>
      </c>
      <c r="B200" s="31" t="s">
        <v>39</v>
      </c>
      <c r="C200" s="74">
        <v>12.750000000000002</v>
      </c>
      <c r="D200" s="162">
        <v>2.82</v>
      </c>
      <c r="E200" s="162">
        <v>9.83</v>
      </c>
      <c r="F200" s="34">
        <v>0.0</v>
      </c>
      <c r="G200" s="87">
        <f t="shared" si="33"/>
        <v>5.74</v>
      </c>
      <c r="H200" s="146">
        <v>172.72</v>
      </c>
      <c r="I200" s="27">
        <f t="shared" si="36"/>
        <v>169.78376</v>
      </c>
      <c r="J200" s="62"/>
      <c r="K200" s="115">
        <f t="shared" si="35"/>
        <v>163.0407188</v>
      </c>
      <c r="L200" s="79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30">
        <v>17.0</v>
      </c>
      <c r="B201" s="31" t="s">
        <v>40</v>
      </c>
      <c r="C201" s="74">
        <v>13.0</v>
      </c>
      <c r="D201" s="162">
        <v>6.75</v>
      </c>
      <c r="E201" s="162">
        <v>18.3</v>
      </c>
      <c r="F201" s="34">
        <v>0.0</v>
      </c>
      <c r="G201" s="87">
        <f t="shared" si="33"/>
        <v>1.45</v>
      </c>
      <c r="H201" s="146">
        <v>171.505309255637</v>
      </c>
      <c r="I201" s="27">
        <f t="shared" si="36"/>
        <v>313.8547159</v>
      </c>
      <c r="J201" s="62"/>
      <c r="K201" s="115">
        <f t="shared" si="35"/>
        <v>161.8940997</v>
      </c>
      <c r="L201" s="79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30"/>
      <c r="B202" s="25" t="s">
        <v>41</v>
      </c>
      <c r="C202" s="32">
        <f>SUM(C185:C201)</f>
        <v>492.45</v>
      </c>
      <c r="D202" s="32">
        <v>317.52</v>
      </c>
      <c r="E202" s="32">
        <f t="shared" ref="E202:F202" si="37">SUM(E185:E201)</f>
        <v>560.93</v>
      </c>
      <c r="F202" s="32">
        <f t="shared" si="37"/>
        <v>0</v>
      </c>
      <c r="G202" s="87">
        <f t="shared" si="33"/>
        <v>249.04</v>
      </c>
      <c r="H202" s="164">
        <f>I202/E202*10</f>
        <v>186.5918595</v>
      </c>
      <c r="I202" s="32">
        <f>SUM(I185:I201)</f>
        <v>10466.49718</v>
      </c>
      <c r="J202" s="62"/>
      <c r="K202" s="46"/>
      <c r="L202" s="79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1"/>
      <c r="B203" s="6"/>
      <c r="C203" s="121"/>
      <c r="D203" s="121"/>
      <c r="E203" s="121"/>
      <c r="F203" s="121"/>
      <c r="G203" s="122">
        <v>559.9300000000001</v>
      </c>
      <c r="H203" s="4">
        <v>186.92</v>
      </c>
      <c r="I203" s="4">
        <v>10466.194000000003</v>
      </c>
      <c r="J203" s="49">
        <f>I203-I202</f>
        <v>-0.3031757291</v>
      </c>
      <c r="K203" s="46"/>
      <c r="L203" s="79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1"/>
      <c r="B204" s="6"/>
      <c r="C204" s="121"/>
      <c r="D204" s="121"/>
      <c r="E204" s="121"/>
      <c r="F204" s="121"/>
      <c r="G204" s="122"/>
      <c r="H204" s="59"/>
      <c r="I204" s="42"/>
      <c r="J204" s="6"/>
      <c r="K204" s="46"/>
      <c r="L204" s="79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1" t="s">
        <v>0</v>
      </c>
      <c r="B205" s="2"/>
      <c r="C205" s="2"/>
      <c r="D205" s="2"/>
      <c r="E205" s="2"/>
      <c r="F205" s="2"/>
      <c r="G205" s="2"/>
      <c r="H205" s="2"/>
      <c r="I205" s="2"/>
      <c r="J205" s="3"/>
      <c r="K205" s="116"/>
      <c r="L205" s="111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1" t="s">
        <v>1</v>
      </c>
      <c r="B206" s="2"/>
      <c r="C206" s="2"/>
      <c r="D206" s="2"/>
      <c r="E206" s="2"/>
      <c r="F206" s="2"/>
      <c r="G206" s="2"/>
      <c r="H206" s="2"/>
      <c r="I206" s="2"/>
      <c r="J206" s="3"/>
      <c r="K206" s="116"/>
      <c r="L206" s="111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1" t="s">
        <v>108</v>
      </c>
      <c r="B207" s="2"/>
      <c r="C207" s="2"/>
      <c r="D207" s="2"/>
      <c r="E207" s="2"/>
      <c r="F207" s="2"/>
      <c r="G207" s="2"/>
      <c r="H207" s="2"/>
      <c r="I207" s="2"/>
      <c r="J207" s="3"/>
      <c r="K207" s="116"/>
      <c r="L207" s="111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1" t="s">
        <v>52</v>
      </c>
      <c r="B208" s="2"/>
      <c r="C208" s="2"/>
      <c r="D208" s="2"/>
      <c r="E208" s="2"/>
      <c r="F208" s="2"/>
      <c r="G208" s="2"/>
      <c r="H208" s="2"/>
      <c r="I208" s="2"/>
      <c r="J208" s="3"/>
      <c r="K208" s="116"/>
      <c r="L208" s="111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5"/>
      <c r="B209" s="6"/>
      <c r="C209" s="49"/>
      <c r="D209" s="49"/>
      <c r="E209" s="50"/>
      <c r="F209" s="49"/>
      <c r="G209" s="49"/>
      <c r="H209" s="51"/>
      <c r="I209" s="49"/>
      <c r="J209" s="6"/>
      <c r="K209" s="116"/>
      <c r="L209" s="111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10"/>
      <c r="B210" s="11"/>
      <c r="C210" s="12" t="s">
        <v>4</v>
      </c>
      <c r="D210" s="12"/>
      <c r="E210" s="53"/>
      <c r="F210" s="15"/>
      <c r="G210" s="12" t="s">
        <v>4</v>
      </c>
      <c r="H210" s="16"/>
      <c r="I210" s="15"/>
      <c r="J210" s="11"/>
      <c r="K210" s="116"/>
      <c r="L210" s="111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17" t="s">
        <v>6</v>
      </c>
      <c r="B211" s="18" t="s">
        <v>7</v>
      </c>
      <c r="C211" s="19" t="s">
        <v>8</v>
      </c>
      <c r="D211" s="19" t="s">
        <v>9</v>
      </c>
      <c r="E211" s="85" t="s">
        <v>65</v>
      </c>
      <c r="F211" s="19" t="s">
        <v>12</v>
      </c>
      <c r="G211" s="19" t="s">
        <v>13</v>
      </c>
      <c r="H211" s="22" t="s">
        <v>14</v>
      </c>
      <c r="I211" s="19" t="s">
        <v>15</v>
      </c>
      <c r="J211" s="18" t="s">
        <v>16</v>
      </c>
      <c r="K211" s="116"/>
      <c r="L211" s="111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17"/>
      <c r="B212" s="18"/>
      <c r="C212" s="84">
        <v>2023.0</v>
      </c>
      <c r="D212" s="19" t="s">
        <v>18</v>
      </c>
      <c r="E212" s="20" t="s">
        <v>18</v>
      </c>
      <c r="F212" s="19" t="s">
        <v>18</v>
      </c>
      <c r="G212" s="84">
        <v>2023.0</v>
      </c>
      <c r="H212" s="22" t="s">
        <v>19</v>
      </c>
      <c r="I212" s="19" t="s">
        <v>20</v>
      </c>
      <c r="J212" s="18"/>
      <c r="K212" s="116"/>
      <c r="L212" s="111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24"/>
      <c r="B213" s="25"/>
      <c r="C213" s="26" t="s">
        <v>18</v>
      </c>
      <c r="D213" s="27"/>
      <c r="E213" s="28"/>
      <c r="F213" s="27"/>
      <c r="G213" s="26" t="s">
        <v>18</v>
      </c>
      <c r="H213" s="29"/>
      <c r="I213" s="27"/>
      <c r="J213" s="25"/>
      <c r="K213" s="116"/>
      <c r="L213" s="111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30">
        <v>1.0</v>
      </c>
      <c r="B214" s="31" t="s">
        <v>21</v>
      </c>
      <c r="C214" s="74"/>
      <c r="D214" s="74">
        <v>0.0</v>
      </c>
      <c r="E214" s="74">
        <v>0.0</v>
      </c>
      <c r="F214" s="34">
        <v>0.0</v>
      </c>
      <c r="G214" s="87"/>
      <c r="H214" s="123"/>
      <c r="I214" s="27">
        <f t="shared" ref="I214:I230" si="38">H214*E214/10</f>
        <v>0</v>
      </c>
      <c r="J214" s="62" t="s">
        <v>53</v>
      </c>
      <c r="K214" s="116"/>
      <c r="L214" s="111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30">
        <v>2.0</v>
      </c>
      <c r="B215" s="31" t="s">
        <v>23</v>
      </c>
      <c r="C215" s="74">
        <v>4.0</v>
      </c>
      <c r="D215" s="74">
        <v>0.95</v>
      </c>
      <c r="E215" s="74">
        <v>3.85</v>
      </c>
      <c r="F215" s="34">
        <v>0.0</v>
      </c>
      <c r="G215" s="87">
        <v>0.0</v>
      </c>
      <c r="H215" s="144">
        <v>196.4762471220261</v>
      </c>
      <c r="I215" s="27">
        <f t="shared" si="38"/>
        <v>75.64335514</v>
      </c>
      <c r="J215" s="62"/>
      <c r="K215" s="46"/>
      <c r="L215" s="111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30">
        <v>3.0</v>
      </c>
      <c r="B216" s="31" t="s">
        <v>25</v>
      </c>
      <c r="C216" s="74">
        <v>1.12</v>
      </c>
      <c r="D216" s="74">
        <v>35.14</v>
      </c>
      <c r="E216" s="74">
        <v>35.14</v>
      </c>
      <c r="F216" s="34">
        <v>0.0</v>
      </c>
      <c r="G216" s="87">
        <f>C216+D216-E216</f>
        <v>1.12</v>
      </c>
      <c r="H216" s="144">
        <v>197.45</v>
      </c>
      <c r="I216" s="27">
        <f t="shared" si="38"/>
        <v>693.8393</v>
      </c>
      <c r="J216" s="62"/>
      <c r="K216" s="46"/>
      <c r="L216" s="79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30">
        <v>4.0</v>
      </c>
      <c r="B217" s="31" t="s">
        <v>27</v>
      </c>
      <c r="C217" s="74"/>
      <c r="D217" s="74">
        <v>0.0</v>
      </c>
      <c r="E217" s="74">
        <v>0.0</v>
      </c>
      <c r="F217" s="34">
        <v>0.0</v>
      </c>
      <c r="G217" s="87"/>
      <c r="H217" s="144"/>
      <c r="I217" s="27">
        <f t="shared" si="38"/>
        <v>0</v>
      </c>
      <c r="J217" s="62"/>
      <c r="K217" s="46"/>
      <c r="L217" s="79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30">
        <v>5.0</v>
      </c>
      <c r="B218" s="31" t="s">
        <v>28</v>
      </c>
      <c r="C218" s="74"/>
      <c r="D218" s="74">
        <v>1.9</v>
      </c>
      <c r="E218" s="74">
        <v>1.9</v>
      </c>
      <c r="F218" s="34">
        <v>0.0</v>
      </c>
      <c r="G218" s="87"/>
      <c r="H218" s="144">
        <v>199.25</v>
      </c>
      <c r="I218" s="27">
        <f t="shared" si="38"/>
        <v>37.8575</v>
      </c>
      <c r="J218" s="62"/>
      <c r="K218" s="46"/>
      <c r="L218" s="79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30">
        <v>6.0</v>
      </c>
      <c r="B219" s="31" t="s">
        <v>29</v>
      </c>
      <c r="C219" s="74">
        <v>0.5199999999999996</v>
      </c>
      <c r="D219" s="74">
        <v>42.75</v>
      </c>
      <c r="E219" s="74">
        <v>42.75</v>
      </c>
      <c r="F219" s="34">
        <v>0.0</v>
      </c>
      <c r="G219" s="87">
        <f>C219+D219-E219</f>
        <v>0.52</v>
      </c>
      <c r="H219" s="144">
        <v>199.701460731645</v>
      </c>
      <c r="I219" s="27">
        <f t="shared" si="38"/>
        <v>853.7237446</v>
      </c>
      <c r="J219" s="62"/>
      <c r="K219" s="46"/>
      <c r="L219" s="79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30">
        <v>7.0</v>
      </c>
      <c r="B220" s="31" t="s">
        <v>30</v>
      </c>
      <c r="C220" s="74">
        <v>0.0</v>
      </c>
      <c r="D220" s="74">
        <v>0.0</v>
      </c>
      <c r="E220" s="74">
        <v>0.0</v>
      </c>
      <c r="F220" s="34">
        <v>0.0</v>
      </c>
      <c r="G220" s="87">
        <v>0.0</v>
      </c>
      <c r="H220" s="144"/>
      <c r="I220" s="27">
        <f t="shared" si="38"/>
        <v>0</v>
      </c>
      <c r="J220" s="62"/>
      <c r="K220" s="46"/>
      <c r="L220" s="79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30">
        <v>8.0</v>
      </c>
      <c r="B221" s="31" t="s">
        <v>31</v>
      </c>
      <c r="C221" s="74"/>
      <c r="D221" s="74">
        <v>0.95</v>
      </c>
      <c r="E221" s="74">
        <v>0.95</v>
      </c>
      <c r="F221" s="34">
        <v>0.0</v>
      </c>
      <c r="G221" s="87"/>
      <c r="H221" s="144">
        <v>198.80260680480941</v>
      </c>
      <c r="I221" s="27">
        <f t="shared" si="38"/>
        <v>18.88624765</v>
      </c>
      <c r="J221" s="62"/>
      <c r="K221" s="46"/>
      <c r="L221" s="79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30">
        <v>9.0</v>
      </c>
      <c r="B222" s="31" t="s">
        <v>32</v>
      </c>
      <c r="C222" s="74">
        <v>0.1200000000000001</v>
      </c>
      <c r="D222" s="74">
        <v>3.8</v>
      </c>
      <c r="E222" s="131">
        <v>3.8</v>
      </c>
      <c r="F222" s="34">
        <v>0.0</v>
      </c>
      <c r="G222" s="87">
        <f t="shared" ref="G222:G230" si="39">C222+D222-E222</f>
        <v>0.12</v>
      </c>
      <c r="H222" s="144">
        <v>197.85</v>
      </c>
      <c r="I222" s="27">
        <f t="shared" si="38"/>
        <v>75.183</v>
      </c>
      <c r="J222" s="62"/>
      <c r="K222" s="46"/>
      <c r="L222" s="79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30">
        <v>10.0</v>
      </c>
      <c r="B223" s="31" t="s">
        <v>33</v>
      </c>
      <c r="C223" s="74">
        <v>0.22999999999999998</v>
      </c>
      <c r="D223" s="74">
        <v>2.85</v>
      </c>
      <c r="E223" s="74">
        <v>2.85</v>
      </c>
      <c r="F223" s="34">
        <v>0.0</v>
      </c>
      <c r="G223" s="87">
        <f t="shared" si="39"/>
        <v>0.23</v>
      </c>
      <c r="H223" s="144">
        <v>196.77968534152</v>
      </c>
      <c r="I223" s="27">
        <f t="shared" si="38"/>
        <v>56.08221032</v>
      </c>
      <c r="J223" s="62"/>
      <c r="K223" s="46"/>
      <c r="L223" s="79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30">
        <v>11.0</v>
      </c>
      <c r="B224" s="31" t="s">
        <v>34</v>
      </c>
      <c r="C224" s="74">
        <v>0.0</v>
      </c>
      <c r="D224" s="74">
        <v>5.7</v>
      </c>
      <c r="E224" s="74">
        <v>3.8</v>
      </c>
      <c r="F224" s="34">
        <v>0.0</v>
      </c>
      <c r="G224" s="87">
        <f t="shared" si="39"/>
        <v>1.9</v>
      </c>
      <c r="H224" s="144">
        <v>197.55</v>
      </c>
      <c r="I224" s="27">
        <f t="shared" si="38"/>
        <v>75.069</v>
      </c>
      <c r="J224" s="62"/>
      <c r="K224" s="46"/>
      <c r="L224" s="79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30">
        <v>12.0</v>
      </c>
      <c r="B225" s="31" t="s">
        <v>35</v>
      </c>
      <c r="C225" s="74">
        <v>0.22999999999999998</v>
      </c>
      <c r="D225" s="74">
        <v>3.8</v>
      </c>
      <c r="E225" s="74">
        <v>3.8</v>
      </c>
      <c r="F225" s="34">
        <v>0.0</v>
      </c>
      <c r="G225" s="87">
        <f t="shared" si="39"/>
        <v>0.23</v>
      </c>
      <c r="H225" s="144">
        <v>199.1</v>
      </c>
      <c r="I225" s="27">
        <f t="shared" si="38"/>
        <v>75.658</v>
      </c>
      <c r="J225" s="62"/>
      <c r="K225" s="46"/>
      <c r="L225" s="79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30">
        <v>13.0</v>
      </c>
      <c r="B226" s="31" t="s">
        <v>36</v>
      </c>
      <c r="C226" s="74">
        <v>0.0</v>
      </c>
      <c r="D226" s="74">
        <v>0.0</v>
      </c>
      <c r="E226" s="74">
        <v>0.0</v>
      </c>
      <c r="F226" s="34">
        <v>0.0</v>
      </c>
      <c r="G226" s="87">
        <f t="shared" si="39"/>
        <v>0</v>
      </c>
      <c r="H226" s="144"/>
      <c r="I226" s="27">
        <f t="shared" si="38"/>
        <v>0</v>
      </c>
      <c r="J226" s="62"/>
      <c r="K226" s="46"/>
      <c r="L226" s="79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30">
        <v>14.0</v>
      </c>
      <c r="B227" s="31" t="s">
        <v>37</v>
      </c>
      <c r="C227" s="74">
        <v>1.75</v>
      </c>
      <c r="D227" s="74">
        <v>2.85</v>
      </c>
      <c r="E227" s="74">
        <v>2.85</v>
      </c>
      <c r="F227" s="34">
        <v>0.0</v>
      </c>
      <c r="G227" s="87">
        <f t="shared" si="39"/>
        <v>1.75</v>
      </c>
      <c r="H227" s="144">
        <v>196.85</v>
      </c>
      <c r="I227" s="27">
        <f t="shared" si="38"/>
        <v>56.10225</v>
      </c>
      <c r="J227" s="62"/>
      <c r="K227" s="46"/>
      <c r="L227" s="79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30">
        <v>15.0</v>
      </c>
      <c r="B228" s="31" t="s">
        <v>38</v>
      </c>
      <c r="C228" s="74">
        <v>1.1000000000000014</v>
      </c>
      <c r="D228" s="74">
        <v>11.4</v>
      </c>
      <c r="E228" s="74">
        <v>11.4</v>
      </c>
      <c r="F228" s="34">
        <v>0.0</v>
      </c>
      <c r="G228" s="87">
        <f t="shared" si="39"/>
        <v>1.1</v>
      </c>
      <c r="H228" s="144">
        <v>198.67</v>
      </c>
      <c r="I228" s="27">
        <f t="shared" si="38"/>
        <v>226.4838</v>
      </c>
      <c r="J228" s="62"/>
      <c r="K228" s="46"/>
      <c r="L228" s="79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30">
        <v>16.0</v>
      </c>
      <c r="B229" s="31" t="s">
        <v>39</v>
      </c>
      <c r="C229" s="74">
        <v>0.1200000000000001</v>
      </c>
      <c r="D229" s="74">
        <v>2.85</v>
      </c>
      <c r="E229" s="74">
        <v>2.85</v>
      </c>
      <c r="F229" s="34">
        <v>0.0</v>
      </c>
      <c r="G229" s="87">
        <f t="shared" si="39"/>
        <v>0.12</v>
      </c>
      <c r="H229" s="144">
        <v>196.85</v>
      </c>
      <c r="I229" s="27">
        <f t="shared" si="38"/>
        <v>56.10225</v>
      </c>
      <c r="J229" s="62"/>
      <c r="K229" s="46"/>
      <c r="L229" s="79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30">
        <v>17.0</v>
      </c>
      <c r="B230" s="31" t="s">
        <v>40</v>
      </c>
      <c r="C230" s="74">
        <v>0.16999999999999904</v>
      </c>
      <c r="D230" s="74">
        <v>4.75</v>
      </c>
      <c r="E230" s="74">
        <v>4.75</v>
      </c>
      <c r="F230" s="34">
        <v>0.0</v>
      </c>
      <c r="G230" s="87">
        <f t="shared" si="39"/>
        <v>0.17</v>
      </c>
      <c r="H230" s="144">
        <v>198.75</v>
      </c>
      <c r="I230" s="27">
        <f t="shared" si="38"/>
        <v>94.40625</v>
      </c>
      <c r="J230" s="62"/>
      <c r="K230" s="46"/>
      <c r="L230" s="79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30"/>
      <c r="B231" s="25" t="s">
        <v>41</v>
      </c>
      <c r="C231" s="32">
        <f t="shared" ref="C231:G231" si="40">SUM(C214:C230)</f>
        <v>9.36</v>
      </c>
      <c r="D231" s="32">
        <f t="shared" si="40"/>
        <v>119.69</v>
      </c>
      <c r="E231" s="32">
        <f t="shared" si="40"/>
        <v>120.69</v>
      </c>
      <c r="F231" s="32">
        <f t="shared" si="40"/>
        <v>0</v>
      </c>
      <c r="G231" s="32">
        <f t="shared" si="40"/>
        <v>7.26</v>
      </c>
      <c r="H231" s="147">
        <f>I231/E231*10</f>
        <v>198.4453482</v>
      </c>
      <c r="I231" s="27">
        <f>SUM(I214:I230)</f>
        <v>2395.036908</v>
      </c>
      <c r="J231" s="62"/>
      <c r="K231" s="115"/>
      <c r="L231" s="79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1"/>
      <c r="B232" s="6"/>
      <c r="C232" s="44"/>
      <c r="D232" s="44"/>
      <c r="E232" s="58"/>
      <c r="F232" s="44"/>
      <c r="G232" s="44">
        <v>120.66999999999999</v>
      </c>
      <c r="H232" s="4">
        <v>198.45</v>
      </c>
      <c r="I232" s="4">
        <v>2394.6768</v>
      </c>
      <c r="J232" s="49">
        <f>I232-I231</f>
        <v>-0.3601077386</v>
      </c>
      <c r="K232" s="116"/>
      <c r="L232" s="111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1"/>
      <c r="B233" s="6"/>
      <c r="C233" s="42"/>
      <c r="D233" s="42"/>
      <c r="E233" s="43"/>
      <c r="F233" s="42"/>
      <c r="G233" s="42"/>
      <c r="H233" s="59"/>
      <c r="I233" s="42"/>
      <c r="J233" s="6"/>
      <c r="K233" s="116"/>
      <c r="L233" s="111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1" t="s">
        <v>0</v>
      </c>
      <c r="B234" s="2"/>
      <c r="C234" s="2"/>
      <c r="D234" s="2"/>
      <c r="E234" s="2"/>
      <c r="F234" s="2"/>
      <c r="G234" s="2"/>
      <c r="H234" s="2"/>
      <c r="I234" s="3"/>
      <c r="J234" s="6"/>
      <c r="K234" s="116"/>
      <c r="L234" s="111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1" t="s">
        <v>1</v>
      </c>
      <c r="B235" s="2"/>
      <c r="C235" s="2"/>
      <c r="D235" s="2"/>
      <c r="E235" s="2"/>
      <c r="F235" s="2"/>
      <c r="G235" s="2"/>
      <c r="H235" s="2"/>
      <c r="I235" s="3"/>
      <c r="J235" s="6"/>
      <c r="K235" s="116"/>
      <c r="L235" s="111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1" t="s">
        <v>108</v>
      </c>
      <c r="B236" s="2"/>
      <c r="C236" s="2"/>
      <c r="D236" s="2"/>
      <c r="E236" s="2"/>
      <c r="F236" s="2"/>
      <c r="G236" s="2"/>
      <c r="H236" s="2"/>
      <c r="I236" s="3"/>
      <c r="J236" s="6"/>
      <c r="K236" s="116"/>
      <c r="L236" s="111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1" t="s">
        <v>56</v>
      </c>
      <c r="B237" s="2"/>
      <c r="C237" s="2"/>
      <c r="D237" s="2"/>
      <c r="E237" s="2"/>
      <c r="F237" s="2"/>
      <c r="G237" s="2"/>
      <c r="H237" s="2"/>
      <c r="I237" s="3"/>
      <c r="J237" s="6"/>
      <c r="K237" s="116"/>
      <c r="L237" s="111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5"/>
      <c r="B238" s="6"/>
      <c r="C238" s="49"/>
      <c r="D238" s="49"/>
      <c r="E238" s="50"/>
      <c r="F238" s="49"/>
      <c r="G238" s="49"/>
      <c r="H238" s="51"/>
      <c r="I238" s="49"/>
      <c r="J238" s="6"/>
      <c r="K238" s="116"/>
      <c r="L238" s="111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10"/>
      <c r="B239" s="11"/>
      <c r="C239" s="12" t="s">
        <v>4</v>
      </c>
      <c r="D239" s="12"/>
      <c r="E239" s="53"/>
      <c r="F239" s="15"/>
      <c r="G239" s="12" t="s">
        <v>4</v>
      </c>
      <c r="H239" s="16"/>
      <c r="I239" s="15"/>
      <c r="J239" s="11"/>
      <c r="K239" s="116"/>
      <c r="L239" s="111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17" t="s">
        <v>6</v>
      </c>
      <c r="B240" s="18" t="s">
        <v>7</v>
      </c>
      <c r="C240" s="19" t="s">
        <v>8</v>
      </c>
      <c r="D240" s="19" t="s">
        <v>9</v>
      </c>
      <c r="E240" s="85" t="s">
        <v>65</v>
      </c>
      <c r="F240" s="19" t="s">
        <v>12</v>
      </c>
      <c r="G240" s="19" t="s">
        <v>13</v>
      </c>
      <c r="H240" s="22" t="s">
        <v>14</v>
      </c>
      <c r="I240" s="19" t="s">
        <v>15</v>
      </c>
      <c r="J240" s="18" t="s">
        <v>16</v>
      </c>
      <c r="K240" s="116"/>
      <c r="L240" s="111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17"/>
      <c r="B241" s="18"/>
      <c r="C241" s="23" t="s">
        <v>111</v>
      </c>
      <c r="D241" s="19" t="s">
        <v>18</v>
      </c>
      <c r="E241" s="20" t="s">
        <v>18</v>
      </c>
      <c r="F241" s="19" t="s">
        <v>18</v>
      </c>
      <c r="G241" s="23" t="s">
        <v>111</v>
      </c>
      <c r="H241" s="22" t="s">
        <v>19</v>
      </c>
      <c r="I241" s="19" t="s">
        <v>20</v>
      </c>
      <c r="J241" s="18"/>
      <c r="K241" s="116"/>
      <c r="L241" s="111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24"/>
      <c r="B242" s="25"/>
      <c r="C242" s="26" t="s">
        <v>18</v>
      </c>
      <c r="D242" s="86"/>
      <c r="E242" s="20"/>
      <c r="F242" s="27"/>
      <c r="G242" s="26" t="s">
        <v>18</v>
      </c>
      <c r="H242" s="29"/>
      <c r="I242" s="27"/>
      <c r="J242" s="25"/>
      <c r="K242" s="116"/>
      <c r="L242" s="111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30">
        <v>1.0</v>
      </c>
      <c r="B243" s="31" t="s">
        <v>21</v>
      </c>
      <c r="C243" s="100"/>
      <c r="D243" s="117"/>
      <c r="E243" s="117"/>
      <c r="F243" s="26"/>
      <c r="G243" s="87"/>
      <c r="H243" s="55" t="s">
        <v>49</v>
      </c>
      <c r="I243" s="34" t="s">
        <v>49</v>
      </c>
      <c r="J243" s="62" t="s">
        <v>53</v>
      </c>
      <c r="K243" s="116"/>
      <c r="L243" s="111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30">
        <v>2.0</v>
      </c>
      <c r="B244" s="31" t="s">
        <v>23</v>
      </c>
      <c r="C244" s="100"/>
      <c r="D244" s="117"/>
      <c r="E244" s="117"/>
      <c r="F244" s="26"/>
      <c r="G244" s="87"/>
      <c r="H244" s="55"/>
      <c r="I244" s="67">
        <f t="shared" ref="I244:I248" si="41">H244*E244/10</f>
        <v>0</v>
      </c>
      <c r="J244" s="62"/>
      <c r="K244" s="116"/>
      <c r="L244" s="111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30">
        <v>3.0</v>
      </c>
      <c r="B245" s="31" t="s">
        <v>25</v>
      </c>
      <c r="C245" s="100">
        <v>0.0</v>
      </c>
      <c r="D245" s="117"/>
      <c r="E245" s="117"/>
      <c r="F245" s="26" t="s">
        <v>49</v>
      </c>
      <c r="G245" s="87"/>
      <c r="H245" s="55"/>
      <c r="I245" s="67">
        <f t="shared" si="41"/>
        <v>0</v>
      </c>
      <c r="J245" s="62"/>
      <c r="K245" s="116"/>
      <c r="L245" s="111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30">
        <v>4.0</v>
      </c>
      <c r="B246" s="31" t="s">
        <v>27</v>
      </c>
      <c r="C246" s="100">
        <v>0.0</v>
      </c>
      <c r="D246" s="117"/>
      <c r="E246" s="117"/>
      <c r="F246" s="26" t="s">
        <v>49</v>
      </c>
      <c r="G246" s="87"/>
      <c r="H246" s="55"/>
      <c r="I246" s="67">
        <f t="shared" si="41"/>
        <v>0</v>
      </c>
      <c r="J246" s="62"/>
      <c r="K246" s="116"/>
      <c r="L246" s="111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30">
        <v>5.0</v>
      </c>
      <c r="B247" s="31" t="s">
        <v>28</v>
      </c>
      <c r="C247" s="100">
        <v>0.5</v>
      </c>
      <c r="D247" s="117">
        <v>1.0</v>
      </c>
      <c r="E247" s="117">
        <v>1.0</v>
      </c>
      <c r="F247" s="26" t="s">
        <v>49</v>
      </c>
      <c r="G247" s="87">
        <f>C247+D247-E247</f>
        <v>0.5</v>
      </c>
      <c r="H247" s="55">
        <v>122.25</v>
      </c>
      <c r="I247" s="67">
        <f t="shared" si="41"/>
        <v>12.225</v>
      </c>
      <c r="J247" s="62"/>
      <c r="K247" s="116"/>
      <c r="L247" s="111"/>
      <c r="M247" s="42">
        <f>635000*36</f>
        <v>22860000</v>
      </c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30">
        <v>6.0</v>
      </c>
      <c r="B248" s="31" t="s">
        <v>29</v>
      </c>
      <c r="C248" s="100">
        <v>0.0</v>
      </c>
      <c r="D248" s="117"/>
      <c r="E248" s="117"/>
      <c r="F248" s="26" t="s">
        <v>49</v>
      </c>
      <c r="G248" s="87"/>
      <c r="H248" s="55"/>
      <c r="I248" s="67">
        <f t="shared" si="41"/>
        <v>0</v>
      </c>
      <c r="J248" s="62"/>
      <c r="K248" s="116"/>
      <c r="L248" s="111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30">
        <v>7.0</v>
      </c>
      <c r="B249" s="31" t="s">
        <v>30</v>
      </c>
      <c r="C249" s="100"/>
      <c r="D249" s="117"/>
      <c r="E249" s="117"/>
      <c r="F249" s="26"/>
      <c r="G249" s="87"/>
      <c r="H249" s="55" t="s">
        <v>49</v>
      </c>
      <c r="I249" s="34" t="s">
        <v>49</v>
      </c>
      <c r="J249" s="62"/>
      <c r="K249" s="116"/>
      <c r="L249" s="111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30">
        <v>8.0</v>
      </c>
      <c r="B250" s="31" t="s">
        <v>31</v>
      </c>
      <c r="C250" s="100"/>
      <c r="D250" s="117"/>
      <c r="E250" s="117"/>
      <c r="F250" s="26"/>
      <c r="G250" s="87"/>
      <c r="H250" s="55" t="s">
        <v>49</v>
      </c>
      <c r="I250" s="34" t="s">
        <v>49</v>
      </c>
      <c r="J250" s="62"/>
      <c r="K250" s="116"/>
      <c r="L250" s="111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30">
        <v>9.0</v>
      </c>
      <c r="B251" s="31" t="s">
        <v>32</v>
      </c>
      <c r="C251" s="100"/>
      <c r="D251" s="117">
        <v>25.0</v>
      </c>
      <c r="E251" s="117">
        <v>13.0</v>
      </c>
      <c r="F251" s="26"/>
      <c r="G251" s="87"/>
      <c r="H251" s="55">
        <v>120.41</v>
      </c>
      <c r="I251" s="67">
        <f>H251*E251/10</f>
        <v>156.533</v>
      </c>
      <c r="J251" s="62"/>
      <c r="K251" s="116"/>
      <c r="L251" s="111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30">
        <v>10.0</v>
      </c>
      <c r="B252" s="31" t="s">
        <v>33</v>
      </c>
      <c r="C252" s="100"/>
      <c r="D252" s="117"/>
      <c r="E252" s="117"/>
      <c r="F252" s="26"/>
      <c r="G252" s="87"/>
      <c r="H252" s="55" t="s">
        <v>49</v>
      </c>
      <c r="I252" s="67">
        <v>0.0</v>
      </c>
      <c r="J252" s="62"/>
      <c r="K252" s="116"/>
      <c r="L252" s="111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30">
        <v>11.0</v>
      </c>
      <c r="B253" s="31" t="s">
        <v>34</v>
      </c>
      <c r="C253" s="100">
        <v>8.8</v>
      </c>
      <c r="D253" s="117">
        <v>1.0</v>
      </c>
      <c r="E253" s="117">
        <v>4.0</v>
      </c>
      <c r="F253" s="26" t="s">
        <v>49</v>
      </c>
      <c r="G253" s="87">
        <f>C253+D253-E253</f>
        <v>5.8</v>
      </c>
      <c r="H253" s="55">
        <v>121.41</v>
      </c>
      <c r="I253" s="67">
        <f t="shared" ref="I253:I259" si="42">H253*E253/10</f>
        <v>48.564</v>
      </c>
      <c r="J253" s="62"/>
      <c r="K253" s="116"/>
      <c r="L253" s="111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30">
        <v>12.0</v>
      </c>
      <c r="B254" s="31" t="s">
        <v>35</v>
      </c>
      <c r="C254" s="100"/>
      <c r="D254" s="117"/>
      <c r="E254" s="117"/>
      <c r="F254" s="26"/>
      <c r="G254" s="87"/>
      <c r="H254" s="55"/>
      <c r="I254" s="67">
        <f t="shared" si="42"/>
        <v>0</v>
      </c>
      <c r="J254" s="62"/>
      <c r="K254" s="116"/>
      <c r="L254" s="111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30">
        <v>13.0</v>
      </c>
      <c r="B255" s="31" t="s">
        <v>36</v>
      </c>
      <c r="C255" s="100"/>
      <c r="D255" s="117"/>
      <c r="E255" s="117"/>
      <c r="F255" s="26"/>
      <c r="G255" s="87"/>
      <c r="H255" s="55"/>
      <c r="I255" s="67">
        <f t="shared" si="42"/>
        <v>0</v>
      </c>
      <c r="J255" s="62"/>
      <c r="K255" s="116"/>
      <c r="L255" s="111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30">
        <v>14.0</v>
      </c>
      <c r="B256" s="31" t="s">
        <v>37</v>
      </c>
      <c r="C256" s="100"/>
      <c r="D256" s="117"/>
      <c r="E256" s="117"/>
      <c r="F256" s="26"/>
      <c r="G256" s="87"/>
      <c r="H256" s="55"/>
      <c r="I256" s="67">
        <f t="shared" si="42"/>
        <v>0</v>
      </c>
      <c r="J256" s="62"/>
      <c r="K256" s="116"/>
      <c r="L256" s="111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30">
        <v>15.0</v>
      </c>
      <c r="B257" s="31" t="s">
        <v>38</v>
      </c>
      <c r="C257" s="100">
        <v>14.100000000000001</v>
      </c>
      <c r="D257" s="117">
        <v>3.0</v>
      </c>
      <c r="E257" s="117">
        <v>16.0</v>
      </c>
      <c r="F257" s="26" t="s">
        <v>49</v>
      </c>
      <c r="G257" s="87">
        <f t="shared" ref="G257:G260" si="43">C257+D257-E257</f>
        <v>1.1</v>
      </c>
      <c r="H257" s="55">
        <v>121.32</v>
      </c>
      <c r="I257" s="67">
        <f t="shared" si="42"/>
        <v>194.112</v>
      </c>
      <c r="J257" s="62"/>
      <c r="K257" s="116"/>
      <c r="L257" s="111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116"/>
    </row>
    <row r="258" ht="13.5" customHeight="1">
      <c r="A258" s="30">
        <v>16.0</v>
      </c>
      <c r="B258" s="31" t="s">
        <v>39</v>
      </c>
      <c r="C258" s="100">
        <v>1.0</v>
      </c>
      <c r="D258" s="117">
        <v>11.0</v>
      </c>
      <c r="E258" s="117">
        <v>12.0</v>
      </c>
      <c r="F258" s="26" t="s">
        <v>49</v>
      </c>
      <c r="G258" s="87">
        <f t="shared" si="43"/>
        <v>0</v>
      </c>
      <c r="H258" s="55">
        <v>121.25</v>
      </c>
      <c r="I258" s="67">
        <f t="shared" si="42"/>
        <v>145.5</v>
      </c>
      <c r="J258" s="62"/>
      <c r="K258" s="116"/>
      <c r="L258" s="111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116"/>
    </row>
    <row r="259" ht="13.5" customHeight="1">
      <c r="A259" s="30">
        <v>17.0</v>
      </c>
      <c r="B259" s="31" t="s">
        <v>40</v>
      </c>
      <c r="C259" s="100">
        <v>25.0</v>
      </c>
      <c r="D259" s="117">
        <v>23.0</v>
      </c>
      <c r="E259" s="117">
        <v>39.0</v>
      </c>
      <c r="F259" s="26" t="s">
        <v>49</v>
      </c>
      <c r="G259" s="87">
        <f t="shared" si="43"/>
        <v>9</v>
      </c>
      <c r="H259" s="55">
        <v>122.55</v>
      </c>
      <c r="I259" s="67">
        <f t="shared" si="42"/>
        <v>477.945</v>
      </c>
      <c r="J259" s="62"/>
      <c r="K259" s="116"/>
      <c r="L259" s="111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116"/>
    </row>
    <row r="260" ht="13.5" customHeight="1">
      <c r="A260" s="63"/>
      <c r="B260" s="25" t="s">
        <v>41</v>
      </c>
      <c r="C260" s="118">
        <v>43.400000000000006</v>
      </c>
      <c r="D260" s="119">
        <v>63.0</v>
      </c>
      <c r="E260" s="119">
        <v>86.0</v>
      </c>
      <c r="F260" s="119">
        <f>SUM(F243:F259)</f>
        <v>0</v>
      </c>
      <c r="G260" s="87">
        <f t="shared" si="43"/>
        <v>20.4</v>
      </c>
      <c r="H260" s="65">
        <f>I260*10/E260</f>
        <v>120.3347674</v>
      </c>
      <c r="I260" s="67">
        <f>SUM(I243:I259)</f>
        <v>1034.879</v>
      </c>
      <c r="J260" s="62"/>
      <c r="K260" s="116"/>
      <c r="L260" s="111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116"/>
    </row>
    <row r="261" ht="13.5" customHeight="1">
      <c r="A261" s="41"/>
      <c r="B261" s="6"/>
      <c r="C261" s="42"/>
      <c r="D261" s="42"/>
      <c r="E261" s="42"/>
      <c r="F261" s="42"/>
      <c r="G261" s="42"/>
      <c r="H261" s="59"/>
      <c r="I261" s="44"/>
      <c r="J261" s="6"/>
      <c r="K261" s="116"/>
      <c r="L261" s="111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116"/>
    </row>
    <row r="262" ht="13.5" customHeight="1">
      <c r="A262" s="41"/>
      <c r="B262" s="6"/>
      <c r="C262" s="42"/>
      <c r="D262" s="42"/>
      <c r="E262" s="42"/>
      <c r="F262" s="42"/>
      <c r="G262" s="42"/>
      <c r="H262" s="59"/>
      <c r="I262" s="44"/>
      <c r="J262" s="6"/>
      <c r="K262" s="116"/>
      <c r="L262" s="111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116"/>
    </row>
    <row r="263" ht="13.5" customHeight="1">
      <c r="A263" s="1" t="s">
        <v>0</v>
      </c>
      <c r="B263" s="2"/>
      <c r="C263" s="2"/>
      <c r="D263" s="2"/>
      <c r="E263" s="2"/>
      <c r="F263" s="2"/>
      <c r="G263" s="2"/>
      <c r="H263" s="2"/>
      <c r="I263" s="3"/>
      <c r="J263" s="41"/>
      <c r="K263" s="116"/>
      <c r="L263" s="111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116"/>
    </row>
    <row r="264" ht="13.5" customHeight="1">
      <c r="A264" s="1" t="s">
        <v>1</v>
      </c>
      <c r="B264" s="2"/>
      <c r="C264" s="2"/>
      <c r="D264" s="2"/>
      <c r="E264" s="2"/>
      <c r="F264" s="2"/>
      <c r="G264" s="2"/>
      <c r="H264" s="2"/>
      <c r="I264" s="3"/>
      <c r="J264" s="6"/>
      <c r="K264" s="116"/>
      <c r="L264" s="111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116"/>
    </row>
    <row r="265" ht="13.5" customHeight="1">
      <c r="A265" s="1" t="s">
        <v>108</v>
      </c>
      <c r="B265" s="2"/>
      <c r="C265" s="2"/>
      <c r="D265" s="2"/>
      <c r="E265" s="2"/>
      <c r="F265" s="2"/>
      <c r="G265" s="2"/>
      <c r="H265" s="2"/>
      <c r="I265" s="3"/>
      <c r="J265" s="6"/>
      <c r="K265" s="116"/>
      <c r="L265" s="111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116"/>
    </row>
    <row r="266" ht="13.5" customHeight="1">
      <c r="A266" s="1" t="s">
        <v>57</v>
      </c>
      <c r="B266" s="2"/>
      <c r="C266" s="2"/>
      <c r="D266" s="2"/>
      <c r="E266" s="2"/>
      <c r="F266" s="2"/>
      <c r="G266" s="2"/>
      <c r="H266" s="2"/>
      <c r="I266" s="3"/>
      <c r="J266" s="6"/>
      <c r="K266" s="116"/>
      <c r="L266" s="111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116"/>
    </row>
    <row r="267" ht="13.5" customHeight="1">
      <c r="A267" s="5"/>
      <c r="B267" s="6"/>
      <c r="C267" s="49"/>
      <c r="D267" s="49"/>
      <c r="E267" s="50"/>
      <c r="F267" s="49"/>
      <c r="G267" s="49"/>
      <c r="H267" s="51"/>
      <c r="I267" s="49"/>
      <c r="J267" s="6"/>
      <c r="K267" s="116"/>
      <c r="L267" s="111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116"/>
    </row>
    <row r="268" ht="13.5" customHeight="1">
      <c r="A268" s="10"/>
      <c r="B268" s="11"/>
      <c r="C268" s="12" t="s">
        <v>4</v>
      </c>
      <c r="D268" s="12"/>
      <c r="E268" s="53"/>
      <c r="F268" s="15"/>
      <c r="G268" s="12" t="s">
        <v>4</v>
      </c>
      <c r="H268" s="16"/>
      <c r="I268" s="15"/>
      <c r="J268" s="11"/>
      <c r="K268" s="116"/>
      <c r="L268" s="111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116"/>
    </row>
    <row r="269" ht="13.5" customHeight="1">
      <c r="A269" s="17" t="s">
        <v>6</v>
      </c>
      <c r="B269" s="18" t="s">
        <v>7</v>
      </c>
      <c r="C269" s="19" t="s">
        <v>8</v>
      </c>
      <c r="D269" s="19" t="s">
        <v>9</v>
      </c>
      <c r="E269" s="85" t="s">
        <v>65</v>
      </c>
      <c r="F269" s="19" t="s">
        <v>12</v>
      </c>
      <c r="G269" s="19" t="s">
        <v>13</v>
      </c>
      <c r="H269" s="22" t="s">
        <v>14</v>
      </c>
      <c r="I269" s="19" t="s">
        <v>15</v>
      </c>
      <c r="J269" s="18" t="s">
        <v>16</v>
      </c>
      <c r="K269" s="116"/>
      <c r="L269" s="111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116"/>
    </row>
    <row r="270" ht="13.5" customHeight="1">
      <c r="A270" s="17"/>
      <c r="B270" s="18"/>
      <c r="C270" s="23" t="s">
        <v>111</v>
      </c>
      <c r="D270" s="19" t="s">
        <v>18</v>
      </c>
      <c r="E270" s="20" t="s">
        <v>18</v>
      </c>
      <c r="F270" s="19" t="s">
        <v>18</v>
      </c>
      <c r="G270" s="23" t="s">
        <v>111</v>
      </c>
      <c r="H270" s="22" t="s">
        <v>19</v>
      </c>
      <c r="I270" s="19" t="s">
        <v>20</v>
      </c>
      <c r="J270" s="18"/>
      <c r="K270" s="116"/>
      <c r="L270" s="111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116"/>
    </row>
    <row r="271" ht="13.5" customHeight="1">
      <c r="A271" s="24"/>
      <c r="B271" s="25"/>
      <c r="C271" s="26" t="s">
        <v>18</v>
      </c>
      <c r="D271" s="86"/>
      <c r="E271" s="20"/>
      <c r="F271" s="27"/>
      <c r="G271" s="26" t="s">
        <v>18</v>
      </c>
      <c r="H271" s="29"/>
      <c r="I271" s="27"/>
      <c r="J271" s="25"/>
      <c r="K271" s="116"/>
      <c r="L271" s="111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116"/>
    </row>
    <row r="272" ht="13.5" customHeight="1">
      <c r="A272" s="30">
        <v>1.0</v>
      </c>
      <c r="B272" s="31" t="s">
        <v>21</v>
      </c>
      <c r="C272" s="100"/>
      <c r="D272" s="117"/>
      <c r="E272" s="117"/>
      <c r="F272" s="26"/>
      <c r="G272" s="87"/>
      <c r="H272" s="55"/>
      <c r="I272" s="26"/>
      <c r="J272" s="62" t="s">
        <v>53</v>
      </c>
      <c r="K272" s="116"/>
      <c r="L272" s="111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116"/>
    </row>
    <row r="273" ht="13.5" customHeight="1">
      <c r="A273" s="30">
        <v>2.0</v>
      </c>
      <c r="B273" s="31" t="s">
        <v>23</v>
      </c>
      <c r="C273" s="100"/>
      <c r="D273" s="117"/>
      <c r="E273" s="117"/>
      <c r="F273" s="26"/>
      <c r="G273" s="87"/>
      <c r="H273" s="55"/>
      <c r="I273" s="26"/>
      <c r="J273" s="62"/>
      <c r="K273" s="116"/>
      <c r="L273" s="111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116"/>
    </row>
    <row r="274" ht="13.5" customHeight="1">
      <c r="A274" s="30">
        <v>3.0</v>
      </c>
      <c r="B274" s="31" t="s">
        <v>25</v>
      </c>
      <c r="C274" s="100"/>
      <c r="D274" s="117"/>
      <c r="E274" s="117"/>
      <c r="F274" s="26"/>
      <c r="G274" s="87"/>
      <c r="H274" s="29"/>
      <c r="I274" s="67"/>
      <c r="J274" s="62"/>
      <c r="K274" s="116"/>
      <c r="L274" s="111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116"/>
    </row>
    <row r="275" ht="13.5" customHeight="1">
      <c r="A275" s="30">
        <v>4.0</v>
      </c>
      <c r="B275" s="31" t="s">
        <v>27</v>
      </c>
      <c r="C275" s="100"/>
      <c r="D275" s="117"/>
      <c r="E275" s="117"/>
      <c r="F275" s="26"/>
      <c r="G275" s="87"/>
      <c r="H275" s="55"/>
      <c r="I275" s="26"/>
      <c r="J275" s="62"/>
      <c r="K275" s="116"/>
      <c r="L275" s="111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116"/>
    </row>
    <row r="276" ht="13.5" customHeight="1">
      <c r="A276" s="30">
        <v>5.0</v>
      </c>
      <c r="B276" s="31" t="s">
        <v>28</v>
      </c>
      <c r="C276" s="100">
        <v>1.0</v>
      </c>
      <c r="D276" s="117">
        <v>1.0</v>
      </c>
      <c r="E276" s="117">
        <v>1.0</v>
      </c>
      <c r="F276" s="26" t="s">
        <v>49</v>
      </c>
      <c r="G276" s="87">
        <f>C276+D276-E276</f>
        <v>1</v>
      </c>
      <c r="H276" s="29">
        <v>142.25</v>
      </c>
      <c r="I276" s="67">
        <f t="shared" ref="I276:I278" si="44">H276*E276/10</f>
        <v>14.225</v>
      </c>
      <c r="J276" s="62"/>
      <c r="K276" s="116"/>
      <c r="L276" s="111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116"/>
    </row>
    <row r="277" ht="13.5" customHeight="1">
      <c r="A277" s="30">
        <v>6.0</v>
      </c>
      <c r="B277" s="31" t="s">
        <v>29</v>
      </c>
      <c r="C277" s="100">
        <v>1.0</v>
      </c>
      <c r="D277" s="117">
        <v>1.0</v>
      </c>
      <c r="E277" s="117">
        <v>1.0</v>
      </c>
      <c r="F277" s="26"/>
      <c r="G277" s="87"/>
      <c r="H277" s="29">
        <v>143.25</v>
      </c>
      <c r="I277" s="67">
        <f t="shared" si="44"/>
        <v>14.325</v>
      </c>
      <c r="J277" s="62"/>
      <c r="K277" s="116"/>
      <c r="L277" s="111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116"/>
    </row>
    <row r="278" ht="13.5" customHeight="1">
      <c r="A278" s="30">
        <v>7.0</v>
      </c>
      <c r="B278" s="31" t="s">
        <v>30</v>
      </c>
      <c r="C278" s="100"/>
      <c r="D278" s="117">
        <v>1.0</v>
      </c>
      <c r="E278" s="117">
        <v>1.0</v>
      </c>
      <c r="F278" s="26"/>
      <c r="G278" s="87"/>
      <c r="H278" s="29">
        <v>144.25</v>
      </c>
      <c r="I278" s="67">
        <f t="shared" si="44"/>
        <v>14.425</v>
      </c>
      <c r="J278" s="62"/>
      <c r="K278" s="116"/>
      <c r="L278" s="111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116"/>
    </row>
    <row r="279" ht="13.5" customHeight="1">
      <c r="A279" s="30">
        <v>8.0</v>
      </c>
      <c r="B279" s="31" t="s">
        <v>31</v>
      </c>
      <c r="C279" s="100"/>
      <c r="D279" s="117"/>
      <c r="E279" s="117"/>
      <c r="F279" s="26"/>
      <c r="G279" s="87"/>
      <c r="H279" s="29"/>
      <c r="I279" s="67"/>
      <c r="J279" s="62"/>
      <c r="K279" s="116"/>
      <c r="L279" s="111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116"/>
    </row>
    <row r="280" ht="13.5" customHeight="1">
      <c r="A280" s="30">
        <v>9.0</v>
      </c>
      <c r="B280" s="31" t="s">
        <v>32</v>
      </c>
      <c r="C280" s="100">
        <v>4.0</v>
      </c>
      <c r="D280" s="117">
        <v>20.0</v>
      </c>
      <c r="E280" s="117">
        <v>5.0</v>
      </c>
      <c r="F280" s="26" t="s">
        <v>49</v>
      </c>
      <c r="G280" s="87">
        <f>C280+D280-E280</f>
        <v>19</v>
      </c>
      <c r="H280" s="29">
        <v>141.55</v>
      </c>
      <c r="I280" s="67">
        <f>H280*E280/10</f>
        <v>70.775</v>
      </c>
      <c r="J280" s="62"/>
      <c r="K280" s="116"/>
      <c r="L280" s="111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116"/>
    </row>
    <row r="281" ht="13.5" customHeight="1">
      <c r="A281" s="30">
        <v>10.0</v>
      </c>
      <c r="B281" s="31" t="s">
        <v>33</v>
      </c>
      <c r="C281" s="100"/>
      <c r="D281" s="117"/>
      <c r="E281" s="117"/>
      <c r="F281" s="26"/>
      <c r="G281" s="87"/>
      <c r="H281" s="55"/>
      <c r="I281" s="26"/>
      <c r="J281" s="62"/>
      <c r="K281" s="116"/>
      <c r="L281" s="111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116"/>
    </row>
    <row r="282" ht="13.5" customHeight="1">
      <c r="A282" s="30">
        <v>11.0</v>
      </c>
      <c r="B282" s="31" t="s">
        <v>34</v>
      </c>
      <c r="C282" s="100">
        <v>2.0</v>
      </c>
      <c r="D282" s="117">
        <v>1.0</v>
      </c>
      <c r="E282" s="117">
        <v>2.0</v>
      </c>
      <c r="F282" s="26" t="s">
        <v>49</v>
      </c>
      <c r="G282" s="87">
        <f>C282+D282-E282</f>
        <v>1</v>
      </c>
      <c r="H282" s="29">
        <v>141.75</v>
      </c>
      <c r="I282" s="67">
        <f>H282*E282/10</f>
        <v>28.35</v>
      </c>
      <c r="J282" s="62"/>
      <c r="K282" s="116"/>
      <c r="L282" s="111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116"/>
    </row>
    <row r="283" ht="13.5" customHeight="1">
      <c r="A283" s="30">
        <v>12.0</v>
      </c>
      <c r="B283" s="31" t="s">
        <v>35</v>
      </c>
      <c r="C283" s="100"/>
      <c r="D283" s="117"/>
      <c r="E283" s="117"/>
      <c r="F283" s="26"/>
      <c r="G283" s="87"/>
      <c r="H283" s="29"/>
      <c r="I283" s="67"/>
      <c r="J283" s="62"/>
      <c r="K283" s="116"/>
      <c r="L283" s="111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116"/>
    </row>
    <row r="284" ht="13.5" customHeight="1">
      <c r="A284" s="30">
        <v>13.0</v>
      </c>
      <c r="B284" s="31" t="s">
        <v>36</v>
      </c>
      <c r="C284" s="100"/>
      <c r="D284" s="117"/>
      <c r="E284" s="117"/>
      <c r="F284" s="26"/>
      <c r="G284" s="87"/>
      <c r="H284" s="55"/>
      <c r="I284" s="26"/>
      <c r="J284" s="62"/>
      <c r="K284" s="116"/>
      <c r="L284" s="111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116"/>
    </row>
    <row r="285" ht="13.5" customHeight="1">
      <c r="A285" s="30">
        <v>14.0</v>
      </c>
      <c r="B285" s="31" t="s">
        <v>37</v>
      </c>
      <c r="C285" s="100"/>
      <c r="D285" s="117"/>
      <c r="E285" s="117"/>
      <c r="F285" s="26"/>
      <c r="G285" s="87"/>
      <c r="H285" s="55"/>
      <c r="I285" s="26"/>
      <c r="J285" s="62"/>
      <c r="K285" s="116"/>
      <c r="L285" s="111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116"/>
    </row>
    <row r="286" ht="13.5" customHeight="1">
      <c r="A286" s="30">
        <v>15.0</v>
      </c>
      <c r="B286" s="31" t="s">
        <v>38</v>
      </c>
      <c r="C286" s="100">
        <v>4.0</v>
      </c>
      <c r="D286" s="117">
        <v>4.0</v>
      </c>
      <c r="E286" s="117">
        <v>4.0</v>
      </c>
      <c r="F286" s="26" t="s">
        <v>49</v>
      </c>
      <c r="G286" s="87">
        <f t="shared" ref="G286:G288" si="45">C286+D286-E286</f>
        <v>4</v>
      </c>
      <c r="H286" s="29">
        <v>141.55</v>
      </c>
      <c r="I286" s="67">
        <f t="shared" ref="I286:I288" si="46">H286*E286/10</f>
        <v>56.62</v>
      </c>
      <c r="J286" s="62"/>
      <c r="K286" s="116"/>
      <c r="L286" s="111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116"/>
    </row>
    <row r="287" ht="13.5" customHeight="1">
      <c r="A287" s="30">
        <v>16.0</v>
      </c>
      <c r="B287" s="31" t="s">
        <v>39</v>
      </c>
      <c r="C287" s="100">
        <v>4.0</v>
      </c>
      <c r="D287" s="117">
        <v>4.0</v>
      </c>
      <c r="E287" s="117">
        <v>4.0</v>
      </c>
      <c r="F287" s="26"/>
      <c r="G287" s="87">
        <f t="shared" si="45"/>
        <v>4</v>
      </c>
      <c r="H287" s="29">
        <v>142.55</v>
      </c>
      <c r="I287" s="67">
        <f t="shared" si="46"/>
        <v>57.02</v>
      </c>
      <c r="J287" s="62"/>
      <c r="K287" s="116"/>
      <c r="L287" s="111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116"/>
    </row>
    <row r="288" ht="13.5" customHeight="1">
      <c r="A288" s="30">
        <v>17.0</v>
      </c>
      <c r="B288" s="31" t="s">
        <v>40</v>
      </c>
      <c r="C288" s="100">
        <v>4.0</v>
      </c>
      <c r="D288" s="117">
        <v>6.0</v>
      </c>
      <c r="E288" s="117">
        <v>4.0</v>
      </c>
      <c r="F288" s="26" t="s">
        <v>49</v>
      </c>
      <c r="G288" s="87">
        <f t="shared" si="45"/>
        <v>6</v>
      </c>
      <c r="H288" s="29">
        <v>141.55</v>
      </c>
      <c r="I288" s="67">
        <f t="shared" si="46"/>
        <v>56.62</v>
      </c>
      <c r="J288" s="62"/>
      <c r="K288" s="116"/>
      <c r="L288" s="111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116"/>
    </row>
    <row r="289" ht="13.5" customHeight="1">
      <c r="A289" s="63"/>
      <c r="B289" s="25" t="s">
        <v>41</v>
      </c>
      <c r="C289" s="67">
        <f t="shared" ref="C289:G289" si="47">SUM(C272:C288)</f>
        <v>20</v>
      </c>
      <c r="D289" s="67">
        <f t="shared" si="47"/>
        <v>38</v>
      </c>
      <c r="E289" s="67">
        <f t="shared" si="47"/>
        <v>22</v>
      </c>
      <c r="F289" s="67">
        <f t="shared" si="47"/>
        <v>0</v>
      </c>
      <c r="G289" s="67">
        <f t="shared" si="47"/>
        <v>35</v>
      </c>
      <c r="H289" s="65">
        <f>I289/E289*10</f>
        <v>141.9818182</v>
      </c>
      <c r="I289" s="67">
        <f>SUM(I273:I288)</f>
        <v>312.36</v>
      </c>
      <c r="J289" s="62"/>
      <c r="K289" s="116"/>
      <c r="L289" s="111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116"/>
    </row>
    <row r="290" ht="13.5" customHeight="1">
      <c r="A290" s="41"/>
      <c r="B290" s="6"/>
      <c r="C290" s="42"/>
      <c r="D290" s="42"/>
      <c r="E290" s="43"/>
      <c r="F290" s="42"/>
      <c r="G290" s="42"/>
      <c r="H290" s="59"/>
      <c r="I290" s="44"/>
      <c r="J290" s="6"/>
      <c r="K290" s="116"/>
      <c r="L290" s="111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116"/>
    </row>
    <row r="291" ht="13.5" customHeight="1">
      <c r="A291" s="41"/>
      <c r="B291" s="6"/>
      <c r="C291" s="42"/>
      <c r="D291" s="42"/>
      <c r="E291" s="43"/>
      <c r="F291" s="42"/>
      <c r="G291" s="42"/>
      <c r="H291" s="59"/>
      <c r="I291" s="44"/>
      <c r="J291" s="6"/>
      <c r="K291" s="116"/>
      <c r="L291" s="111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116"/>
    </row>
    <row r="292" ht="13.5" customHeight="1">
      <c r="A292" s="41"/>
      <c r="B292" s="6"/>
      <c r="C292" s="42"/>
      <c r="D292" s="42"/>
      <c r="E292" s="43"/>
      <c r="F292" s="42"/>
      <c r="G292" s="42"/>
      <c r="H292" s="59"/>
      <c r="I292" s="44"/>
      <c r="J292" s="6"/>
      <c r="K292" s="116"/>
      <c r="L292" s="111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116"/>
    </row>
    <row r="293" ht="13.5" customHeight="1">
      <c r="A293" s="41"/>
      <c r="B293" s="6"/>
      <c r="C293" s="42"/>
      <c r="D293" s="42"/>
      <c r="E293" s="43"/>
      <c r="F293" s="42"/>
      <c r="G293" s="42"/>
      <c r="H293" s="59"/>
      <c r="I293" s="44"/>
      <c r="J293" s="6"/>
      <c r="K293" s="116"/>
      <c r="L293" s="111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116"/>
    </row>
    <row r="294" ht="13.5" customHeight="1">
      <c r="A294" s="41"/>
      <c r="B294" s="6"/>
      <c r="C294" s="42"/>
      <c r="D294" s="42"/>
      <c r="E294" s="43"/>
      <c r="F294" s="42"/>
      <c r="G294" s="42"/>
      <c r="H294" s="59"/>
      <c r="I294" s="44"/>
      <c r="J294" s="6"/>
      <c r="K294" s="116"/>
      <c r="L294" s="111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116"/>
    </row>
    <row r="295" ht="13.5" customHeight="1">
      <c r="A295" s="1" t="s">
        <v>0</v>
      </c>
      <c r="B295" s="2"/>
      <c r="C295" s="2"/>
      <c r="D295" s="2"/>
      <c r="E295" s="2"/>
      <c r="F295" s="2"/>
      <c r="G295" s="2"/>
      <c r="H295" s="2"/>
      <c r="I295" s="3"/>
      <c r="J295" s="6"/>
      <c r="K295" s="116"/>
      <c r="L295" s="111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116"/>
    </row>
    <row r="296" ht="13.5" customHeight="1">
      <c r="A296" s="1" t="s">
        <v>1</v>
      </c>
      <c r="B296" s="2"/>
      <c r="C296" s="2"/>
      <c r="D296" s="2"/>
      <c r="E296" s="2"/>
      <c r="F296" s="2"/>
      <c r="G296" s="2"/>
      <c r="H296" s="2"/>
      <c r="I296" s="3"/>
      <c r="J296" s="6"/>
      <c r="K296" s="116"/>
      <c r="L296" s="111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116"/>
    </row>
    <row r="297" ht="13.5" customHeight="1">
      <c r="A297" s="1" t="s">
        <v>108</v>
      </c>
      <c r="B297" s="2"/>
      <c r="C297" s="2"/>
      <c r="D297" s="2"/>
      <c r="E297" s="2"/>
      <c r="F297" s="2"/>
      <c r="G297" s="2"/>
      <c r="H297" s="2"/>
      <c r="I297" s="3"/>
      <c r="J297" s="6"/>
      <c r="K297" s="116"/>
      <c r="L297" s="111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116"/>
    </row>
    <row r="298" ht="13.5" customHeight="1">
      <c r="A298" s="1" t="s">
        <v>58</v>
      </c>
      <c r="B298" s="2"/>
      <c r="C298" s="2"/>
      <c r="D298" s="2"/>
      <c r="E298" s="2"/>
      <c r="F298" s="2"/>
      <c r="G298" s="2"/>
      <c r="H298" s="2"/>
      <c r="I298" s="3"/>
      <c r="J298" s="6"/>
      <c r="K298" s="116"/>
      <c r="L298" s="111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116"/>
    </row>
    <row r="299" ht="13.5" customHeight="1">
      <c r="A299" s="5"/>
      <c r="B299" s="6"/>
      <c r="C299" s="49"/>
      <c r="D299" s="49"/>
      <c r="E299" s="50"/>
      <c r="F299" s="49"/>
      <c r="G299" s="49"/>
      <c r="H299" s="51"/>
      <c r="I299" s="49"/>
      <c r="J299" s="6"/>
      <c r="K299" s="116"/>
      <c r="L299" s="111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116"/>
    </row>
    <row r="300" ht="13.5" customHeight="1">
      <c r="A300" s="10"/>
      <c r="B300" s="11"/>
      <c r="C300" s="12" t="s">
        <v>4</v>
      </c>
      <c r="D300" s="12"/>
      <c r="E300" s="53"/>
      <c r="F300" s="15"/>
      <c r="G300" s="12" t="s">
        <v>4</v>
      </c>
      <c r="H300" s="16"/>
      <c r="I300" s="15"/>
      <c r="J300" s="11"/>
      <c r="K300" s="116"/>
      <c r="L300" s="111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116"/>
    </row>
    <row r="301" ht="13.5" customHeight="1">
      <c r="A301" s="17" t="s">
        <v>6</v>
      </c>
      <c r="B301" s="18" t="s">
        <v>7</v>
      </c>
      <c r="C301" s="19" t="s">
        <v>8</v>
      </c>
      <c r="D301" s="19" t="s">
        <v>9</v>
      </c>
      <c r="E301" s="85" t="s">
        <v>65</v>
      </c>
      <c r="F301" s="19" t="s">
        <v>12</v>
      </c>
      <c r="G301" s="19" t="s">
        <v>13</v>
      </c>
      <c r="H301" s="22" t="s">
        <v>14</v>
      </c>
      <c r="I301" s="19" t="s">
        <v>15</v>
      </c>
      <c r="J301" s="18" t="s">
        <v>16</v>
      </c>
      <c r="K301" s="116"/>
      <c r="L301" s="111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116"/>
    </row>
    <row r="302" ht="13.5" customHeight="1">
      <c r="A302" s="17"/>
      <c r="B302" s="18"/>
      <c r="C302" s="23" t="s">
        <v>111</v>
      </c>
      <c r="D302" s="19" t="s">
        <v>18</v>
      </c>
      <c r="E302" s="20" t="s">
        <v>18</v>
      </c>
      <c r="F302" s="19" t="s">
        <v>18</v>
      </c>
      <c r="G302" s="23" t="s">
        <v>111</v>
      </c>
      <c r="H302" s="22" t="s">
        <v>19</v>
      </c>
      <c r="I302" s="19" t="s">
        <v>20</v>
      </c>
      <c r="J302" s="18"/>
      <c r="K302" s="116"/>
      <c r="L302" s="111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116"/>
    </row>
    <row r="303" ht="13.5" customHeight="1">
      <c r="A303" s="24"/>
      <c r="B303" s="25"/>
      <c r="C303" s="26" t="s">
        <v>18</v>
      </c>
      <c r="D303" s="86"/>
      <c r="E303" s="20"/>
      <c r="F303" s="27"/>
      <c r="G303" s="26" t="s">
        <v>18</v>
      </c>
      <c r="H303" s="29"/>
      <c r="I303" s="27"/>
      <c r="J303" s="25"/>
      <c r="K303" s="116"/>
      <c r="L303" s="111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116"/>
    </row>
    <row r="304" ht="13.5" customHeight="1">
      <c r="A304" s="30">
        <v>1.0</v>
      </c>
      <c r="B304" s="31" t="s">
        <v>21</v>
      </c>
      <c r="C304" s="100"/>
      <c r="D304" s="123">
        <v>0.0</v>
      </c>
      <c r="E304" s="123">
        <v>0.0</v>
      </c>
      <c r="F304" s="26"/>
      <c r="G304" s="87"/>
      <c r="H304" s="55" t="s">
        <v>49</v>
      </c>
      <c r="I304" s="26" t="s">
        <v>49</v>
      </c>
      <c r="J304" s="62" t="s">
        <v>53</v>
      </c>
      <c r="K304" s="116"/>
      <c r="L304" s="111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116"/>
    </row>
    <row r="305" ht="13.5" customHeight="1">
      <c r="A305" s="30">
        <v>2.0</v>
      </c>
      <c r="B305" s="31" t="s">
        <v>23</v>
      </c>
      <c r="C305" s="100"/>
      <c r="D305" s="123">
        <v>0.0</v>
      </c>
      <c r="E305" s="123">
        <v>0.0</v>
      </c>
      <c r="F305" s="26"/>
      <c r="G305" s="87"/>
      <c r="H305" s="55"/>
      <c r="I305" s="26">
        <f t="shared" ref="I305:I306" si="48">E305*H305/10</f>
        <v>0</v>
      </c>
      <c r="J305" s="62"/>
      <c r="K305" s="116"/>
      <c r="L305" s="111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116"/>
    </row>
    <row r="306" ht="13.5" customHeight="1">
      <c r="A306" s="30">
        <v>3.0</v>
      </c>
      <c r="B306" s="31" t="s">
        <v>25</v>
      </c>
      <c r="C306" s="100"/>
      <c r="D306" s="123">
        <v>0.0</v>
      </c>
      <c r="E306" s="123">
        <v>0.0</v>
      </c>
      <c r="F306" s="26"/>
      <c r="G306" s="87"/>
      <c r="H306" s="55"/>
      <c r="I306" s="26">
        <f t="shared" si="48"/>
        <v>0</v>
      </c>
      <c r="J306" s="62"/>
      <c r="K306" s="116"/>
      <c r="L306" s="111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116"/>
    </row>
    <row r="307" ht="13.5" customHeight="1">
      <c r="A307" s="30">
        <v>4.0</v>
      </c>
      <c r="B307" s="31" t="s">
        <v>27</v>
      </c>
      <c r="C307" s="100"/>
      <c r="D307" s="123">
        <v>0.0</v>
      </c>
      <c r="E307" s="123">
        <v>0.0</v>
      </c>
      <c r="F307" s="26"/>
      <c r="G307" s="87"/>
      <c r="H307" s="55" t="s">
        <v>49</v>
      </c>
      <c r="I307" s="26"/>
      <c r="J307" s="62"/>
      <c r="K307" s="116"/>
      <c r="L307" s="111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116"/>
    </row>
    <row r="308" ht="13.5" customHeight="1">
      <c r="A308" s="30">
        <v>5.0</v>
      </c>
      <c r="B308" s="31" t="s">
        <v>28</v>
      </c>
      <c r="C308" s="100">
        <v>5.0</v>
      </c>
      <c r="D308" s="123">
        <v>1.0</v>
      </c>
      <c r="E308" s="123">
        <v>6.0</v>
      </c>
      <c r="F308" s="26" t="s">
        <v>49</v>
      </c>
      <c r="G308" s="87">
        <f>C308+D308-E308</f>
        <v>0</v>
      </c>
      <c r="H308" s="55">
        <v>110.98</v>
      </c>
      <c r="I308" s="26">
        <f>E308*H308/10</f>
        <v>66.588</v>
      </c>
      <c r="J308" s="62"/>
      <c r="K308" s="116"/>
      <c r="L308" s="111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116"/>
    </row>
    <row r="309" ht="13.5" customHeight="1">
      <c r="A309" s="30">
        <v>6.0</v>
      </c>
      <c r="B309" s="31" t="s">
        <v>29</v>
      </c>
      <c r="C309" s="100"/>
      <c r="D309" s="123">
        <v>0.0</v>
      </c>
      <c r="E309" s="123">
        <v>2.0</v>
      </c>
      <c r="F309" s="26"/>
      <c r="G309" s="87"/>
      <c r="H309" s="55" t="s">
        <v>49</v>
      </c>
      <c r="I309" s="26"/>
      <c r="J309" s="62"/>
      <c r="K309" s="116"/>
      <c r="L309" s="111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116"/>
    </row>
    <row r="310" ht="13.5" customHeight="1">
      <c r="A310" s="30">
        <v>7.0</v>
      </c>
      <c r="B310" s="31" t="s">
        <v>30</v>
      </c>
      <c r="C310" s="100">
        <v>2.0</v>
      </c>
      <c r="D310" s="123">
        <v>2.0</v>
      </c>
      <c r="E310" s="123">
        <v>2.0</v>
      </c>
      <c r="F310" s="26"/>
      <c r="G310" s="87">
        <f>C310+D310-E310</f>
        <v>2</v>
      </c>
      <c r="H310" s="55">
        <v>110.98</v>
      </c>
      <c r="I310" s="26">
        <f>E310*H310/10</f>
        <v>22.196</v>
      </c>
      <c r="J310" s="62"/>
      <c r="K310" s="116"/>
      <c r="L310" s="111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116"/>
    </row>
    <row r="311" ht="13.5" customHeight="1">
      <c r="A311" s="30">
        <v>8.0</v>
      </c>
      <c r="B311" s="31" t="s">
        <v>31</v>
      </c>
      <c r="C311" s="100"/>
      <c r="D311" s="123">
        <v>0.0</v>
      </c>
      <c r="E311" s="123">
        <v>0.0</v>
      </c>
      <c r="F311" s="26"/>
      <c r="G311" s="87"/>
      <c r="H311" s="55" t="s">
        <v>49</v>
      </c>
      <c r="I311" s="26"/>
      <c r="J311" s="62"/>
      <c r="K311" s="116"/>
      <c r="L311" s="111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116"/>
    </row>
    <row r="312" ht="13.5" customHeight="1">
      <c r="A312" s="30">
        <v>9.0</v>
      </c>
      <c r="B312" s="31" t="s">
        <v>32</v>
      </c>
      <c r="C312" s="100">
        <v>34.7</v>
      </c>
      <c r="D312" s="123">
        <v>35.0</v>
      </c>
      <c r="E312" s="123">
        <v>50.0</v>
      </c>
      <c r="F312" s="26" t="s">
        <v>49</v>
      </c>
      <c r="G312" s="87">
        <f>C312+D312-E312</f>
        <v>19.7</v>
      </c>
      <c r="H312" s="55">
        <v>110.55</v>
      </c>
      <c r="I312" s="26">
        <f>E312*H312/10</f>
        <v>552.75</v>
      </c>
      <c r="J312" s="62"/>
      <c r="K312" s="116"/>
      <c r="L312" s="111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116"/>
    </row>
    <row r="313" ht="13.5" customHeight="1">
      <c r="A313" s="30">
        <v>10.0</v>
      </c>
      <c r="B313" s="31" t="s">
        <v>33</v>
      </c>
      <c r="C313" s="100"/>
      <c r="D313" s="123">
        <v>0.0</v>
      </c>
      <c r="E313" s="123">
        <v>0.0</v>
      </c>
      <c r="F313" s="26"/>
      <c r="G313" s="87"/>
      <c r="H313" s="55"/>
      <c r="I313" s="26"/>
      <c r="J313" s="62"/>
      <c r="K313" s="116"/>
      <c r="L313" s="111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116"/>
    </row>
    <row r="314" ht="13.5" customHeight="1">
      <c r="A314" s="30">
        <v>11.0</v>
      </c>
      <c r="B314" s="31" t="s">
        <v>34</v>
      </c>
      <c r="C314" s="100"/>
      <c r="D314" s="123">
        <v>8.0</v>
      </c>
      <c r="E314" s="123">
        <v>8.0</v>
      </c>
      <c r="F314" s="26"/>
      <c r="G314" s="87"/>
      <c r="H314" s="55">
        <v>110.55</v>
      </c>
      <c r="I314" s="26">
        <f t="shared" ref="I314:I316" si="49">E314*H314/10</f>
        <v>88.44</v>
      </c>
      <c r="J314" s="62"/>
      <c r="K314" s="116"/>
      <c r="L314" s="111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116"/>
    </row>
    <row r="315" ht="13.5" customHeight="1">
      <c r="A315" s="30">
        <v>12.0</v>
      </c>
      <c r="B315" s="31" t="s">
        <v>35</v>
      </c>
      <c r="C315" s="100"/>
      <c r="D315" s="123">
        <v>4.0</v>
      </c>
      <c r="E315" s="123">
        <v>4.0</v>
      </c>
      <c r="F315" s="26"/>
      <c r="G315" s="87"/>
      <c r="H315" s="55">
        <v>111.55</v>
      </c>
      <c r="I315" s="26">
        <f t="shared" si="49"/>
        <v>44.62</v>
      </c>
      <c r="J315" s="62"/>
      <c r="K315" s="116"/>
      <c r="L315" s="111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116"/>
    </row>
    <row r="316" ht="13.5" customHeight="1">
      <c r="A316" s="30">
        <v>13.0</v>
      </c>
      <c r="B316" s="31" t="s">
        <v>36</v>
      </c>
      <c r="C316" s="100"/>
      <c r="D316" s="123">
        <v>2.0</v>
      </c>
      <c r="E316" s="123">
        <v>2.0</v>
      </c>
      <c r="F316" s="26"/>
      <c r="G316" s="87"/>
      <c r="H316" s="55">
        <v>112.55</v>
      </c>
      <c r="I316" s="26">
        <f t="shared" si="49"/>
        <v>22.51</v>
      </c>
      <c r="J316" s="62"/>
      <c r="K316" s="116"/>
      <c r="L316" s="111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116"/>
    </row>
    <row r="317" ht="13.5" customHeight="1">
      <c r="A317" s="30">
        <v>14.0</v>
      </c>
      <c r="B317" s="31" t="s">
        <v>37</v>
      </c>
      <c r="C317" s="100"/>
      <c r="D317" s="123">
        <v>0.0</v>
      </c>
      <c r="E317" s="123">
        <v>0.0</v>
      </c>
      <c r="F317" s="26"/>
      <c r="G317" s="87"/>
      <c r="H317" s="55"/>
      <c r="I317" s="26"/>
      <c r="J317" s="62"/>
      <c r="K317" s="116"/>
      <c r="L317" s="111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116"/>
    </row>
    <row r="318" ht="13.5" customHeight="1">
      <c r="A318" s="30">
        <v>15.0</v>
      </c>
      <c r="B318" s="31" t="s">
        <v>38</v>
      </c>
      <c r="C318" s="100">
        <v>0.0</v>
      </c>
      <c r="D318" s="123">
        <v>0.0</v>
      </c>
      <c r="E318" s="123">
        <v>0.0</v>
      </c>
      <c r="F318" s="26" t="s">
        <v>49</v>
      </c>
      <c r="G318" s="87"/>
      <c r="H318" s="55"/>
      <c r="I318" s="26">
        <f>E318*H318/10</f>
        <v>0</v>
      </c>
      <c r="J318" s="62"/>
      <c r="K318" s="116"/>
      <c r="L318" s="111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116"/>
    </row>
    <row r="319" ht="13.5" customHeight="1">
      <c r="A319" s="30">
        <v>16.0</v>
      </c>
      <c r="B319" s="31" t="s">
        <v>39</v>
      </c>
      <c r="C319" s="100"/>
      <c r="D319" s="123">
        <v>0.0</v>
      </c>
      <c r="E319" s="123">
        <v>0.0</v>
      </c>
      <c r="F319" s="26"/>
      <c r="G319" s="87"/>
      <c r="H319" s="55"/>
      <c r="I319" s="26"/>
      <c r="J319" s="62"/>
      <c r="K319" s="116"/>
      <c r="L319" s="111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116"/>
    </row>
    <row r="320" ht="13.5" customHeight="1">
      <c r="A320" s="30">
        <v>17.0</v>
      </c>
      <c r="B320" s="31" t="s">
        <v>40</v>
      </c>
      <c r="C320" s="100"/>
      <c r="D320" s="123">
        <v>1.0</v>
      </c>
      <c r="E320" s="123">
        <v>1.0</v>
      </c>
      <c r="F320" s="26" t="s">
        <v>49</v>
      </c>
      <c r="G320" s="87"/>
      <c r="H320" s="55"/>
      <c r="I320" s="26">
        <f>E320*H320/10</f>
        <v>0</v>
      </c>
      <c r="J320" s="62"/>
      <c r="K320" s="116"/>
      <c r="L320" s="111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116"/>
    </row>
    <row r="321" ht="13.5" customHeight="1">
      <c r="A321" s="63"/>
      <c r="B321" s="25" t="s">
        <v>41</v>
      </c>
      <c r="C321" s="26">
        <f t="shared" ref="C321:G321" si="50">SUM(C304:C320)</f>
        <v>41.7</v>
      </c>
      <c r="D321" s="26">
        <f t="shared" si="50"/>
        <v>53</v>
      </c>
      <c r="E321" s="26">
        <f t="shared" si="50"/>
        <v>75</v>
      </c>
      <c r="F321" s="26">
        <f t="shared" si="50"/>
        <v>0</v>
      </c>
      <c r="G321" s="26">
        <f t="shared" si="50"/>
        <v>21.7</v>
      </c>
      <c r="H321" s="65">
        <f>I321/E321*10</f>
        <v>106.2805333</v>
      </c>
      <c r="I321" s="26">
        <f>SUM(I305:I320)</f>
        <v>797.104</v>
      </c>
      <c r="J321" s="62"/>
      <c r="K321" s="116"/>
      <c r="L321" s="111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116"/>
    </row>
    <row r="322" ht="13.5" customHeight="1">
      <c r="A322" s="4"/>
      <c r="B322" s="4"/>
      <c r="C322" s="42"/>
      <c r="D322" s="42"/>
      <c r="E322" s="43"/>
      <c r="F322" s="42"/>
      <c r="G322" s="42"/>
      <c r="H322" s="59"/>
      <c r="I322" s="42"/>
      <c r="J322" s="6"/>
      <c r="K322" s="116"/>
      <c r="L322" s="111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2"/>
      <c r="D323" s="42"/>
      <c r="E323" s="43"/>
      <c r="F323" s="42"/>
      <c r="G323" s="42"/>
      <c r="H323" s="59"/>
      <c r="I323" s="42"/>
      <c r="J323" s="6"/>
      <c r="K323" s="116"/>
      <c r="L323" s="111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2"/>
      <c r="D324" s="42"/>
      <c r="E324" s="43"/>
      <c r="F324" s="42"/>
      <c r="G324" s="42"/>
      <c r="H324" s="59"/>
      <c r="I324" s="42"/>
      <c r="J324" s="6"/>
      <c r="K324" s="116"/>
      <c r="L324" s="111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2"/>
      <c r="D325" s="42"/>
      <c r="E325" s="43"/>
      <c r="F325" s="42"/>
      <c r="G325" s="42"/>
      <c r="H325" s="59"/>
      <c r="I325" s="42"/>
      <c r="J325" s="6"/>
      <c r="K325" s="116"/>
      <c r="L325" s="111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2"/>
      <c r="D326" s="42"/>
      <c r="E326" s="43"/>
      <c r="F326" s="42"/>
      <c r="G326" s="42"/>
      <c r="H326" s="59"/>
      <c r="I326" s="42"/>
      <c r="J326" s="6"/>
      <c r="K326" s="116"/>
      <c r="L326" s="111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2"/>
      <c r="D327" s="42"/>
      <c r="E327" s="43"/>
      <c r="F327" s="42"/>
      <c r="G327" s="42"/>
      <c r="H327" s="59"/>
      <c r="I327" s="42"/>
      <c r="J327" s="6"/>
      <c r="K327" s="116"/>
      <c r="L327" s="111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2"/>
      <c r="D328" s="42"/>
      <c r="E328" s="43"/>
      <c r="F328" s="42"/>
      <c r="G328" s="42"/>
      <c r="H328" s="59"/>
      <c r="I328" s="42"/>
      <c r="J328" s="6"/>
      <c r="K328" s="116"/>
      <c r="L328" s="111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2"/>
      <c r="D329" s="42"/>
      <c r="E329" s="43"/>
      <c r="F329" s="42"/>
      <c r="G329" s="42"/>
      <c r="H329" s="59"/>
      <c r="I329" s="42"/>
      <c r="J329" s="6"/>
      <c r="K329" s="116"/>
      <c r="L329" s="111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2"/>
      <c r="D330" s="42"/>
      <c r="E330" s="43"/>
      <c r="F330" s="42"/>
      <c r="G330" s="42"/>
      <c r="H330" s="59"/>
      <c r="I330" s="42"/>
      <c r="J330" s="6"/>
      <c r="K330" s="116"/>
      <c r="L330" s="111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2"/>
      <c r="D331" s="42"/>
      <c r="E331" s="43"/>
      <c r="F331" s="42"/>
      <c r="G331" s="42"/>
      <c r="H331" s="59"/>
      <c r="I331" s="42"/>
      <c r="J331" s="6"/>
      <c r="K331" s="116"/>
      <c r="L331" s="111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2"/>
      <c r="D332" s="42"/>
      <c r="E332" s="43"/>
      <c r="F332" s="42"/>
      <c r="G332" s="42"/>
      <c r="H332" s="59"/>
      <c r="I332" s="42"/>
      <c r="J332" s="6"/>
      <c r="K332" s="116"/>
      <c r="L332" s="111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2"/>
      <c r="D333" s="42"/>
      <c r="E333" s="43"/>
      <c r="F333" s="42"/>
      <c r="G333" s="42"/>
      <c r="H333" s="59"/>
      <c r="I333" s="42"/>
      <c r="J333" s="6"/>
      <c r="K333" s="116"/>
      <c r="L333" s="111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2"/>
      <c r="D334" s="42"/>
      <c r="E334" s="43"/>
      <c r="F334" s="42"/>
      <c r="G334" s="42"/>
      <c r="H334" s="59"/>
      <c r="I334" s="42"/>
      <c r="J334" s="6"/>
      <c r="K334" s="116"/>
      <c r="L334" s="111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2"/>
      <c r="D335" s="42"/>
      <c r="E335" s="43"/>
      <c r="F335" s="42"/>
      <c r="G335" s="42"/>
      <c r="H335" s="59"/>
      <c r="I335" s="42"/>
      <c r="J335" s="6"/>
      <c r="K335" s="116"/>
      <c r="L335" s="111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2"/>
      <c r="D336" s="42"/>
      <c r="E336" s="43"/>
      <c r="F336" s="42"/>
      <c r="G336" s="42"/>
      <c r="H336" s="59"/>
      <c r="I336" s="42"/>
      <c r="J336" s="6"/>
      <c r="K336" s="116"/>
      <c r="L336" s="111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2"/>
      <c r="D337" s="42"/>
      <c r="E337" s="43"/>
      <c r="F337" s="42"/>
      <c r="G337" s="42"/>
      <c r="H337" s="59"/>
      <c r="I337" s="42"/>
      <c r="J337" s="6"/>
      <c r="K337" s="116"/>
      <c r="L337" s="111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2"/>
      <c r="D338" s="42"/>
      <c r="E338" s="43"/>
      <c r="F338" s="42"/>
      <c r="G338" s="42"/>
      <c r="H338" s="59"/>
      <c r="I338" s="42"/>
      <c r="J338" s="6"/>
      <c r="K338" s="116"/>
      <c r="L338" s="111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2"/>
      <c r="D339" s="42"/>
      <c r="E339" s="43"/>
      <c r="F339" s="42"/>
      <c r="G339" s="42"/>
      <c r="H339" s="59"/>
      <c r="I339" s="42"/>
      <c r="J339" s="6"/>
      <c r="K339" s="116"/>
      <c r="L339" s="111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2"/>
      <c r="D340" s="42"/>
      <c r="E340" s="43"/>
      <c r="F340" s="42"/>
      <c r="G340" s="42"/>
      <c r="H340" s="59"/>
      <c r="I340" s="42"/>
      <c r="J340" s="6"/>
      <c r="K340" s="116"/>
      <c r="L340" s="111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2"/>
      <c r="D341" s="42"/>
      <c r="E341" s="43"/>
      <c r="F341" s="42"/>
      <c r="G341" s="42"/>
      <c r="H341" s="59"/>
      <c r="I341" s="42"/>
      <c r="J341" s="6"/>
      <c r="K341" s="116"/>
      <c r="L341" s="111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2"/>
      <c r="D342" s="42"/>
      <c r="E342" s="43"/>
      <c r="F342" s="42"/>
      <c r="G342" s="42"/>
      <c r="H342" s="59"/>
      <c r="I342" s="42"/>
      <c r="J342" s="6"/>
      <c r="K342" s="116"/>
      <c r="L342" s="111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2"/>
      <c r="D343" s="42"/>
      <c r="E343" s="43"/>
      <c r="F343" s="42"/>
      <c r="G343" s="42"/>
      <c r="H343" s="59"/>
      <c r="I343" s="42"/>
      <c r="J343" s="6"/>
      <c r="K343" s="116"/>
      <c r="L343" s="111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2"/>
      <c r="D344" s="42"/>
      <c r="E344" s="43"/>
      <c r="F344" s="42"/>
      <c r="G344" s="42"/>
      <c r="H344" s="59"/>
      <c r="I344" s="42"/>
      <c r="J344" s="6"/>
      <c r="K344" s="116"/>
      <c r="L344" s="111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2"/>
      <c r="D345" s="42"/>
      <c r="E345" s="43"/>
      <c r="F345" s="42"/>
      <c r="G345" s="42"/>
      <c r="H345" s="59"/>
      <c r="I345" s="42"/>
      <c r="J345" s="6"/>
      <c r="K345" s="116"/>
      <c r="L345" s="111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2"/>
      <c r="D346" s="42"/>
      <c r="E346" s="43"/>
      <c r="F346" s="42"/>
      <c r="G346" s="42"/>
      <c r="H346" s="59"/>
      <c r="I346" s="42"/>
      <c r="J346" s="6"/>
      <c r="K346" s="116"/>
      <c r="L346" s="111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2"/>
      <c r="D347" s="42"/>
      <c r="E347" s="43"/>
      <c r="F347" s="42"/>
      <c r="G347" s="42"/>
      <c r="H347" s="59"/>
      <c r="I347" s="42"/>
      <c r="J347" s="6"/>
      <c r="K347" s="116"/>
      <c r="L347" s="111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2"/>
      <c r="D348" s="42"/>
      <c r="E348" s="43"/>
      <c r="F348" s="42"/>
      <c r="G348" s="42"/>
      <c r="H348" s="59"/>
      <c r="I348" s="42"/>
      <c r="J348" s="6"/>
      <c r="K348" s="116"/>
      <c r="L348" s="111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2"/>
      <c r="D349" s="42"/>
      <c r="E349" s="43"/>
      <c r="F349" s="42"/>
      <c r="G349" s="42"/>
      <c r="H349" s="59"/>
      <c r="I349" s="42"/>
      <c r="J349" s="6"/>
      <c r="K349" s="116"/>
      <c r="L349" s="111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2"/>
      <c r="D350" s="42"/>
      <c r="E350" s="43"/>
      <c r="F350" s="42"/>
      <c r="G350" s="42"/>
      <c r="H350" s="59"/>
      <c r="I350" s="42"/>
      <c r="J350" s="6"/>
      <c r="K350" s="116"/>
      <c r="L350" s="111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2"/>
      <c r="D351" s="42"/>
      <c r="E351" s="43"/>
      <c r="F351" s="42"/>
      <c r="G351" s="42"/>
      <c r="H351" s="59"/>
      <c r="I351" s="42"/>
      <c r="J351" s="6"/>
      <c r="K351" s="116"/>
      <c r="L351" s="111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2"/>
      <c r="D352" s="42"/>
      <c r="E352" s="43"/>
      <c r="F352" s="42"/>
      <c r="G352" s="42"/>
      <c r="H352" s="59"/>
      <c r="I352" s="42"/>
      <c r="J352" s="6"/>
      <c r="K352" s="116"/>
      <c r="L352" s="111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2"/>
      <c r="D353" s="42"/>
      <c r="E353" s="43"/>
      <c r="F353" s="42"/>
      <c r="G353" s="42"/>
      <c r="H353" s="59"/>
      <c r="I353" s="42"/>
      <c r="J353" s="6"/>
      <c r="K353" s="116"/>
      <c r="L353" s="111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2"/>
      <c r="D354" s="42"/>
      <c r="E354" s="43"/>
      <c r="F354" s="42"/>
      <c r="G354" s="42"/>
      <c r="H354" s="59"/>
      <c r="I354" s="42"/>
      <c r="J354" s="6"/>
      <c r="K354" s="116"/>
      <c r="L354" s="111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2"/>
      <c r="D355" s="42"/>
      <c r="E355" s="43"/>
      <c r="F355" s="42"/>
      <c r="G355" s="42"/>
      <c r="H355" s="59"/>
      <c r="I355" s="42"/>
      <c r="J355" s="6"/>
      <c r="K355" s="116"/>
      <c r="L355" s="111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2"/>
      <c r="D356" s="42"/>
      <c r="E356" s="43"/>
      <c r="F356" s="42"/>
      <c r="G356" s="42"/>
      <c r="H356" s="59"/>
      <c r="I356" s="42"/>
      <c r="J356" s="6"/>
      <c r="K356" s="116"/>
      <c r="L356" s="111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2"/>
      <c r="D357" s="42"/>
      <c r="E357" s="43"/>
      <c r="F357" s="42"/>
      <c r="G357" s="42"/>
      <c r="H357" s="59"/>
      <c r="I357" s="42"/>
      <c r="J357" s="6"/>
      <c r="K357" s="116"/>
      <c r="L357" s="111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2"/>
      <c r="D358" s="42"/>
      <c r="E358" s="43"/>
      <c r="F358" s="42"/>
      <c r="G358" s="42"/>
      <c r="H358" s="59"/>
      <c r="I358" s="42"/>
      <c r="J358" s="6"/>
      <c r="K358" s="116"/>
      <c r="L358" s="111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2"/>
      <c r="D359" s="42"/>
      <c r="E359" s="43"/>
      <c r="F359" s="42"/>
      <c r="G359" s="42"/>
      <c r="H359" s="59"/>
      <c r="I359" s="42"/>
      <c r="J359" s="6"/>
      <c r="K359" s="116"/>
      <c r="L359" s="111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2"/>
      <c r="D360" s="42"/>
      <c r="E360" s="43"/>
      <c r="F360" s="42"/>
      <c r="G360" s="42"/>
      <c r="H360" s="59"/>
      <c r="I360" s="42"/>
      <c r="J360" s="6"/>
      <c r="K360" s="116"/>
      <c r="L360" s="111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2"/>
      <c r="D361" s="42"/>
      <c r="E361" s="43"/>
      <c r="F361" s="42"/>
      <c r="G361" s="42"/>
      <c r="H361" s="59"/>
      <c r="I361" s="42"/>
      <c r="J361" s="6"/>
      <c r="K361" s="116"/>
      <c r="L361" s="111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2"/>
      <c r="D362" s="42"/>
      <c r="E362" s="43"/>
      <c r="F362" s="42"/>
      <c r="G362" s="42"/>
      <c r="H362" s="59"/>
      <c r="I362" s="42"/>
      <c r="J362" s="6"/>
      <c r="K362" s="116"/>
      <c r="L362" s="111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2"/>
      <c r="D363" s="42"/>
      <c r="E363" s="43"/>
      <c r="F363" s="42"/>
      <c r="G363" s="42"/>
      <c r="H363" s="59"/>
      <c r="I363" s="42"/>
      <c r="J363" s="6"/>
      <c r="K363" s="116"/>
      <c r="L363" s="111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2"/>
      <c r="D364" s="42"/>
      <c r="E364" s="43"/>
      <c r="F364" s="42"/>
      <c r="G364" s="42"/>
      <c r="H364" s="59"/>
      <c r="I364" s="42"/>
      <c r="J364" s="6"/>
      <c r="K364" s="116"/>
      <c r="L364" s="111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2"/>
      <c r="D365" s="42"/>
      <c r="E365" s="43"/>
      <c r="F365" s="42"/>
      <c r="G365" s="42"/>
      <c r="H365" s="59"/>
      <c r="I365" s="42"/>
      <c r="J365" s="6"/>
      <c r="K365" s="116"/>
      <c r="L365" s="111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2"/>
      <c r="D366" s="42"/>
      <c r="E366" s="43"/>
      <c r="F366" s="42"/>
      <c r="G366" s="42"/>
      <c r="H366" s="59"/>
      <c r="I366" s="42"/>
      <c r="J366" s="6"/>
      <c r="K366" s="116"/>
      <c r="L366" s="111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2"/>
      <c r="D367" s="42"/>
      <c r="E367" s="43"/>
      <c r="F367" s="42"/>
      <c r="G367" s="42"/>
      <c r="H367" s="59"/>
      <c r="I367" s="42"/>
      <c r="J367" s="6"/>
      <c r="K367" s="116"/>
      <c r="L367" s="111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2"/>
      <c r="D368" s="42"/>
      <c r="E368" s="43"/>
      <c r="F368" s="42"/>
      <c r="G368" s="42"/>
      <c r="H368" s="59"/>
      <c r="I368" s="42"/>
      <c r="J368" s="6"/>
      <c r="K368" s="116"/>
      <c r="L368" s="111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2"/>
      <c r="D369" s="42"/>
      <c r="E369" s="43"/>
      <c r="F369" s="42"/>
      <c r="G369" s="42"/>
      <c r="H369" s="59"/>
      <c r="I369" s="42"/>
      <c r="J369" s="6"/>
      <c r="K369" s="116"/>
      <c r="L369" s="111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2"/>
      <c r="D370" s="42"/>
      <c r="E370" s="43"/>
      <c r="F370" s="42"/>
      <c r="G370" s="42"/>
      <c r="H370" s="59"/>
      <c r="I370" s="42"/>
      <c r="J370" s="6"/>
      <c r="K370" s="116"/>
      <c r="L370" s="111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2"/>
      <c r="D371" s="42"/>
      <c r="E371" s="43"/>
      <c r="F371" s="42"/>
      <c r="G371" s="42"/>
      <c r="H371" s="59"/>
      <c r="I371" s="42"/>
      <c r="J371" s="6"/>
      <c r="K371" s="116"/>
      <c r="L371" s="111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2"/>
      <c r="D372" s="42"/>
      <c r="E372" s="43"/>
      <c r="F372" s="42"/>
      <c r="G372" s="42"/>
      <c r="H372" s="59"/>
      <c r="I372" s="42"/>
      <c r="J372" s="6"/>
      <c r="K372" s="116"/>
      <c r="L372" s="111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2"/>
      <c r="D373" s="42"/>
      <c r="E373" s="43"/>
      <c r="F373" s="42"/>
      <c r="G373" s="42"/>
      <c r="H373" s="59"/>
      <c r="I373" s="42"/>
      <c r="J373" s="6"/>
      <c r="K373" s="116"/>
      <c r="L373" s="111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2"/>
      <c r="D374" s="42"/>
      <c r="E374" s="43"/>
      <c r="F374" s="42"/>
      <c r="G374" s="42"/>
      <c r="H374" s="59"/>
      <c r="I374" s="42"/>
      <c r="J374" s="6"/>
      <c r="K374" s="116"/>
      <c r="L374" s="111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2"/>
      <c r="D375" s="42"/>
      <c r="E375" s="43"/>
      <c r="F375" s="42"/>
      <c r="G375" s="42"/>
      <c r="H375" s="59"/>
      <c r="I375" s="42"/>
      <c r="J375" s="6"/>
      <c r="K375" s="116"/>
      <c r="L375" s="111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2"/>
      <c r="D376" s="42"/>
      <c r="E376" s="43"/>
      <c r="F376" s="42"/>
      <c r="G376" s="42"/>
      <c r="H376" s="59"/>
      <c r="I376" s="42"/>
      <c r="J376" s="6"/>
      <c r="K376" s="116"/>
      <c r="L376" s="111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2"/>
      <c r="D377" s="42"/>
      <c r="E377" s="43"/>
      <c r="F377" s="42"/>
      <c r="G377" s="42"/>
      <c r="H377" s="59"/>
      <c r="I377" s="42"/>
      <c r="J377" s="6"/>
      <c r="K377" s="116"/>
      <c r="L377" s="111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2"/>
      <c r="D378" s="42"/>
      <c r="E378" s="43"/>
      <c r="F378" s="42"/>
      <c r="G378" s="42"/>
      <c r="H378" s="59"/>
      <c r="I378" s="42"/>
      <c r="J378" s="6"/>
      <c r="K378" s="116"/>
      <c r="L378" s="111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2"/>
      <c r="D379" s="42"/>
      <c r="E379" s="43"/>
      <c r="F379" s="42"/>
      <c r="G379" s="42"/>
      <c r="H379" s="59"/>
      <c r="I379" s="42"/>
      <c r="J379" s="6"/>
      <c r="K379" s="116"/>
      <c r="L379" s="111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2"/>
      <c r="D380" s="42"/>
      <c r="E380" s="43"/>
      <c r="F380" s="42"/>
      <c r="G380" s="42"/>
      <c r="H380" s="59"/>
      <c r="I380" s="42"/>
      <c r="J380" s="6"/>
      <c r="K380" s="116"/>
      <c r="L380" s="111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2"/>
      <c r="D381" s="42"/>
      <c r="E381" s="43"/>
      <c r="F381" s="42"/>
      <c r="G381" s="42"/>
      <c r="H381" s="59"/>
      <c r="I381" s="42"/>
      <c r="J381" s="6"/>
      <c r="K381" s="116"/>
      <c r="L381" s="111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2"/>
      <c r="D382" s="42"/>
      <c r="E382" s="43"/>
      <c r="F382" s="42"/>
      <c r="G382" s="42"/>
      <c r="H382" s="59"/>
      <c r="I382" s="42"/>
      <c r="J382" s="6"/>
      <c r="K382" s="116"/>
      <c r="L382" s="111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2"/>
      <c r="D383" s="42"/>
      <c r="E383" s="43"/>
      <c r="F383" s="42"/>
      <c r="G383" s="42"/>
      <c r="H383" s="59"/>
      <c r="I383" s="42"/>
      <c r="J383" s="6"/>
      <c r="K383" s="116"/>
      <c r="L383" s="111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2"/>
      <c r="D384" s="42"/>
      <c r="E384" s="43"/>
      <c r="F384" s="42"/>
      <c r="G384" s="42"/>
      <c r="H384" s="59"/>
      <c r="I384" s="42"/>
      <c r="J384" s="6"/>
      <c r="K384" s="116"/>
      <c r="L384" s="111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2"/>
      <c r="D385" s="42"/>
      <c r="E385" s="43"/>
      <c r="F385" s="42"/>
      <c r="G385" s="42"/>
      <c r="H385" s="59"/>
      <c r="I385" s="42"/>
      <c r="J385" s="6"/>
      <c r="K385" s="116"/>
      <c r="L385" s="111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2"/>
      <c r="D386" s="42"/>
      <c r="E386" s="43"/>
      <c r="F386" s="42"/>
      <c r="G386" s="42"/>
      <c r="H386" s="59"/>
      <c r="I386" s="42"/>
      <c r="J386" s="6"/>
      <c r="K386" s="116"/>
      <c r="L386" s="111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2"/>
      <c r="D387" s="42"/>
      <c r="E387" s="43"/>
      <c r="F387" s="42"/>
      <c r="G387" s="42"/>
      <c r="H387" s="59"/>
      <c r="I387" s="42"/>
      <c r="J387" s="6"/>
      <c r="K387" s="116"/>
      <c r="L387" s="111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2"/>
      <c r="D388" s="42"/>
      <c r="E388" s="43"/>
      <c r="F388" s="42"/>
      <c r="G388" s="42"/>
      <c r="H388" s="59"/>
      <c r="I388" s="42"/>
      <c r="J388" s="6"/>
      <c r="K388" s="116"/>
      <c r="L388" s="111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2"/>
      <c r="D389" s="42"/>
      <c r="E389" s="43"/>
      <c r="F389" s="42"/>
      <c r="G389" s="42"/>
      <c r="H389" s="59"/>
      <c r="I389" s="42"/>
      <c r="J389" s="6"/>
      <c r="K389" s="116"/>
      <c r="L389" s="111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2"/>
      <c r="D390" s="42"/>
      <c r="E390" s="43"/>
      <c r="F390" s="42"/>
      <c r="G390" s="42"/>
      <c r="H390" s="59"/>
      <c r="I390" s="42"/>
      <c r="J390" s="6"/>
      <c r="K390" s="116"/>
      <c r="L390" s="111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2"/>
      <c r="D391" s="42"/>
      <c r="E391" s="43"/>
      <c r="F391" s="42"/>
      <c r="G391" s="42"/>
      <c r="H391" s="59"/>
      <c r="I391" s="42"/>
      <c r="J391" s="6"/>
      <c r="K391" s="116"/>
      <c r="L391" s="111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2"/>
      <c r="D392" s="42"/>
      <c r="E392" s="43"/>
      <c r="F392" s="42"/>
      <c r="G392" s="42"/>
      <c r="H392" s="59"/>
      <c r="I392" s="42"/>
      <c r="J392" s="6"/>
      <c r="K392" s="116"/>
      <c r="L392" s="111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2"/>
      <c r="D393" s="42"/>
      <c r="E393" s="43"/>
      <c r="F393" s="42"/>
      <c r="G393" s="42"/>
      <c r="H393" s="59"/>
      <c r="I393" s="42"/>
      <c r="J393" s="6"/>
      <c r="K393" s="116"/>
      <c r="L393" s="111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2"/>
      <c r="D394" s="42"/>
      <c r="E394" s="43"/>
      <c r="F394" s="42"/>
      <c r="G394" s="42"/>
      <c r="H394" s="59"/>
      <c r="I394" s="42"/>
      <c r="J394" s="6"/>
      <c r="K394" s="116"/>
      <c r="L394" s="111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2"/>
      <c r="D395" s="42"/>
      <c r="E395" s="43"/>
      <c r="F395" s="42"/>
      <c r="G395" s="42"/>
      <c r="H395" s="59"/>
      <c r="I395" s="42"/>
      <c r="J395" s="6"/>
      <c r="K395" s="116"/>
      <c r="L395" s="111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2"/>
      <c r="D396" s="42"/>
      <c r="E396" s="43"/>
      <c r="F396" s="42"/>
      <c r="G396" s="42"/>
      <c r="H396" s="59"/>
      <c r="I396" s="42"/>
      <c r="J396" s="6"/>
      <c r="K396" s="116"/>
      <c r="L396" s="111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2"/>
      <c r="D397" s="42"/>
      <c r="E397" s="43"/>
      <c r="F397" s="42"/>
      <c r="G397" s="42"/>
      <c r="H397" s="59"/>
      <c r="I397" s="42"/>
      <c r="J397" s="6"/>
      <c r="K397" s="116"/>
      <c r="L397" s="111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2"/>
      <c r="D398" s="42"/>
      <c r="E398" s="43"/>
      <c r="F398" s="42"/>
      <c r="G398" s="42"/>
      <c r="H398" s="59"/>
      <c r="I398" s="42"/>
      <c r="J398" s="6"/>
      <c r="K398" s="116"/>
      <c r="L398" s="111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2"/>
      <c r="D399" s="42"/>
      <c r="E399" s="43"/>
      <c r="F399" s="42"/>
      <c r="G399" s="42"/>
      <c r="H399" s="59"/>
      <c r="I399" s="42"/>
      <c r="J399" s="6"/>
      <c r="K399" s="116"/>
      <c r="L399" s="111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2"/>
      <c r="D400" s="42"/>
      <c r="E400" s="43"/>
      <c r="F400" s="42"/>
      <c r="G400" s="42"/>
      <c r="H400" s="59"/>
      <c r="I400" s="42"/>
      <c r="J400" s="6"/>
      <c r="K400" s="116"/>
      <c r="L400" s="111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2"/>
      <c r="D401" s="42"/>
      <c r="E401" s="43"/>
      <c r="F401" s="42"/>
      <c r="G401" s="42"/>
      <c r="H401" s="59"/>
      <c r="I401" s="42"/>
      <c r="J401" s="6"/>
      <c r="K401" s="116"/>
      <c r="L401" s="111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2"/>
      <c r="D402" s="42"/>
      <c r="E402" s="43"/>
      <c r="F402" s="42"/>
      <c r="G402" s="42"/>
      <c r="H402" s="59"/>
      <c r="I402" s="42"/>
      <c r="J402" s="6"/>
      <c r="K402" s="116"/>
      <c r="L402" s="111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2"/>
      <c r="D403" s="42"/>
      <c r="E403" s="43"/>
      <c r="F403" s="42"/>
      <c r="G403" s="42"/>
      <c r="H403" s="59"/>
      <c r="I403" s="42"/>
      <c r="J403" s="6"/>
      <c r="K403" s="116"/>
      <c r="L403" s="111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2"/>
      <c r="D404" s="42"/>
      <c r="E404" s="43"/>
      <c r="F404" s="42"/>
      <c r="G404" s="42"/>
      <c r="H404" s="59"/>
      <c r="I404" s="42"/>
      <c r="J404" s="6"/>
      <c r="K404" s="116"/>
      <c r="L404" s="111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2"/>
      <c r="D405" s="42"/>
      <c r="E405" s="43"/>
      <c r="F405" s="42"/>
      <c r="G405" s="42"/>
      <c r="H405" s="59"/>
      <c r="I405" s="42"/>
      <c r="J405" s="6"/>
      <c r="K405" s="116"/>
      <c r="L405" s="111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2"/>
      <c r="D406" s="42"/>
      <c r="E406" s="43"/>
      <c r="F406" s="42"/>
      <c r="G406" s="42"/>
      <c r="H406" s="59"/>
      <c r="I406" s="42"/>
      <c r="J406" s="6"/>
      <c r="K406" s="116"/>
      <c r="L406" s="111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2"/>
      <c r="D407" s="42"/>
      <c r="E407" s="43"/>
      <c r="F407" s="42"/>
      <c r="G407" s="42"/>
      <c r="H407" s="59"/>
      <c r="I407" s="42"/>
      <c r="J407" s="6"/>
      <c r="K407" s="116"/>
      <c r="L407" s="111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2"/>
      <c r="D408" s="42"/>
      <c r="E408" s="43"/>
      <c r="F408" s="42"/>
      <c r="G408" s="42"/>
      <c r="H408" s="59"/>
      <c r="I408" s="42"/>
      <c r="J408" s="6"/>
      <c r="K408" s="116"/>
      <c r="L408" s="111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2"/>
      <c r="D409" s="42"/>
      <c r="E409" s="43"/>
      <c r="F409" s="42"/>
      <c r="G409" s="42"/>
      <c r="H409" s="59"/>
      <c r="I409" s="42"/>
      <c r="J409" s="6"/>
      <c r="K409" s="116"/>
      <c r="L409" s="111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2"/>
      <c r="D410" s="42"/>
      <c r="E410" s="43"/>
      <c r="F410" s="42"/>
      <c r="G410" s="42"/>
      <c r="H410" s="59"/>
      <c r="I410" s="42"/>
      <c r="J410" s="6"/>
      <c r="K410" s="116"/>
      <c r="L410" s="111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2"/>
      <c r="D411" s="42"/>
      <c r="E411" s="43"/>
      <c r="F411" s="42"/>
      <c r="G411" s="42"/>
      <c r="H411" s="59"/>
      <c r="I411" s="42"/>
      <c r="J411" s="6"/>
      <c r="K411" s="116"/>
      <c r="L411" s="111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2"/>
      <c r="D412" s="42"/>
      <c r="E412" s="43"/>
      <c r="F412" s="42"/>
      <c r="G412" s="42"/>
      <c r="H412" s="59"/>
      <c r="I412" s="42"/>
      <c r="J412" s="6"/>
      <c r="K412" s="116"/>
      <c r="L412" s="111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2"/>
      <c r="D413" s="42"/>
      <c r="E413" s="43"/>
      <c r="F413" s="42"/>
      <c r="G413" s="42"/>
      <c r="H413" s="59"/>
      <c r="I413" s="42"/>
      <c r="J413" s="6"/>
      <c r="K413" s="116"/>
      <c r="L413" s="111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2"/>
      <c r="D414" s="42"/>
      <c r="E414" s="43"/>
      <c r="F414" s="42"/>
      <c r="G414" s="42"/>
      <c r="H414" s="59"/>
      <c r="I414" s="42"/>
      <c r="J414" s="6"/>
      <c r="K414" s="116"/>
      <c r="L414" s="111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2"/>
      <c r="D415" s="42"/>
      <c r="E415" s="43"/>
      <c r="F415" s="42"/>
      <c r="G415" s="42"/>
      <c r="H415" s="59"/>
      <c r="I415" s="42"/>
      <c r="J415" s="6"/>
      <c r="K415" s="116"/>
      <c r="L415" s="111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2"/>
      <c r="D416" s="42"/>
      <c r="E416" s="43"/>
      <c r="F416" s="42"/>
      <c r="G416" s="42"/>
      <c r="H416" s="59"/>
      <c r="I416" s="42"/>
      <c r="J416" s="6"/>
      <c r="K416" s="116"/>
      <c r="L416" s="111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2"/>
      <c r="D417" s="42"/>
      <c r="E417" s="43"/>
      <c r="F417" s="42"/>
      <c r="G417" s="42"/>
      <c r="H417" s="59"/>
      <c r="I417" s="42"/>
      <c r="J417" s="6"/>
      <c r="K417" s="116"/>
      <c r="L417" s="111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2"/>
      <c r="D418" s="42"/>
      <c r="E418" s="43"/>
      <c r="F418" s="42"/>
      <c r="G418" s="42"/>
      <c r="H418" s="59"/>
      <c r="I418" s="42"/>
      <c r="J418" s="6"/>
      <c r="K418" s="116"/>
      <c r="L418" s="111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2"/>
      <c r="D419" s="42"/>
      <c r="E419" s="43"/>
      <c r="F419" s="42"/>
      <c r="G419" s="42"/>
      <c r="H419" s="59"/>
      <c r="I419" s="42"/>
      <c r="J419" s="6"/>
      <c r="K419" s="116"/>
      <c r="L419" s="111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2"/>
      <c r="D420" s="42"/>
      <c r="E420" s="43"/>
      <c r="F420" s="42"/>
      <c r="G420" s="42"/>
      <c r="H420" s="59"/>
      <c r="I420" s="42"/>
      <c r="J420" s="6"/>
      <c r="K420" s="116"/>
      <c r="L420" s="111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2"/>
      <c r="D421" s="42"/>
      <c r="E421" s="43"/>
      <c r="F421" s="42"/>
      <c r="G421" s="42"/>
      <c r="H421" s="59"/>
      <c r="I421" s="42"/>
      <c r="J421" s="6"/>
      <c r="K421" s="116"/>
      <c r="L421" s="111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2"/>
      <c r="D422" s="42"/>
      <c r="E422" s="43"/>
      <c r="F422" s="42"/>
      <c r="G422" s="42"/>
      <c r="H422" s="59"/>
      <c r="I422" s="42"/>
      <c r="J422" s="6"/>
      <c r="K422" s="116"/>
      <c r="L422" s="111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2"/>
      <c r="D423" s="42"/>
      <c r="E423" s="43"/>
      <c r="F423" s="42"/>
      <c r="G423" s="42"/>
      <c r="H423" s="59"/>
      <c r="I423" s="42"/>
      <c r="J423" s="6"/>
      <c r="K423" s="116"/>
      <c r="L423" s="111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2"/>
      <c r="D424" s="42"/>
      <c r="E424" s="43"/>
      <c r="F424" s="42"/>
      <c r="G424" s="42"/>
      <c r="H424" s="59"/>
      <c r="I424" s="42"/>
      <c r="J424" s="6"/>
      <c r="K424" s="116"/>
      <c r="L424" s="111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2"/>
      <c r="D425" s="42"/>
      <c r="E425" s="43"/>
      <c r="F425" s="42"/>
      <c r="G425" s="42"/>
      <c r="H425" s="59"/>
      <c r="I425" s="42"/>
      <c r="J425" s="6"/>
      <c r="K425" s="116"/>
      <c r="L425" s="111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2"/>
      <c r="D426" s="42"/>
      <c r="E426" s="43"/>
      <c r="F426" s="42"/>
      <c r="G426" s="42"/>
      <c r="H426" s="59"/>
      <c r="I426" s="42"/>
      <c r="J426" s="6"/>
      <c r="K426" s="116"/>
      <c r="L426" s="111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2"/>
      <c r="D427" s="42"/>
      <c r="E427" s="43"/>
      <c r="F427" s="42"/>
      <c r="G427" s="42"/>
      <c r="H427" s="59"/>
      <c r="I427" s="42"/>
      <c r="J427" s="6"/>
      <c r="K427" s="116"/>
      <c r="L427" s="111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2"/>
      <c r="D428" s="42"/>
      <c r="E428" s="43"/>
      <c r="F428" s="42"/>
      <c r="G428" s="42"/>
      <c r="H428" s="59"/>
      <c r="I428" s="42"/>
      <c r="J428" s="6"/>
      <c r="K428" s="116"/>
      <c r="L428" s="111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2"/>
      <c r="D429" s="42"/>
      <c r="E429" s="43"/>
      <c r="F429" s="42"/>
      <c r="G429" s="42"/>
      <c r="H429" s="59"/>
      <c r="I429" s="42"/>
      <c r="J429" s="6"/>
      <c r="K429" s="116"/>
      <c r="L429" s="111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2"/>
      <c r="D430" s="42"/>
      <c r="E430" s="43"/>
      <c r="F430" s="42"/>
      <c r="G430" s="42"/>
      <c r="H430" s="59"/>
      <c r="I430" s="42"/>
      <c r="J430" s="6"/>
      <c r="K430" s="116"/>
      <c r="L430" s="111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2"/>
      <c r="D431" s="42"/>
      <c r="E431" s="43"/>
      <c r="F431" s="42"/>
      <c r="G431" s="42"/>
      <c r="H431" s="59"/>
      <c r="I431" s="42"/>
      <c r="J431" s="6"/>
      <c r="K431" s="116"/>
      <c r="L431" s="111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2"/>
      <c r="D432" s="42"/>
      <c r="E432" s="43"/>
      <c r="F432" s="42"/>
      <c r="G432" s="42"/>
      <c r="H432" s="59"/>
      <c r="I432" s="42"/>
      <c r="J432" s="6"/>
      <c r="K432" s="116"/>
      <c r="L432" s="111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2"/>
      <c r="D433" s="42"/>
      <c r="E433" s="43"/>
      <c r="F433" s="42"/>
      <c r="G433" s="42"/>
      <c r="H433" s="59"/>
      <c r="I433" s="42"/>
      <c r="J433" s="6"/>
      <c r="K433" s="116"/>
      <c r="L433" s="111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2"/>
      <c r="D434" s="42"/>
      <c r="E434" s="43"/>
      <c r="F434" s="42"/>
      <c r="G434" s="42"/>
      <c r="H434" s="59"/>
      <c r="I434" s="42"/>
      <c r="J434" s="6"/>
      <c r="K434" s="116"/>
      <c r="L434" s="111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2"/>
      <c r="D435" s="42"/>
      <c r="E435" s="43"/>
      <c r="F435" s="42"/>
      <c r="G435" s="42"/>
      <c r="H435" s="59"/>
      <c r="I435" s="42"/>
      <c r="J435" s="6"/>
      <c r="K435" s="116"/>
      <c r="L435" s="111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2"/>
      <c r="D436" s="42"/>
      <c r="E436" s="43"/>
      <c r="F436" s="42"/>
      <c r="G436" s="42"/>
      <c r="H436" s="59"/>
      <c r="I436" s="42"/>
      <c r="J436" s="6"/>
      <c r="K436" s="116"/>
      <c r="L436" s="111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2"/>
      <c r="D437" s="42"/>
      <c r="E437" s="43"/>
      <c r="F437" s="42"/>
      <c r="G437" s="42"/>
      <c r="H437" s="59"/>
      <c r="I437" s="42"/>
      <c r="J437" s="6"/>
      <c r="K437" s="116"/>
      <c r="L437" s="111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2"/>
      <c r="D438" s="42"/>
      <c r="E438" s="43"/>
      <c r="F438" s="42"/>
      <c r="G438" s="42"/>
      <c r="H438" s="59"/>
      <c r="I438" s="42"/>
      <c r="J438" s="6"/>
      <c r="K438" s="116"/>
      <c r="L438" s="111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2"/>
      <c r="D439" s="42"/>
      <c r="E439" s="43"/>
      <c r="F439" s="42"/>
      <c r="G439" s="42"/>
      <c r="H439" s="59"/>
      <c r="I439" s="42"/>
      <c r="J439" s="6"/>
      <c r="K439" s="116"/>
      <c r="L439" s="111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2"/>
      <c r="D440" s="42"/>
      <c r="E440" s="43"/>
      <c r="F440" s="42"/>
      <c r="G440" s="42"/>
      <c r="H440" s="59"/>
      <c r="I440" s="42"/>
      <c r="J440" s="6"/>
      <c r="K440" s="116"/>
      <c r="L440" s="111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2"/>
      <c r="D441" s="42"/>
      <c r="E441" s="43"/>
      <c r="F441" s="42"/>
      <c r="G441" s="42"/>
      <c r="H441" s="59"/>
      <c r="I441" s="42"/>
      <c r="J441" s="6"/>
      <c r="K441" s="116"/>
      <c r="L441" s="111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2"/>
      <c r="D442" s="42"/>
      <c r="E442" s="43"/>
      <c r="F442" s="42"/>
      <c r="G442" s="42"/>
      <c r="H442" s="59"/>
      <c r="I442" s="42"/>
      <c r="J442" s="6"/>
      <c r="K442" s="116"/>
      <c r="L442" s="111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2"/>
      <c r="D443" s="42"/>
      <c r="E443" s="43"/>
      <c r="F443" s="42"/>
      <c r="G443" s="42"/>
      <c r="H443" s="59"/>
      <c r="I443" s="42"/>
      <c r="J443" s="6"/>
      <c r="K443" s="116"/>
      <c r="L443" s="111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2"/>
      <c r="D444" s="42"/>
      <c r="E444" s="43"/>
      <c r="F444" s="42"/>
      <c r="G444" s="42"/>
      <c r="H444" s="59"/>
      <c r="I444" s="42"/>
      <c r="J444" s="6"/>
      <c r="K444" s="116"/>
      <c r="L444" s="111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2"/>
      <c r="D445" s="42"/>
      <c r="E445" s="43"/>
      <c r="F445" s="42"/>
      <c r="G445" s="42"/>
      <c r="H445" s="59"/>
      <c r="I445" s="42"/>
      <c r="J445" s="6"/>
      <c r="K445" s="116"/>
      <c r="L445" s="111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2"/>
      <c r="D446" s="42"/>
      <c r="E446" s="43"/>
      <c r="F446" s="42"/>
      <c r="G446" s="42"/>
      <c r="H446" s="59"/>
      <c r="I446" s="42"/>
      <c r="J446" s="6"/>
      <c r="K446" s="116"/>
      <c r="L446" s="111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2"/>
      <c r="D447" s="42"/>
      <c r="E447" s="43"/>
      <c r="F447" s="42"/>
      <c r="G447" s="42"/>
      <c r="H447" s="59"/>
      <c r="I447" s="42"/>
      <c r="J447" s="6"/>
      <c r="K447" s="116"/>
      <c r="L447" s="111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2"/>
      <c r="D448" s="42"/>
      <c r="E448" s="43"/>
      <c r="F448" s="42"/>
      <c r="G448" s="42"/>
      <c r="H448" s="59"/>
      <c r="I448" s="42"/>
      <c r="J448" s="6"/>
      <c r="K448" s="116"/>
      <c r="L448" s="111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2"/>
      <c r="D449" s="42"/>
      <c r="E449" s="43"/>
      <c r="F449" s="42"/>
      <c r="G449" s="42"/>
      <c r="H449" s="59"/>
      <c r="I449" s="42"/>
      <c r="J449" s="6"/>
      <c r="K449" s="116"/>
      <c r="L449" s="111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2"/>
      <c r="D450" s="42"/>
      <c r="E450" s="43"/>
      <c r="F450" s="42"/>
      <c r="G450" s="42"/>
      <c r="H450" s="59"/>
      <c r="I450" s="42"/>
      <c r="J450" s="6"/>
      <c r="K450" s="116"/>
      <c r="L450" s="111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2"/>
      <c r="D451" s="42"/>
      <c r="E451" s="43"/>
      <c r="F451" s="42"/>
      <c r="G451" s="42"/>
      <c r="H451" s="59"/>
      <c r="I451" s="42"/>
      <c r="J451" s="6"/>
      <c r="K451" s="116"/>
      <c r="L451" s="111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2"/>
      <c r="D452" s="42"/>
      <c r="E452" s="43"/>
      <c r="F452" s="42"/>
      <c r="G452" s="42"/>
      <c r="H452" s="59"/>
      <c r="I452" s="42"/>
      <c r="J452" s="6"/>
      <c r="K452" s="116"/>
      <c r="L452" s="111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2"/>
      <c r="D453" s="42"/>
      <c r="E453" s="43"/>
      <c r="F453" s="42"/>
      <c r="G453" s="42"/>
      <c r="H453" s="59"/>
      <c r="I453" s="42"/>
      <c r="J453" s="6"/>
      <c r="K453" s="116"/>
      <c r="L453" s="111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2"/>
      <c r="D454" s="42"/>
      <c r="E454" s="43"/>
      <c r="F454" s="42"/>
      <c r="G454" s="42"/>
      <c r="H454" s="59"/>
      <c r="I454" s="42"/>
      <c r="J454" s="6"/>
      <c r="K454" s="116"/>
      <c r="L454" s="111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2"/>
      <c r="D455" s="42"/>
      <c r="E455" s="43"/>
      <c r="F455" s="42"/>
      <c r="G455" s="42"/>
      <c r="H455" s="59"/>
      <c r="I455" s="42"/>
      <c r="J455" s="6"/>
      <c r="K455" s="116"/>
      <c r="L455" s="111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2"/>
      <c r="D456" s="42"/>
      <c r="E456" s="43"/>
      <c r="F456" s="42"/>
      <c r="G456" s="42"/>
      <c r="H456" s="59"/>
      <c r="I456" s="42"/>
      <c r="J456" s="6"/>
      <c r="K456" s="116"/>
      <c r="L456" s="111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2"/>
      <c r="D457" s="42"/>
      <c r="E457" s="43"/>
      <c r="F457" s="42"/>
      <c r="G457" s="42"/>
      <c r="H457" s="59"/>
      <c r="I457" s="42"/>
      <c r="J457" s="6"/>
      <c r="K457" s="116"/>
      <c r="L457" s="111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2"/>
      <c r="D458" s="42"/>
      <c r="E458" s="43"/>
      <c r="F458" s="42"/>
      <c r="G458" s="42"/>
      <c r="H458" s="59"/>
      <c r="I458" s="42"/>
      <c r="J458" s="6"/>
      <c r="K458" s="116"/>
      <c r="L458" s="111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2"/>
      <c r="D459" s="42"/>
      <c r="E459" s="43"/>
      <c r="F459" s="42"/>
      <c r="G459" s="42"/>
      <c r="H459" s="59"/>
      <c r="I459" s="42"/>
      <c r="J459" s="6"/>
      <c r="K459" s="116"/>
      <c r="L459" s="111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2"/>
      <c r="D460" s="42"/>
      <c r="E460" s="43"/>
      <c r="F460" s="42"/>
      <c r="G460" s="42"/>
      <c r="H460" s="59"/>
      <c r="I460" s="42"/>
      <c r="J460" s="6"/>
      <c r="K460" s="116"/>
      <c r="L460" s="111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2"/>
      <c r="D461" s="42"/>
      <c r="E461" s="43"/>
      <c r="F461" s="42"/>
      <c r="G461" s="42"/>
      <c r="H461" s="59"/>
      <c r="I461" s="42"/>
      <c r="J461" s="6"/>
      <c r="K461" s="116"/>
      <c r="L461" s="111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2"/>
      <c r="D462" s="42"/>
      <c r="E462" s="43"/>
      <c r="F462" s="42"/>
      <c r="G462" s="42"/>
      <c r="H462" s="59"/>
      <c r="I462" s="42"/>
      <c r="J462" s="6"/>
      <c r="K462" s="116"/>
      <c r="L462" s="111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2"/>
      <c r="D463" s="42"/>
      <c r="E463" s="43"/>
      <c r="F463" s="42"/>
      <c r="G463" s="42"/>
      <c r="H463" s="59"/>
      <c r="I463" s="42"/>
      <c r="J463" s="6"/>
      <c r="K463" s="116"/>
      <c r="L463" s="111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2"/>
      <c r="D464" s="42"/>
      <c r="E464" s="43"/>
      <c r="F464" s="42"/>
      <c r="G464" s="42"/>
      <c r="H464" s="59"/>
      <c r="I464" s="42"/>
      <c r="J464" s="6"/>
      <c r="K464" s="116"/>
      <c r="L464" s="111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2"/>
      <c r="D465" s="42"/>
      <c r="E465" s="43"/>
      <c r="F465" s="42"/>
      <c r="G465" s="42"/>
      <c r="H465" s="59"/>
      <c r="I465" s="42"/>
      <c r="J465" s="6"/>
      <c r="K465" s="116"/>
      <c r="L465" s="111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2"/>
      <c r="D466" s="42"/>
      <c r="E466" s="43"/>
      <c r="F466" s="42"/>
      <c r="G466" s="42"/>
      <c r="H466" s="59"/>
      <c r="I466" s="42"/>
      <c r="J466" s="6"/>
      <c r="K466" s="116"/>
      <c r="L466" s="111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2"/>
      <c r="D467" s="42"/>
      <c r="E467" s="43"/>
      <c r="F467" s="42"/>
      <c r="G467" s="42"/>
      <c r="H467" s="59"/>
      <c r="I467" s="42"/>
      <c r="J467" s="6"/>
      <c r="K467" s="116"/>
      <c r="L467" s="111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2"/>
      <c r="D468" s="42"/>
      <c r="E468" s="43"/>
      <c r="F468" s="42"/>
      <c r="G468" s="42"/>
      <c r="H468" s="59"/>
      <c r="I468" s="42"/>
      <c r="J468" s="6"/>
      <c r="K468" s="116"/>
      <c r="L468" s="111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2"/>
      <c r="D469" s="42"/>
      <c r="E469" s="43"/>
      <c r="F469" s="42"/>
      <c r="G469" s="42"/>
      <c r="H469" s="59"/>
      <c r="I469" s="42"/>
      <c r="J469" s="6"/>
      <c r="K469" s="116"/>
      <c r="L469" s="111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2"/>
      <c r="D470" s="42"/>
      <c r="E470" s="43"/>
      <c r="F470" s="42"/>
      <c r="G470" s="42"/>
      <c r="H470" s="59"/>
      <c r="I470" s="42"/>
      <c r="J470" s="6"/>
      <c r="K470" s="116"/>
      <c r="L470" s="111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2"/>
      <c r="D471" s="42"/>
      <c r="E471" s="43"/>
      <c r="F471" s="42"/>
      <c r="G471" s="42"/>
      <c r="H471" s="59"/>
      <c r="I471" s="42"/>
      <c r="J471" s="6"/>
      <c r="K471" s="116"/>
      <c r="L471" s="111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2"/>
      <c r="D472" s="42"/>
      <c r="E472" s="43"/>
      <c r="F472" s="42"/>
      <c r="G472" s="42"/>
      <c r="H472" s="59"/>
      <c r="I472" s="42"/>
      <c r="J472" s="6"/>
      <c r="K472" s="116"/>
      <c r="L472" s="111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2"/>
      <c r="D473" s="42"/>
      <c r="E473" s="43"/>
      <c r="F473" s="42"/>
      <c r="G473" s="42"/>
      <c r="H473" s="59"/>
      <c r="I473" s="42"/>
      <c r="J473" s="6"/>
      <c r="K473" s="116"/>
      <c r="L473" s="111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2"/>
      <c r="D474" s="42"/>
      <c r="E474" s="43"/>
      <c r="F474" s="42"/>
      <c r="G474" s="42"/>
      <c r="H474" s="59"/>
      <c r="I474" s="42"/>
      <c r="J474" s="6"/>
      <c r="K474" s="116"/>
      <c r="L474" s="111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2"/>
      <c r="D475" s="42"/>
      <c r="E475" s="43"/>
      <c r="F475" s="42"/>
      <c r="G475" s="42"/>
      <c r="H475" s="59"/>
      <c r="I475" s="42"/>
      <c r="J475" s="6"/>
      <c r="K475" s="116"/>
      <c r="L475" s="111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2"/>
      <c r="D476" s="42"/>
      <c r="E476" s="43"/>
      <c r="F476" s="42"/>
      <c r="G476" s="42"/>
      <c r="H476" s="59"/>
      <c r="I476" s="42"/>
      <c r="J476" s="6"/>
      <c r="K476" s="116"/>
      <c r="L476" s="111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2"/>
      <c r="D477" s="42"/>
      <c r="E477" s="43"/>
      <c r="F477" s="42"/>
      <c r="G477" s="42"/>
      <c r="H477" s="59"/>
      <c r="I477" s="42"/>
      <c r="J477" s="6"/>
      <c r="K477" s="116"/>
      <c r="L477" s="111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2"/>
      <c r="D478" s="42"/>
      <c r="E478" s="43"/>
      <c r="F478" s="42"/>
      <c r="G478" s="42"/>
      <c r="H478" s="59"/>
      <c r="I478" s="42"/>
      <c r="J478" s="6"/>
      <c r="K478" s="116"/>
      <c r="L478" s="111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2"/>
      <c r="D479" s="42"/>
      <c r="E479" s="43"/>
      <c r="F479" s="42"/>
      <c r="G479" s="42"/>
      <c r="H479" s="59"/>
      <c r="I479" s="42"/>
      <c r="J479" s="6"/>
      <c r="K479" s="116"/>
      <c r="L479" s="111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2"/>
      <c r="D480" s="42"/>
      <c r="E480" s="43"/>
      <c r="F480" s="42"/>
      <c r="G480" s="42"/>
      <c r="H480" s="59"/>
      <c r="I480" s="42"/>
      <c r="J480" s="6"/>
      <c r="K480" s="116"/>
      <c r="L480" s="111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2"/>
      <c r="D481" s="42"/>
      <c r="E481" s="43"/>
      <c r="F481" s="42"/>
      <c r="G481" s="42"/>
      <c r="H481" s="59"/>
      <c r="I481" s="42"/>
      <c r="J481" s="6"/>
      <c r="K481" s="116"/>
      <c r="L481" s="111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2"/>
      <c r="D482" s="42"/>
      <c r="E482" s="43"/>
      <c r="F482" s="42"/>
      <c r="G482" s="42"/>
      <c r="H482" s="59"/>
      <c r="I482" s="42"/>
      <c r="J482" s="6"/>
      <c r="K482" s="116"/>
      <c r="L482" s="111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2"/>
      <c r="D483" s="42"/>
      <c r="E483" s="43"/>
      <c r="F483" s="42"/>
      <c r="G483" s="42"/>
      <c r="H483" s="59"/>
      <c r="I483" s="42"/>
      <c r="J483" s="6"/>
      <c r="K483" s="116"/>
      <c r="L483" s="111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2"/>
      <c r="D484" s="42"/>
      <c r="E484" s="43"/>
      <c r="F484" s="42"/>
      <c r="G484" s="42"/>
      <c r="H484" s="59"/>
      <c r="I484" s="42"/>
      <c r="J484" s="6"/>
      <c r="K484" s="116"/>
      <c r="L484" s="111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2"/>
      <c r="D485" s="42"/>
      <c r="E485" s="43"/>
      <c r="F485" s="42"/>
      <c r="G485" s="42"/>
      <c r="H485" s="59"/>
      <c r="I485" s="42"/>
      <c r="J485" s="6"/>
      <c r="K485" s="116"/>
      <c r="L485" s="111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2"/>
      <c r="D486" s="42"/>
      <c r="E486" s="43"/>
      <c r="F486" s="42"/>
      <c r="G486" s="42"/>
      <c r="H486" s="59"/>
      <c r="I486" s="42"/>
      <c r="J486" s="6"/>
      <c r="K486" s="116"/>
      <c r="L486" s="111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2"/>
      <c r="D487" s="42"/>
      <c r="E487" s="43"/>
      <c r="F487" s="42"/>
      <c r="G487" s="42"/>
      <c r="H487" s="59"/>
      <c r="I487" s="42"/>
      <c r="J487" s="6"/>
      <c r="K487" s="116"/>
      <c r="L487" s="111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2"/>
      <c r="D488" s="42"/>
      <c r="E488" s="43"/>
      <c r="F488" s="42"/>
      <c r="G488" s="42"/>
      <c r="H488" s="59"/>
      <c r="I488" s="42"/>
      <c r="J488" s="6"/>
      <c r="K488" s="116"/>
      <c r="L488" s="111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2"/>
      <c r="D489" s="42"/>
      <c r="E489" s="43"/>
      <c r="F489" s="42"/>
      <c r="G489" s="42"/>
      <c r="H489" s="59"/>
      <c r="I489" s="42"/>
      <c r="J489" s="6"/>
      <c r="K489" s="116"/>
      <c r="L489" s="111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2"/>
      <c r="D490" s="42"/>
      <c r="E490" s="43"/>
      <c r="F490" s="42"/>
      <c r="G490" s="42"/>
      <c r="H490" s="59"/>
      <c r="I490" s="42"/>
      <c r="J490" s="6"/>
      <c r="K490" s="116"/>
      <c r="L490" s="111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2"/>
      <c r="D491" s="42"/>
      <c r="E491" s="43"/>
      <c r="F491" s="42"/>
      <c r="G491" s="42"/>
      <c r="H491" s="59"/>
      <c r="I491" s="42"/>
      <c r="J491" s="6"/>
      <c r="K491" s="116"/>
      <c r="L491" s="111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2"/>
      <c r="D492" s="42"/>
      <c r="E492" s="43"/>
      <c r="F492" s="42"/>
      <c r="G492" s="42"/>
      <c r="H492" s="59"/>
      <c r="I492" s="42"/>
      <c r="J492" s="6"/>
      <c r="K492" s="116"/>
      <c r="L492" s="111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2"/>
      <c r="D493" s="42"/>
      <c r="E493" s="43"/>
      <c r="F493" s="42"/>
      <c r="G493" s="42"/>
      <c r="H493" s="59"/>
      <c r="I493" s="42"/>
      <c r="J493" s="6"/>
      <c r="K493" s="116"/>
      <c r="L493" s="111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2"/>
      <c r="D494" s="42"/>
      <c r="E494" s="43"/>
      <c r="F494" s="42"/>
      <c r="G494" s="42"/>
      <c r="H494" s="59"/>
      <c r="I494" s="42"/>
      <c r="J494" s="6"/>
      <c r="K494" s="116"/>
      <c r="L494" s="111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2"/>
      <c r="D495" s="42"/>
      <c r="E495" s="43"/>
      <c r="F495" s="42"/>
      <c r="G495" s="42"/>
      <c r="H495" s="59"/>
      <c r="I495" s="42"/>
      <c r="J495" s="6"/>
      <c r="K495" s="116"/>
      <c r="L495" s="111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2"/>
      <c r="D496" s="42"/>
      <c r="E496" s="43"/>
      <c r="F496" s="42"/>
      <c r="G496" s="42"/>
      <c r="H496" s="59"/>
      <c r="I496" s="42"/>
      <c r="J496" s="6"/>
      <c r="K496" s="116"/>
      <c r="L496" s="111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2"/>
      <c r="D497" s="42"/>
      <c r="E497" s="43"/>
      <c r="F497" s="42"/>
      <c r="G497" s="42"/>
      <c r="H497" s="59"/>
      <c r="I497" s="42"/>
      <c r="J497" s="6"/>
      <c r="K497" s="116"/>
      <c r="L497" s="111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2"/>
      <c r="D498" s="42"/>
      <c r="E498" s="43"/>
      <c r="F498" s="42"/>
      <c r="G498" s="42"/>
      <c r="H498" s="59"/>
      <c r="I498" s="42"/>
      <c r="J498" s="6"/>
      <c r="K498" s="116"/>
      <c r="L498" s="111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2"/>
      <c r="D499" s="42"/>
      <c r="E499" s="43"/>
      <c r="F499" s="42"/>
      <c r="G499" s="42"/>
      <c r="H499" s="59"/>
      <c r="I499" s="42"/>
      <c r="J499" s="6"/>
      <c r="K499" s="116"/>
      <c r="L499" s="111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2"/>
      <c r="D500" s="42"/>
      <c r="E500" s="43"/>
      <c r="F500" s="42"/>
      <c r="G500" s="42"/>
      <c r="H500" s="59"/>
      <c r="I500" s="42"/>
      <c r="J500" s="6"/>
      <c r="K500" s="116"/>
      <c r="L500" s="111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2"/>
      <c r="D501" s="42"/>
      <c r="E501" s="43"/>
      <c r="F501" s="42"/>
      <c r="G501" s="42"/>
      <c r="H501" s="59"/>
      <c r="I501" s="42"/>
      <c r="J501" s="6"/>
      <c r="K501" s="116"/>
      <c r="L501" s="111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2"/>
      <c r="D502" s="42"/>
      <c r="E502" s="43"/>
      <c r="F502" s="42"/>
      <c r="G502" s="42"/>
      <c r="H502" s="59"/>
      <c r="I502" s="42"/>
      <c r="J502" s="6"/>
      <c r="K502" s="116"/>
      <c r="L502" s="111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2"/>
      <c r="D503" s="42"/>
      <c r="E503" s="43"/>
      <c r="F503" s="42"/>
      <c r="G503" s="42"/>
      <c r="H503" s="59"/>
      <c r="I503" s="42"/>
      <c r="J503" s="6"/>
      <c r="K503" s="116"/>
      <c r="L503" s="111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2"/>
      <c r="D504" s="42"/>
      <c r="E504" s="43"/>
      <c r="F504" s="42"/>
      <c r="G504" s="42"/>
      <c r="H504" s="59"/>
      <c r="I504" s="42"/>
      <c r="J504" s="6"/>
      <c r="K504" s="116"/>
      <c r="L504" s="111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2"/>
      <c r="D505" s="42"/>
      <c r="E505" s="43"/>
      <c r="F505" s="42"/>
      <c r="G505" s="42"/>
      <c r="H505" s="59"/>
      <c r="I505" s="42"/>
      <c r="J505" s="6"/>
      <c r="K505" s="116"/>
      <c r="L505" s="111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2"/>
      <c r="D506" s="42"/>
      <c r="E506" s="43"/>
      <c r="F506" s="42"/>
      <c r="G506" s="42"/>
      <c r="H506" s="59"/>
      <c r="I506" s="42"/>
      <c r="J506" s="6"/>
      <c r="K506" s="116"/>
      <c r="L506" s="111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2"/>
      <c r="D507" s="42"/>
      <c r="E507" s="43"/>
      <c r="F507" s="42"/>
      <c r="G507" s="42"/>
      <c r="H507" s="59"/>
      <c r="I507" s="42"/>
      <c r="J507" s="6"/>
      <c r="K507" s="116"/>
      <c r="L507" s="111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2"/>
      <c r="D508" s="42"/>
      <c r="E508" s="43"/>
      <c r="F508" s="42"/>
      <c r="G508" s="42"/>
      <c r="H508" s="59"/>
      <c r="I508" s="42"/>
      <c r="J508" s="6"/>
      <c r="K508" s="116"/>
      <c r="L508" s="111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2"/>
      <c r="D509" s="42"/>
      <c r="E509" s="43"/>
      <c r="F509" s="42"/>
      <c r="G509" s="42"/>
      <c r="H509" s="59"/>
      <c r="I509" s="42"/>
      <c r="J509" s="6"/>
      <c r="K509" s="116"/>
      <c r="L509" s="111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2"/>
      <c r="D510" s="42"/>
      <c r="E510" s="43"/>
      <c r="F510" s="42"/>
      <c r="G510" s="42"/>
      <c r="H510" s="59"/>
      <c r="I510" s="42"/>
      <c r="J510" s="6"/>
      <c r="K510" s="116"/>
      <c r="L510" s="111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2"/>
      <c r="D511" s="42"/>
      <c r="E511" s="43"/>
      <c r="F511" s="42"/>
      <c r="G511" s="42"/>
      <c r="H511" s="59"/>
      <c r="I511" s="42"/>
      <c r="J511" s="6"/>
      <c r="K511" s="116"/>
      <c r="L511" s="111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2"/>
      <c r="D512" s="42"/>
      <c r="E512" s="43"/>
      <c r="F512" s="42"/>
      <c r="G512" s="42"/>
      <c r="H512" s="59"/>
      <c r="I512" s="42"/>
      <c r="J512" s="6"/>
      <c r="K512" s="116"/>
      <c r="L512" s="111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2"/>
      <c r="D513" s="42"/>
      <c r="E513" s="43"/>
      <c r="F513" s="42"/>
      <c r="G513" s="42"/>
      <c r="H513" s="59"/>
      <c r="I513" s="42"/>
      <c r="J513" s="6"/>
      <c r="K513" s="116"/>
      <c r="L513" s="111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2"/>
      <c r="D514" s="42"/>
      <c r="E514" s="43"/>
      <c r="F514" s="42"/>
      <c r="G514" s="42"/>
      <c r="H514" s="59"/>
      <c r="I514" s="42"/>
      <c r="J514" s="6"/>
      <c r="K514" s="116"/>
      <c r="L514" s="111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2"/>
      <c r="D515" s="42"/>
      <c r="E515" s="43"/>
      <c r="F515" s="42"/>
      <c r="G515" s="42"/>
      <c r="H515" s="59"/>
      <c r="I515" s="42"/>
      <c r="J515" s="6"/>
      <c r="K515" s="116"/>
      <c r="L515" s="111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2"/>
      <c r="D516" s="42"/>
      <c r="E516" s="43"/>
      <c r="F516" s="42"/>
      <c r="G516" s="42"/>
      <c r="H516" s="59"/>
      <c r="I516" s="42"/>
      <c r="J516" s="6"/>
      <c r="K516" s="116"/>
      <c r="L516" s="111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2"/>
      <c r="D517" s="42"/>
      <c r="E517" s="43"/>
      <c r="F517" s="42"/>
      <c r="G517" s="42"/>
      <c r="H517" s="59"/>
      <c r="I517" s="42"/>
      <c r="J517" s="6"/>
      <c r="K517" s="116"/>
      <c r="L517" s="111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2"/>
      <c r="D518" s="42"/>
      <c r="E518" s="43"/>
      <c r="F518" s="42"/>
      <c r="G518" s="42"/>
      <c r="H518" s="59"/>
      <c r="I518" s="42"/>
      <c r="J518" s="6"/>
      <c r="K518" s="116"/>
      <c r="L518" s="111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2"/>
      <c r="D519" s="42"/>
      <c r="E519" s="43"/>
      <c r="F519" s="42"/>
      <c r="G519" s="42"/>
      <c r="H519" s="59"/>
      <c r="I519" s="42"/>
      <c r="J519" s="6"/>
      <c r="K519" s="116"/>
      <c r="L519" s="111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2"/>
      <c r="D520" s="42"/>
      <c r="E520" s="43"/>
      <c r="F520" s="42"/>
      <c r="G520" s="42"/>
      <c r="H520" s="59"/>
      <c r="I520" s="42"/>
      <c r="J520" s="6"/>
      <c r="K520" s="116"/>
      <c r="L520" s="111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2"/>
      <c r="D521" s="42"/>
      <c r="E521" s="43"/>
      <c r="F521" s="42"/>
      <c r="G521" s="42"/>
      <c r="H521" s="59"/>
      <c r="I521" s="42"/>
      <c r="J521" s="6"/>
      <c r="K521" s="116"/>
      <c r="L521" s="111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2"/>
      <c r="D522" s="42"/>
      <c r="E522" s="43"/>
      <c r="F522" s="42"/>
      <c r="G522" s="42"/>
      <c r="H522" s="59"/>
      <c r="I522" s="42"/>
      <c r="J522" s="6"/>
      <c r="K522" s="116"/>
      <c r="L522" s="111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2"/>
      <c r="D523" s="42"/>
      <c r="E523" s="43"/>
      <c r="F523" s="42"/>
      <c r="G523" s="42"/>
      <c r="H523" s="59"/>
      <c r="I523" s="42"/>
      <c r="J523" s="6"/>
      <c r="K523" s="116"/>
      <c r="L523" s="111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2"/>
      <c r="D524" s="42"/>
      <c r="E524" s="43"/>
      <c r="F524" s="42"/>
      <c r="G524" s="42"/>
      <c r="H524" s="59"/>
      <c r="I524" s="42"/>
      <c r="J524" s="6"/>
      <c r="K524" s="116"/>
      <c r="L524" s="111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2"/>
      <c r="D525" s="42"/>
      <c r="E525" s="43"/>
      <c r="F525" s="42"/>
      <c r="G525" s="42"/>
      <c r="H525" s="59"/>
      <c r="I525" s="42"/>
      <c r="J525" s="6"/>
      <c r="K525" s="116"/>
      <c r="L525" s="111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2"/>
      <c r="D526" s="42"/>
      <c r="E526" s="43"/>
      <c r="F526" s="42"/>
      <c r="G526" s="42"/>
      <c r="H526" s="59"/>
      <c r="I526" s="42"/>
      <c r="J526" s="6"/>
      <c r="K526" s="116"/>
      <c r="L526" s="111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2"/>
      <c r="D527" s="42"/>
      <c r="E527" s="43"/>
      <c r="F527" s="42"/>
      <c r="G527" s="42"/>
      <c r="H527" s="59"/>
      <c r="I527" s="42"/>
      <c r="J527" s="6"/>
      <c r="K527" s="116"/>
      <c r="L527" s="111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2"/>
      <c r="D528" s="42"/>
      <c r="E528" s="43"/>
      <c r="F528" s="42"/>
      <c r="G528" s="42"/>
      <c r="H528" s="59"/>
      <c r="I528" s="42"/>
      <c r="J528" s="6"/>
      <c r="K528" s="116"/>
      <c r="L528" s="111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2"/>
      <c r="D529" s="42"/>
      <c r="E529" s="43"/>
      <c r="F529" s="42"/>
      <c r="G529" s="42"/>
      <c r="H529" s="59"/>
      <c r="I529" s="42"/>
      <c r="J529" s="6"/>
      <c r="K529" s="116"/>
      <c r="L529" s="111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2"/>
      <c r="D530" s="42"/>
      <c r="E530" s="43"/>
      <c r="F530" s="42"/>
      <c r="G530" s="42"/>
      <c r="H530" s="59"/>
      <c r="I530" s="42"/>
      <c r="J530" s="6"/>
      <c r="K530" s="116"/>
      <c r="L530" s="111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2"/>
      <c r="D531" s="42"/>
      <c r="E531" s="43"/>
      <c r="F531" s="42"/>
      <c r="G531" s="42"/>
      <c r="H531" s="59"/>
      <c r="I531" s="42"/>
      <c r="J531" s="6"/>
      <c r="K531" s="116"/>
      <c r="L531" s="111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2"/>
      <c r="D532" s="42"/>
      <c r="E532" s="43"/>
      <c r="F532" s="42"/>
      <c r="G532" s="42"/>
      <c r="H532" s="59"/>
      <c r="I532" s="42"/>
      <c r="J532" s="6"/>
      <c r="K532" s="116"/>
      <c r="L532" s="111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2"/>
      <c r="D533" s="42"/>
      <c r="E533" s="43"/>
      <c r="F533" s="42"/>
      <c r="G533" s="42"/>
      <c r="H533" s="59"/>
      <c r="I533" s="42"/>
      <c r="J533" s="6"/>
      <c r="K533" s="116"/>
      <c r="L533" s="111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2"/>
      <c r="D534" s="42"/>
      <c r="E534" s="43"/>
      <c r="F534" s="42"/>
      <c r="G534" s="42"/>
      <c r="H534" s="59"/>
      <c r="I534" s="42"/>
      <c r="J534" s="6"/>
      <c r="K534" s="116"/>
      <c r="L534" s="111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2"/>
      <c r="D535" s="42"/>
      <c r="E535" s="43"/>
      <c r="F535" s="42"/>
      <c r="G535" s="42"/>
      <c r="H535" s="59"/>
      <c r="I535" s="42"/>
      <c r="J535" s="6"/>
      <c r="K535" s="116"/>
      <c r="L535" s="111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2"/>
      <c r="D536" s="42"/>
      <c r="E536" s="43"/>
      <c r="F536" s="42"/>
      <c r="G536" s="42"/>
      <c r="H536" s="59"/>
      <c r="I536" s="42"/>
      <c r="J536" s="6"/>
      <c r="K536" s="116"/>
      <c r="L536" s="111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2"/>
      <c r="D537" s="42"/>
      <c r="E537" s="43"/>
      <c r="F537" s="42"/>
      <c r="G537" s="42"/>
      <c r="H537" s="59"/>
      <c r="I537" s="42"/>
      <c r="J537" s="6"/>
      <c r="K537" s="116"/>
      <c r="L537" s="111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2"/>
      <c r="D538" s="42"/>
      <c r="E538" s="43"/>
      <c r="F538" s="42"/>
      <c r="G538" s="42"/>
      <c r="H538" s="59"/>
      <c r="I538" s="42"/>
      <c r="J538" s="6"/>
      <c r="K538" s="116"/>
      <c r="L538" s="111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2"/>
      <c r="D539" s="42"/>
      <c r="E539" s="43"/>
      <c r="F539" s="42"/>
      <c r="G539" s="42"/>
      <c r="H539" s="59"/>
      <c r="I539" s="42"/>
      <c r="J539" s="6"/>
      <c r="K539" s="116"/>
      <c r="L539" s="111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2"/>
      <c r="D540" s="42"/>
      <c r="E540" s="43"/>
      <c r="F540" s="42"/>
      <c r="G540" s="42"/>
      <c r="H540" s="59"/>
      <c r="I540" s="42"/>
      <c r="J540" s="6"/>
      <c r="K540" s="116"/>
      <c r="L540" s="111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2"/>
      <c r="D541" s="42"/>
      <c r="E541" s="43"/>
      <c r="F541" s="42"/>
      <c r="G541" s="42"/>
      <c r="H541" s="59"/>
      <c r="I541" s="42"/>
      <c r="J541" s="6"/>
      <c r="K541" s="116"/>
      <c r="L541" s="111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2"/>
      <c r="D542" s="42"/>
      <c r="E542" s="43"/>
      <c r="F542" s="42"/>
      <c r="G542" s="42"/>
      <c r="H542" s="59"/>
      <c r="I542" s="42"/>
      <c r="J542" s="6"/>
      <c r="K542" s="116"/>
      <c r="L542" s="111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2"/>
      <c r="D543" s="42"/>
      <c r="E543" s="43"/>
      <c r="F543" s="42"/>
      <c r="G543" s="42"/>
      <c r="H543" s="59"/>
      <c r="I543" s="42"/>
      <c r="J543" s="6"/>
      <c r="K543" s="116"/>
      <c r="L543" s="111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2"/>
      <c r="D544" s="42"/>
      <c r="E544" s="43"/>
      <c r="F544" s="42"/>
      <c r="G544" s="42"/>
      <c r="H544" s="59"/>
      <c r="I544" s="42"/>
      <c r="J544" s="6"/>
      <c r="K544" s="116"/>
      <c r="L544" s="111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2"/>
      <c r="D545" s="42"/>
      <c r="E545" s="43"/>
      <c r="F545" s="42"/>
      <c r="G545" s="42"/>
      <c r="H545" s="59"/>
      <c r="I545" s="42"/>
      <c r="J545" s="6"/>
      <c r="K545" s="116"/>
      <c r="L545" s="111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2"/>
      <c r="D546" s="42"/>
      <c r="E546" s="43"/>
      <c r="F546" s="42"/>
      <c r="G546" s="42"/>
      <c r="H546" s="59"/>
      <c r="I546" s="42"/>
      <c r="J546" s="6"/>
      <c r="K546" s="116"/>
      <c r="L546" s="111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2"/>
      <c r="D547" s="42"/>
      <c r="E547" s="43"/>
      <c r="F547" s="42"/>
      <c r="G547" s="42"/>
      <c r="H547" s="59"/>
      <c r="I547" s="42"/>
      <c r="J547" s="6"/>
      <c r="K547" s="116"/>
      <c r="L547" s="111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2"/>
      <c r="D548" s="42"/>
      <c r="E548" s="43"/>
      <c r="F548" s="42"/>
      <c r="G548" s="42"/>
      <c r="H548" s="59"/>
      <c r="I548" s="42"/>
      <c r="J548" s="6"/>
      <c r="K548" s="116"/>
      <c r="L548" s="111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2"/>
      <c r="D549" s="42"/>
      <c r="E549" s="43"/>
      <c r="F549" s="42"/>
      <c r="G549" s="42"/>
      <c r="H549" s="59"/>
      <c r="I549" s="42"/>
      <c r="J549" s="6"/>
      <c r="K549" s="116"/>
      <c r="L549" s="111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2"/>
      <c r="D550" s="42"/>
      <c r="E550" s="43"/>
      <c r="F550" s="42"/>
      <c r="G550" s="42"/>
      <c r="H550" s="59"/>
      <c r="I550" s="42"/>
      <c r="J550" s="6"/>
      <c r="K550" s="116"/>
      <c r="L550" s="111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2"/>
      <c r="D551" s="42"/>
      <c r="E551" s="43"/>
      <c r="F551" s="42"/>
      <c r="G551" s="42"/>
      <c r="H551" s="59"/>
      <c r="I551" s="42"/>
      <c r="J551" s="6"/>
      <c r="K551" s="116"/>
      <c r="L551" s="111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2"/>
      <c r="D552" s="42"/>
      <c r="E552" s="43"/>
      <c r="F552" s="42"/>
      <c r="G552" s="42"/>
      <c r="H552" s="59"/>
      <c r="I552" s="42"/>
      <c r="J552" s="6"/>
      <c r="K552" s="116"/>
      <c r="L552" s="111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2"/>
      <c r="D553" s="42"/>
      <c r="E553" s="43"/>
      <c r="F553" s="42"/>
      <c r="G553" s="42"/>
      <c r="H553" s="59"/>
      <c r="I553" s="42"/>
      <c r="J553" s="6"/>
      <c r="K553" s="116"/>
      <c r="L553" s="111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2"/>
      <c r="D554" s="42"/>
      <c r="E554" s="43"/>
      <c r="F554" s="42"/>
      <c r="G554" s="42"/>
      <c r="H554" s="59"/>
      <c r="I554" s="42"/>
      <c r="J554" s="6"/>
      <c r="K554" s="116"/>
      <c r="L554" s="111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2"/>
      <c r="D555" s="42"/>
      <c r="E555" s="43"/>
      <c r="F555" s="42"/>
      <c r="G555" s="42"/>
      <c r="H555" s="59"/>
      <c r="I555" s="42"/>
      <c r="J555" s="6"/>
      <c r="K555" s="116"/>
      <c r="L555" s="111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2"/>
      <c r="D556" s="42"/>
      <c r="E556" s="43"/>
      <c r="F556" s="42"/>
      <c r="G556" s="42"/>
      <c r="H556" s="59"/>
      <c r="I556" s="42"/>
      <c r="J556" s="6"/>
      <c r="K556" s="116"/>
      <c r="L556" s="111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2"/>
      <c r="D557" s="42"/>
      <c r="E557" s="43"/>
      <c r="F557" s="42"/>
      <c r="G557" s="42"/>
      <c r="H557" s="59"/>
      <c r="I557" s="42"/>
      <c r="J557" s="6"/>
      <c r="K557" s="116"/>
      <c r="L557" s="111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2"/>
      <c r="D558" s="42"/>
      <c r="E558" s="43"/>
      <c r="F558" s="42"/>
      <c r="G558" s="42"/>
      <c r="H558" s="59"/>
      <c r="I558" s="42"/>
      <c r="J558" s="6"/>
      <c r="K558" s="116"/>
      <c r="L558" s="111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2"/>
      <c r="D559" s="42"/>
      <c r="E559" s="43"/>
      <c r="F559" s="42"/>
      <c r="G559" s="42"/>
      <c r="H559" s="59"/>
      <c r="I559" s="42"/>
      <c r="J559" s="6"/>
      <c r="K559" s="116"/>
      <c r="L559" s="111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2"/>
      <c r="D560" s="42"/>
      <c r="E560" s="43"/>
      <c r="F560" s="42"/>
      <c r="G560" s="42"/>
      <c r="H560" s="59"/>
      <c r="I560" s="42"/>
      <c r="J560" s="6"/>
      <c r="K560" s="116"/>
      <c r="L560" s="111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2"/>
      <c r="D561" s="42"/>
      <c r="E561" s="43"/>
      <c r="F561" s="42"/>
      <c r="G561" s="42"/>
      <c r="H561" s="59"/>
      <c r="I561" s="42"/>
      <c r="J561" s="6"/>
      <c r="K561" s="116"/>
      <c r="L561" s="111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2"/>
      <c r="D562" s="42"/>
      <c r="E562" s="43"/>
      <c r="F562" s="42"/>
      <c r="G562" s="42"/>
      <c r="H562" s="59"/>
      <c r="I562" s="42"/>
      <c r="J562" s="6"/>
      <c r="K562" s="116"/>
      <c r="L562" s="111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2"/>
      <c r="D563" s="42"/>
      <c r="E563" s="43"/>
      <c r="F563" s="42"/>
      <c r="G563" s="42"/>
      <c r="H563" s="59"/>
      <c r="I563" s="42"/>
      <c r="J563" s="6"/>
      <c r="K563" s="116"/>
      <c r="L563" s="111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2"/>
      <c r="D564" s="42"/>
      <c r="E564" s="43"/>
      <c r="F564" s="42"/>
      <c r="G564" s="42"/>
      <c r="H564" s="59"/>
      <c r="I564" s="42"/>
      <c r="J564" s="6"/>
      <c r="K564" s="116"/>
      <c r="L564" s="111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2"/>
      <c r="D565" s="42"/>
      <c r="E565" s="43"/>
      <c r="F565" s="42"/>
      <c r="G565" s="42"/>
      <c r="H565" s="59"/>
      <c r="I565" s="42"/>
      <c r="J565" s="6"/>
      <c r="K565" s="116"/>
      <c r="L565" s="111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2"/>
      <c r="D566" s="42"/>
      <c r="E566" s="43"/>
      <c r="F566" s="42"/>
      <c r="G566" s="42"/>
      <c r="H566" s="59"/>
      <c r="I566" s="42"/>
      <c r="J566" s="6"/>
      <c r="K566" s="116"/>
      <c r="L566" s="111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2"/>
      <c r="D567" s="42"/>
      <c r="E567" s="43"/>
      <c r="F567" s="42"/>
      <c r="G567" s="42"/>
      <c r="H567" s="59"/>
      <c r="I567" s="42"/>
      <c r="J567" s="6"/>
      <c r="K567" s="116"/>
      <c r="L567" s="111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2"/>
      <c r="D568" s="42"/>
      <c r="E568" s="43"/>
      <c r="F568" s="42"/>
      <c r="G568" s="42"/>
      <c r="H568" s="59"/>
      <c r="I568" s="42"/>
      <c r="J568" s="6"/>
      <c r="K568" s="116"/>
      <c r="L568" s="111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2"/>
      <c r="D569" s="42"/>
      <c r="E569" s="43"/>
      <c r="F569" s="42"/>
      <c r="G569" s="42"/>
      <c r="H569" s="59"/>
      <c r="I569" s="42"/>
      <c r="J569" s="6"/>
      <c r="K569" s="116"/>
      <c r="L569" s="111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2"/>
      <c r="D570" s="42"/>
      <c r="E570" s="43"/>
      <c r="F570" s="42"/>
      <c r="G570" s="42"/>
      <c r="H570" s="59"/>
      <c r="I570" s="42"/>
      <c r="J570" s="6"/>
      <c r="K570" s="116"/>
      <c r="L570" s="111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2"/>
      <c r="D571" s="42"/>
      <c r="E571" s="43"/>
      <c r="F571" s="42"/>
      <c r="G571" s="42"/>
      <c r="H571" s="59"/>
      <c r="I571" s="42"/>
      <c r="J571" s="6"/>
      <c r="K571" s="116"/>
      <c r="L571" s="111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2"/>
      <c r="D572" s="42"/>
      <c r="E572" s="43"/>
      <c r="F572" s="42"/>
      <c r="G572" s="42"/>
      <c r="H572" s="59"/>
      <c r="I572" s="42"/>
      <c r="J572" s="6"/>
      <c r="K572" s="116"/>
      <c r="L572" s="111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2"/>
      <c r="D573" s="42"/>
      <c r="E573" s="43"/>
      <c r="F573" s="42"/>
      <c r="G573" s="42"/>
      <c r="H573" s="59"/>
      <c r="I573" s="42"/>
      <c r="J573" s="6"/>
      <c r="K573" s="116"/>
      <c r="L573" s="111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2"/>
      <c r="D574" s="42"/>
      <c r="E574" s="43"/>
      <c r="F574" s="42"/>
      <c r="G574" s="42"/>
      <c r="H574" s="59"/>
      <c r="I574" s="42"/>
      <c r="J574" s="6"/>
      <c r="K574" s="116"/>
      <c r="L574" s="111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2"/>
      <c r="D575" s="42"/>
      <c r="E575" s="43"/>
      <c r="F575" s="42"/>
      <c r="G575" s="42"/>
      <c r="H575" s="59"/>
      <c r="I575" s="42"/>
      <c r="J575" s="6"/>
      <c r="K575" s="116"/>
      <c r="L575" s="111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2"/>
      <c r="D576" s="42"/>
      <c r="E576" s="43"/>
      <c r="F576" s="42"/>
      <c r="G576" s="42"/>
      <c r="H576" s="59"/>
      <c r="I576" s="42"/>
      <c r="J576" s="6"/>
      <c r="K576" s="116"/>
      <c r="L576" s="111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2"/>
      <c r="D577" s="42"/>
      <c r="E577" s="43"/>
      <c r="F577" s="42"/>
      <c r="G577" s="42"/>
      <c r="H577" s="59"/>
      <c r="I577" s="42"/>
      <c r="J577" s="6"/>
      <c r="K577" s="116"/>
      <c r="L577" s="111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2"/>
      <c r="D578" s="42"/>
      <c r="E578" s="43"/>
      <c r="F578" s="42"/>
      <c r="G578" s="42"/>
      <c r="H578" s="59"/>
      <c r="I578" s="42"/>
      <c r="J578" s="6"/>
      <c r="K578" s="116"/>
      <c r="L578" s="111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2"/>
      <c r="D579" s="42"/>
      <c r="E579" s="43"/>
      <c r="F579" s="42"/>
      <c r="G579" s="42"/>
      <c r="H579" s="59"/>
      <c r="I579" s="42"/>
      <c r="J579" s="6"/>
      <c r="K579" s="116"/>
      <c r="L579" s="111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2"/>
      <c r="D580" s="42"/>
      <c r="E580" s="43"/>
      <c r="F580" s="42"/>
      <c r="G580" s="42"/>
      <c r="H580" s="59"/>
      <c r="I580" s="42"/>
      <c r="J580" s="6"/>
      <c r="K580" s="116"/>
      <c r="L580" s="111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2"/>
      <c r="D581" s="42"/>
      <c r="E581" s="43"/>
      <c r="F581" s="42"/>
      <c r="G581" s="42"/>
      <c r="H581" s="59"/>
      <c r="I581" s="42"/>
      <c r="J581" s="6"/>
      <c r="K581" s="116"/>
      <c r="L581" s="111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2"/>
      <c r="D582" s="42"/>
      <c r="E582" s="43"/>
      <c r="F582" s="42"/>
      <c r="G582" s="42"/>
      <c r="H582" s="59"/>
      <c r="I582" s="42"/>
      <c r="J582" s="6"/>
      <c r="K582" s="116"/>
      <c r="L582" s="111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2"/>
      <c r="D583" s="42"/>
      <c r="E583" s="43"/>
      <c r="F583" s="42"/>
      <c r="G583" s="42"/>
      <c r="H583" s="59"/>
      <c r="I583" s="42"/>
      <c r="J583" s="6"/>
      <c r="K583" s="116"/>
      <c r="L583" s="111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2"/>
      <c r="D584" s="42"/>
      <c r="E584" s="43"/>
      <c r="F584" s="42"/>
      <c r="G584" s="42"/>
      <c r="H584" s="59"/>
      <c r="I584" s="42"/>
      <c r="J584" s="6"/>
      <c r="K584" s="116"/>
      <c r="L584" s="111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2"/>
      <c r="D585" s="42"/>
      <c r="E585" s="43"/>
      <c r="F585" s="42"/>
      <c r="G585" s="42"/>
      <c r="H585" s="59"/>
      <c r="I585" s="42"/>
      <c r="J585" s="6"/>
      <c r="K585" s="116"/>
      <c r="L585" s="111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2"/>
      <c r="D586" s="42"/>
      <c r="E586" s="43"/>
      <c r="F586" s="42"/>
      <c r="G586" s="42"/>
      <c r="H586" s="59"/>
      <c r="I586" s="42"/>
      <c r="J586" s="6"/>
      <c r="K586" s="116"/>
      <c r="L586" s="111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2"/>
      <c r="D587" s="42"/>
      <c r="E587" s="43"/>
      <c r="F587" s="42"/>
      <c r="G587" s="42"/>
      <c r="H587" s="59"/>
      <c r="I587" s="42"/>
      <c r="J587" s="6"/>
      <c r="K587" s="116"/>
      <c r="L587" s="111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2"/>
      <c r="D588" s="42"/>
      <c r="E588" s="43"/>
      <c r="F588" s="42"/>
      <c r="G588" s="42"/>
      <c r="H588" s="59"/>
      <c r="I588" s="42"/>
      <c r="J588" s="6"/>
      <c r="K588" s="116"/>
      <c r="L588" s="111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2"/>
      <c r="D589" s="42"/>
      <c r="E589" s="43"/>
      <c r="F589" s="42"/>
      <c r="G589" s="42"/>
      <c r="H589" s="59"/>
      <c r="I589" s="42"/>
      <c r="J589" s="6"/>
      <c r="K589" s="116"/>
      <c r="L589" s="111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2"/>
      <c r="D590" s="42"/>
      <c r="E590" s="43"/>
      <c r="F590" s="42"/>
      <c r="G590" s="42"/>
      <c r="H590" s="59"/>
      <c r="I590" s="42"/>
      <c r="J590" s="6"/>
      <c r="K590" s="116"/>
      <c r="L590" s="111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2"/>
      <c r="D591" s="42"/>
      <c r="E591" s="43"/>
      <c r="F591" s="42"/>
      <c r="G591" s="42"/>
      <c r="H591" s="59"/>
      <c r="I591" s="42"/>
      <c r="J591" s="6"/>
      <c r="K591" s="116"/>
      <c r="L591" s="111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2"/>
      <c r="D592" s="42"/>
      <c r="E592" s="43"/>
      <c r="F592" s="42"/>
      <c r="G592" s="42"/>
      <c r="H592" s="59"/>
      <c r="I592" s="42"/>
      <c r="J592" s="6"/>
      <c r="K592" s="116"/>
      <c r="L592" s="111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2"/>
      <c r="D593" s="42"/>
      <c r="E593" s="43"/>
      <c r="F593" s="42"/>
      <c r="G593" s="42"/>
      <c r="H593" s="59"/>
      <c r="I593" s="42"/>
      <c r="J593" s="6"/>
      <c r="K593" s="116"/>
      <c r="L593" s="111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2"/>
      <c r="D594" s="42"/>
      <c r="E594" s="43"/>
      <c r="F594" s="42"/>
      <c r="G594" s="42"/>
      <c r="H594" s="59"/>
      <c r="I594" s="42"/>
      <c r="J594" s="6"/>
      <c r="K594" s="116"/>
      <c r="L594" s="111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2"/>
      <c r="D595" s="42"/>
      <c r="E595" s="43"/>
      <c r="F595" s="42"/>
      <c r="G595" s="42"/>
      <c r="H595" s="59"/>
      <c r="I595" s="42"/>
      <c r="J595" s="6"/>
      <c r="K595" s="116"/>
      <c r="L595" s="111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2"/>
      <c r="D596" s="42"/>
      <c r="E596" s="43"/>
      <c r="F596" s="42"/>
      <c r="G596" s="42"/>
      <c r="H596" s="59"/>
      <c r="I596" s="42"/>
      <c r="J596" s="6"/>
      <c r="K596" s="116"/>
      <c r="L596" s="111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2"/>
      <c r="D597" s="42"/>
      <c r="E597" s="43"/>
      <c r="F597" s="42"/>
      <c r="G597" s="42"/>
      <c r="H597" s="59"/>
      <c r="I597" s="42"/>
      <c r="J597" s="6"/>
      <c r="K597" s="116"/>
      <c r="L597" s="111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2"/>
      <c r="D598" s="42"/>
      <c r="E598" s="43"/>
      <c r="F598" s="42"/>
      <c r="G598" s="42"/>
      <c r="H598" s="59"/>
      <c r="I598" s="42"/>
      <c r="J598" s="6"/>
      <c r="K598" s="116"/>
      <c r="L598" s="111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2"/>
      <c r="D599" s="42"/>
      <c r="E599" s="43"/>
      <c r="F599" s="42"/>
      <c r="G599" s="42"/>
      <c r="H599" s="59"/>
      <c r="I599" s="42"/>
      <c r="J599" s="6"/>
      <c r="K599" s="116"/>
      <c r="L599" s="111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2"/>
      <c r="D600" s="42"/>
      <c r="E600" s="43"/>
      <c r="F600" s="42"/>
      <c r="G600" s="42"/>
      <c r="H600" s="59"/>
      <c r="I600" s="42"/>
      <c r="J600" s="6"/>
      <c r="K600" s="116"/>
      <c r="L600" s="111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2"/>
      <c r="D601" s="42"/>
      <c r="E601" s="43"/>
      <c r="F601" s="42"/>
      <c r="G601" s="42"/>
      <c r="H601" s="59"/>
      <c r="I601" s="42"/>
      <c r="J601" s="6"/>
      <c r="K601" s="116"/>
      <c r="L601" s="111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2"/>
      <c r="D602" s="42"/>
      <c r="E602" s="43"/>
      <c r="F602" s="42"/>
      <c r="G602" s="42"/>
      <c r="H602" s="59"/>
      <c r="I602" s="42"/>
      <c r="J602" s="6"/>
      <c r="K602" s="116"/>
      <c r="L602" s="111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2"/>
      <c r="D603" s="42"/>
      <c r="E603" s="43"/>
      <c r="F603" s="42"/>
      <c r="G603" s="42"/>
      <c r="H603" s="59"/>
      <c r="I603" s="42"/>
      <c r="J603" s="6"/>
      <c r="K603" s="116"/>
      <c r="L603" s="111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2"/>
      <c r="D604" s="42"/>
      <c r="E604" s="43"/>
      <c r="F604" s="42"/>
      <c r="G604" s="42"/>
      <c r="H604" s="59"/>
      <c r="I604" s="42"/>
      <c r="J604" s="6"/>
      <c r="K604" s="116"/>
      <c r="L604" s="111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2"/>
      <c r="D605" s="42"/>
      <c r="E605" s="43"/>
      <c r="F605" s="42"/>
      <c r="G605" s="42"/>
      <c r="H605" s="59"/>
      <c r="I605" s="42"/>
      <c r="J605" s="6"/>
      <c r="K605" s="116"/>
      <c r="L605" s="111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2"/>
      <c r="D606" s="42"/>
      <c r="E606" s="43"/>
      <c r="F606" s="42"/>
      <c r="G606" s="42"/>
      <c r="H606" s="59"/>
      <c r="I606" s="42"/>
      <c r="J606" s="6"/>
      <c r="K606" s="116"/>
      <c r="L606" s="111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2"/>
      <c r="D607" s="42"/>
      <c r="E607" s="43"/>
      <c r="F607" s="42"/>
      <c r="G607" s="42"/>
      <c r="H607" s="59"/>
      <c r="I607" s="42"/>
      <c r="J607" s="6"/>
      <c r="K607" s="116"/>
      <c r="L607" s="111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2"/>
      <c r="D608" s="42"/>
      <c r="E608" s="43"/>
      <c r="F608" s="42"/>
      <c r="G608" s="42"/>
      <c r="H608" s="59"/>
      <c r="I608" s="42"/>
      <c r="J608" s="6"/>
      <c r="K608" s="116"/>
      <c r="L608" s="111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2"/>
      <c r="D609" s="42"/>
      <c r="E609" s="43"/>
      <c r="F609" s="42"/>
      <c r="G609" s="42"/>
      <c r="H609" s="59"/>
      <c r="I609" s="42"/>
      <c r="J609" s="6"/>
      <c r="K609" s="116"/>
      <c r="L609" s="111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2"/>
      <c r="D610" s="42"/>
      <c r="E610" s="43"/>
      <c r="F610" s="42"/>
      <c r="G610" s="42"/>
      <c r="H610" s="59"/>
      <c r="I610" s="42"/>
      <c r="J610" s="6"/>
      <c r="K610" s="116"/>
      <c r="L610" s="111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2"/>
      <c r="D611" s="42"/>
      <c r="E611" s="43"/>
      <c r="F611" s="42"/>
      <c r="G611" s="42"/>
      <c r="H611" s="59"/>
      <c r="I611" s="42"/>
      <c r="J611" s="6"/>
      <c r="K611" s="116"/>
      <c r="L611" s="111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2"/>
      <c r="D612" s="42"/>
      <c r="E612" s="43"/>
      <c r="F612" s="42"/>
      <c r="G612" s="42"/>
      <c r="H612" s="59"/>
      <c r="I612" s="42"/>
      <c r="J612" s="6"/>
      <c r="K612" s="116"/>
      <c r="L612" s="111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2"/>
      <c r="D613" s="42"/>
      <c r="E613" s="43"/>
      <c r="F613" s="42"/>
      <c r="G613" s="42"/>
      <c r="H613" s="59"/>
      <c r="I613" s="42"/>
      <c r="J613" s="6"/>
      <c r="K613" s="116"/>
      <c r="L613" s="111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2"/>
      <c r="D614" s="42"/>
      <c r="E614" s="43"/>
      <c r="F614" s="42"/>
      <c r="G614" s="42"/>
      <c r="H614" s="59"/>
      <c r="I614" s="42"/>
      <c r="J614" s="6"/>
      <c r="K614" s="116"/>
      <c r="L614" s="111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2"/>
      <c r="D615" s="42"/>
      <c r="E615" s="43"/>
      <c r="F615" s="42"/>
      <c r="G615" s="42"/>
      <c r="H615" s="59"/>
      <c r="I615" s="42"/>
      <c r="J615" s="6"/>
      <c r="K615" s="116"/>
      <c r="L615" s="111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2"/>
      <c r="D616" s="42"/>
      <c r="E616" s="43"/>
      <c r="F616" s="42"/>
      <c r="G616" s="42"/>
      <c r="H616" s="59"/>
      <c r="I616" s="42"/>
      <c r="J616" s="6"/>
      <c r="K616" s="116"/>
      <c r="L616" s="111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2"/>
      <c r="D617" s="42"/>
      <c r="E617" s="43"/>
      <c r="F617" s="42"/>
      <c r="G617" s="42"/>
      <c r="H617" s="59"/>
      <c r="I617" s="42"/>
      <c r="J617" s="6"/>
      <c r="K617" s="116"/>
      <c r="L617" s="111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2"/>
      <c r="D618" s="42"/>
      <c r="E618" s="43"/>
      <c r="F618" s="42"/>
      <c r="G618" s="42"/>
      <c r="H618" s="59"/>
      <c r="I618" s="42"/>
      <c r="J618" s="6"/>
      <c r="K618" s="116"/>
      <c r="L618" s="111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2"/>
      <c r="D619" s="42"/>
      <c r="E619" s="43"/>
      <c r="F619" s="42"/>
      <c r="G619" s="42"/>
      <c r="H619" s="59"/>
      <c r="I619" s="42"/>
      <c r="J619" s="6"/>
      <c r="K619" s="116"/>
      <c r="L619" s="111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2"/>
      <c r="D620" s="42"/>
      <c r="E620" s="43"/>
      <c r="F620" s="42"/>
      <c r="G620" s="42"/>
      <c r="H620" s="59"/>
      <c r="I620" s="42"/>
      <c r="J620" s="6"/>
      <c r="K620" s="116"/>
      <c r="L620" s="111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2"/>
      <c r="D621" s="42"/>
      <c r="E621" s="43"/>
      <c r="F621" s="42"/>
      <c r="G621" s="42"/>
      <c r="H621" s="59"/>
      <c r="I621" s="42"/>
      <c r="J621" s="6"/>
      <c r="K621" s="116"/>
      <c r="L621" s="111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2"/>
      <c r="D622" s="42"/>
      <c r="E622" s="43"/>
      <c r="F622" s="42"/>
      <c r="G622" s="42"/>
      <c r="H622" s="59"/>
      <c r="I622" s="42"/>
      <c r="J622" s="6"/>
      <c r="K622" s="116"/>
      <c r="L622" s="111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2"/>
      <c r="D623" s="42"/>
      <c r="E623" s="43"/>
      <c r="F623" s="42"/>
      <c r="G623" s="42"/>
      <c r="H623" s="59"/>
      <c r="I623" s="42"/>
      <c r="J623" s="6"/>
      <c r="K623" s="116"/>
      <c r="L623" s="111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2"/>
      <c r="D624" s="42"/>
      <c r="E624" s="43"/>
      <c r="F624" s="42"/>
      <c r="G624" s="42"/>
      <c r="H624" s="59"/>
      <c r="I624" s="42"/>
      <c r="J624" s="6"/>
      <c r="K624" s="116"/>
      <c r="L624" s="111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2"/>
      <c r="D625" s="42"/>
      <c r="E625" s="43"/>
      <c r="F625" s="42"/>
      <c r="G625" s="42"/>
      <c r="H625" s="59"/>
      <c r="I625" s="42"/>
      <c r="J625" s="6"/>
      <c r="K625" s="116"/>
      <c r="L625" s="111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2"/>
      <c r="D626" s="42"/>
      <c r="E626" s="43"/>
      <c r="F626" s="42"/>
      <c r="G626" s="42"/>
      <c r="H626" s="59"/>
      <c r="I626" s="42"/>
      <c r="J626" s="6"/>
      <c r="K626" s="116"/>
      <c r="L626" s="111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2"/>
      <c r="D627" s="42"/>
      <c r="E627" s="43"/>
      <c r="F627" s="42"/>
      <c r="G627" s="42"/>
      <c r="H627" s="59"/>
      <c r="I627" s="42"/>
      <c r="J627" s="6"/>
      <c r="K627" s="116"/>
      <c r="L627" s="111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2"/>
      <c r="D628" s="42"/>
      <c r="E628" s="43"/>
      <c r="F628" s="42"/>
      <c r="G628" s="42"/>
      <c r="H628" s="59"/>
      <c r="I628" s="42"/>
      <c r="J628" s="6"/>
      <c r="K628" s="116"/>
      <c r="L628" s="111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2"/>
      <c r="D629" s="42"/>
      <c r="E629" s="43"/>
      <c r="F629" s="42"/>
      <c r="G629" s="42"/>
      <c r="H629" s="59"/>
      <c r="I629" s="42"/>
      <c r="J629" s="6"/>
      <c r="K629" s="116"/>
      <c r="L629" s="111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2"/>
      <c r="D630" s="42"/>
      <c r="E630" s="43"/>
      <c r="F630" s="42"/>
      <c r="G630" s="42"/>
      <c r="H630" s="59"/>
      <c r="I630" s="42"/>
      <c r="J630" s="6"/>
      <c r="K630" s="116"/>
      <c r="L630" s="111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2"/>
      <c r="D631" s="42"/>
      <c r="E631" s="43"/>
      <c r="F631" s="42"/>
      <c r="G631" s="42"/>
      <c r="H631" s="59"/>
      <c r="I631" s="42"/>
      <c r="J631" s="6"/>
      <c r="K631" s="116"/>
      <c r="L631" s="111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2"/>
      <c r="D632" s="42"/>
      <c r="E632" s="43"/>
      <c r="F632" s="42"/>
      <c r="G632" s="42"/>
      <c r="H632" s="59"/>
      <c r="I632" s="42"/>
      <c r="J632" s="6"/>
      <c r="K632" s="116"/>
      <c r="L632" s="111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2"/>
      <c r="D633" s="42"/>
      <c r="E633" s="43"/>
      <c r="F633" s="42"/>
      <c r="G633" s="42"/>
      <c r="H633" s="59"/>
      <c r="I633" s="42"/>
      <c r="J633" s="6"/>
      <c r="K633" s="116"/>
      <c r="L633" s="111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2"/>
      <c r="D634" s="42"/>
      <c r="E634" s="43"/>
      <c r="F634" s="42"/>
      <c r="G634" s="42"/>
      <c r="H634" s="59"/>
      <c r="I634" s="42"/>
      <c r="J634" s="6"/>
      <c r="K634" s="116"/>
      <c r="L634" s="111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2"/>
      <c r="D635" s="42"/>
      <c r="E635" s="43"/>
      <c r="F635" s="42"/>
      <c r="G635" s="42"/>
      <c r="H635" s="59"/>
      <c r="I635" s="42"/>
      <c r="J635" s="6"/>
      <c r="K635" s="116"/>
      <c r="L635" s="111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2"/>
      <c r="D636" s="42"/>
      <c r="E636" s="43"/>
      <c r="F636" s="42"/>
      <c r="G636" s="42"/>
      <c r="H636" s="59"/>
      <c r="I636" s="42"/>
      <c r="J636" s="6"/>
      <c r="K636" s="116"/>
      <c r="L636" s="111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2"/>
      <c r="D637" s="42"/>
      <c r="E637" s="43"/>
      <c r="F637" s="42"/>
      <c r="G637" s="42"/>
      <c r="H637" s="59"/>
      <c r="I637" s="42"/>
      <c r="J637" s="6"/>
      <c r="K637" s="116"/>
      <c r="L637" s="111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2"/>
      <c r="D638" s="42"/>
      <c r="E638" s="43"/>
      <c r="F638" s="42"/>
      <c r="G638" s="42"/>
      <c r="H638" s="59"/>
      <c r="I638" s="42"/>
      <c r="J638" s="6"/>
      <c r="K638" s="116"/>
      <c r="L638" s="111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2"/>
      <c r="D639" s="42"/>
      <c r="E639" s="43"/>
      <c r="F639" s="42"/>
      <c r="G639" s="42"/>
      <c r="H639" s="59"/>
      <c r="I639" s="42"/>
      <c r="J639" s="6"/>
      <c r="K639" s="116"/>
      <c r="L639" s="111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2"/>
      <c r="D640" s="42"/>
      <c r="E640" s="43"/>
      <c r="F640" s="42"/>
      <c r="G640" s="42"/>
      <c r="H640" s="59"/>
      <c r="I640" s="42"/>
      <c r="J640" s="6"/>
      <c r="K640" s="116"/>
      <c r="L640" s="111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2"/>
      <c r="D641" s="42"/>
      <c r="E641" s="43"/>
      <c r="F641" s="42"/>
      <c r="G641" s="42"/>
      <c r="H641" s="59"/>
      <c r="I641" s="42"/>
      <c r="J641" s="6"/>
      <c r="K641" s="116"/>
      <c r="L641" s="111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2"/>
      <c r="D642" s="42"/>
      <c r="E642" s="43"/>
      <c r="F642" s="42"/>
      <c r="G642" s="42"/>
      <c r="H642" s="59"/>
      <c r="I642" s="42"/>
      <c r="J642" s="6"/>
      <c r="K642" s="116"/>
      <c r="L642" s="111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2"/>
      <c r="D643" s="42"/>
      <c r="E643" s="43"/>
      <c r="F643" s="42"/>
      <c r="G643" s="42"/>
      <c r="H643" s="59"/>
      <c r="I643" s="42"/>
      <c r="J643" s="6"/>
      <c r="K643" s="116"/>
      <c r="L643" s="111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2"/>
      <c r="D644" s="42"/>
      <c r="E644" s="43"/>
      <c r="F644" s="42"/>
      <c r="G644" s="42"/>
      <c r="H644" s="59"/>
      <c r="I644" s="42"/>
      <c r="J644" s="6"/>
      <c r="K644" s="116"/>
      <c r="L644" s="111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2"/>
      <c r="D645" s="42"/>
      <c r="E645" s="43"/>
      <c r="F645" s="42"/>
      <c r="G645" s="42"/>
      <c r="H645" s="59"/>
      <c r="I645" s="42"/>
      <c r="J645" s="6"/>
      <c r="K645" s="116"/>
      <c r="L645" s="111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2"/>
      <c r="D646" s="42"/>
      <c r="E646" s="43"/>
      <c r="F646" s="42"/>
      <c r="G646" s="42"/>
      <c r="H646" s="59"/>
      <c r="I646" s="42"/>
      <c r="J646" s="6"/>
      <c r="K646" s="116"/>
      <c r="L646" s="111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2"/>
      <c r="D647" s="42"/>
      <c r="E647" s="43"/>
      <c r="F647" s="42"/>
      <c r="G647" s="42"/>
      <c r="H647" s="59"/>
      <c r="I647" s="42"/>
      <c r="J647" s="6"/>
      <c r="K647" s="116"/>
      <c r="L647" s="111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2"/>
      <c r="D648" s="42"/>
      <c r="E648" s="43"/>
      <c r="F648" s="42"/>
      <c r="G648" s="42"/>
      <c r="H648" s="59"/>
      <c r="I648" s="42"/>
      <c r="J648" s="6"/>
      <c r="K648" s="116"/>
      <c r="L648" s="111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2"/>
      <c r="D649" s="42"/>
      <c r="E649" s="43"/>
      <c r="F649" s="42"/>
      <c r="G649" s="42"/>
      <c r="H649" s="59"/>
      <c r="I649" s="42"/>
      <c r="J649" s="6"/>
      <c r="K649" s="116"/>
      <c r="L649" s="111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2"/>
      <c r="D650" s="42"/>
      <c r="E650" s="43"/>
      <c r="F650" s="42"/>
      <c r="G650" s="42"/>
      <c r="H650" s="59"/>
      <c r="I650" s="42"/>
      <c r="J650" s="6"/>
      <c r="K650" s="116"/>
      <c r="L650" s="111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2"/>
      <c r="D651" s="42"/>
      <c r="E651" s="43"/>
      <c r="F651" s="42"/>
      <c r="G651" s="42"/>
      <c r="H651" s="59"/>
      <c r="I651" s="42"/>
      <c r="J651" s="6"/>
      <c r="K651" s="116"/>
      <c r="L651" s="111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2"/>
      <c r="D652" s="42"/>
      <c r="E652" s="43"/>
      <c r="F652" s="42"/>
      <c r="G652" s="42"/>
      <c r="H652" s="59"/>
      <c r="I652" s="42"/>
      <c r="J652" s="6"/>
      <c r="K652" s="116"/>
      <c r="L652" s="111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2"/>
      <c r="D653" s="42"/>
      <c r="E653" s="43"/>
      <c r="F653" s="42"/>
      <c r="G653" s="42"/>
      <c r="H653" s="59"/>
      <c r="I653" s="42"/>
      <c r="J653" s="6"/>
      <c r="K653" s="116"/>
      <c r="L653" s="111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2"/>
      <c r="D654" s="42"/>
      <c r="E654" s="43"/>
      <c r="F654" s="42"/>
      <c r="G654" s="42"/>
      <c r="H654" s="59"/>
      <c r="I654" s="42"/>
      <c r="J654" s="6"/>
      <c r="K654" s="116"/>
      <c r="L654" s="111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2"/>
      <c r="D655" s="42"/>
      <c r="E655" s="43"/>
      <c r="F655" s="42"/>
      <c r="G655" s="42"/>
      <c r="H655" s="59"/>
      <c r="I655" s="42"/>
      <c r="J655" s="6"/>
      <c r="K655" s="116"/>
      <c r="L655" s="111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2"/>
      <c r="D656" s="42"/>
      <c r="E656" s="43"/>
      <c r="F656" s="42"/>
      <c r="G656" s="42"/>
      <c r="H656" s="59"/>
      <c r="I656" s="42"/>
      <c r="J656" s="6"/>
      <c r="K656" s="116"/>
      <c r="L656" s="111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2"/>
      <c r="D657" s="42"/>
      <c r="E657" s="43"/>
      <c r="F657" s="42"/>
      <c r="G657" s="42"/>
      <c r="H657" s="59"/>
      <c r="I657" s="42"/>
      <c r="J657" s="6"/>
      <c r="K657" s="116"/>
      <c r="L657" s="111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2"/>
      <c r="D658" s="42"/>
      <c r="E658" s="43"/>
      <c r="F658" s="42"/>
      <c r="G658" s="42"/>
      <c r="H658" s="59"/>
      <c r="I658" s="42"/>
      <c r="J658" s="6"/>
      <c r="K658" s="116"/>
      <c r="L658" s="111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2"/>
      <c r="D659" s="42"/>
      <c r="E659" s="43"/>
      <c r="F659" s="42"/>
      <c r="G659" s="42"/>
      <c r="H659" s="59"/>
      <c r="I659" s="42"/>
      <c r="J659" s="6"/>
      <c r="K659" s="116"/>
      <c r="L659" s="111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2"/>
      <c r="D660" s="42"/>
      <c r="E660" s="43"/>
      <c r="F660" s="42"/>
      <c r="G660" s="42"/>
      <c r="H660" s="59"/>
      <c r="I660" s="42"/>
      <c r="J660" s="6"/>
      <c r="K660" s="116"/>
      <c r="L660" s="111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2"/>
      <c r="D661" s="42"/>
      <c r="E661" s="43"/>
      <c r="F661" s="42"/>
      <c r="G661" s="42"/>
      <c r="H661" s="59"/>
      <c r="I661" s="42"/>
      <c r="J661" s="6"/>
      <c r="K661" s="116"/>
      <c r="L661" s="111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2"/>
      <c r="D662" s="42"/>
      <c r="E662" s="43"/>
      <c r="F662" s="42"/>
      <c r="G662" s="42"/>
      <c r="H662" s="59"/>
      <c r="I662" s="42"/>
      <c r="J662" s="6"/>
      <c r="K662" s="116"/>
      <c r="L662" s="111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2"/>
      <c r="D663" s="42"/>
      <c r="E663" s="43"/>
      <c r="F663" s="42"/>
      <c r="G663" s="42"/>
      <c r="H663" s="59"/>
      <c r="I663" s="42"/>
      <c r="J663" s="6"/>
      <c r="K663" s="116"/>
      <c r="L663" s="111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2"/>
      <c r="D664" s="42"/>
      <c r="E664" s="43"/>
      <c r="F664" s="42"/>
      <c r="G664" s="42"/>
      <c r="H664" s="59"/>
      <c r="I664" s="42"/>
      <c r="J664" s="6"/>
      <c r="K664" s="116"/>
      <c r="L664" s="111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2"/>
      <c r="D665" s="42"/>
      <c r="E665" s="43"/>
      <c r="F665" s="42"/>
      <c r="G665" s="42"/>
      <c r="H665" s="59"/>
      <c r="I665" s="42"/>
      <c r="J665" s="6"/>
      <c r="K665" s="116"/>
      <c r="L665" s="111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2"/>
      <c r="D666" s="42"/>
      <c r="E666" s="43"/>
      <c r="F666" s="42"/>
      <c r="G666" s="42"/>
      <c r="H666" s="59"/>
      <c r="I666" s="42"/>
      <c r="J666" s="6"/>
      <c r="K666" s="116"/>
      <c r="L666" s="111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2"/>
      <c r="D667" s="42"/>
      <c r="E667" s="43"/>
      <c r="F667" s="42"/>
      <c r="G667" s="42"/>
      <c r="H667" s="59"/>
      <c r="I667" s="42"/>
      <c r="J667" s="6"/>
      <c r="K667" s="116"/>
      <c r="L667" s="111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2"/>
      <c r="D668" s="42"/>
      <c r="E668" s="43"/>
      <c r="F668" s="42"/>
      <c r="G668" s="42"/>
      <c r="H668" s="59"/>
      <c r="I668" s="42"/>
      <c r="J668" s="6"/>
      <c r="K668" s="116"/>
      <c r="L668" s="111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2"/>
      <c r="D669" s="42"/>
      <c r="E669" s="43"/>
      <c r="F669" s="42"/>
      <c r="G669" s="42"/>
      <c r="H669" s="59"/>
      <c r="I669" s="42"/>
      <c r="J669" s="6"/>
      <c r="K669" s="116"/>
      <c r="L669" s="111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2"/>
      <c r="D670" s="42"/>
      <c r="E670" s="43"/>
      <c r="F670" s="42"/>
      <c r="G670" s="42"/>
      <c r="H670" s="59"/>
      <c r="I670" s="42"/>
      <c r="J670" s="6"/>
      <c r="K670" s="116"/>
      <c r="L670" s="111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2"/>
      <c r="D671" s="42"/>
      <c r="E671" s="43"/>
      <c r="F671" s="42"/>
      <c r="G671" s="42"/>
      <c r="H671" s="59"/>
      <c r="I671" s="42"/>
      <c r="J671" s="6"/>
      <c r="K671" s="116"/>
      <c r="L671" s="111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2"/>
      <c r="D672" s="42"/>
      <c r="E672" s="43"/>
      <c r="F672" s="42"/>
      <c r="G672" s="42"/>
      <c r="H672" s="59"/>
      <c r="I672" s="42"/>
      <c r="J672" s="6"/>
      <c r="K672" s="116"/>
      <c r="L672" s="111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2"/>
      <c r="D673" s="42"/>
      <c r="E673" s="43"/>
      <c r="F673" s="42"/>
      <c r="G673" s="42"/>
      <c r="H673" s="59"/>
      <c r="I673" s="42"/>
      <c r="J673" s="6"/>
      <c r="K673" s="116"/>
      <c r="L673" s="111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2"/>
      <c r="D674" s="42"/>
      <c r="E674" s="43"/>
      <c r="F674" s="42"/>
      <c r="G674" s="42"/>
      <c r="H674" s="59"/>
      <c r="I674" s="42"/>
      <c r="J674" s="6"/>
      <c r="K674" s="116"/>
      <c r="L674" s="111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2"/>
      <c r="D675" s="42"/>
      <c r="E675" s="43"/>
      <c r="F675" s="42"/>
      <c r="G675" s="42"/>
      <c r="H675" s="59"/>
      <c r="I675" s="42"/>
      <c r="J675" s="6"/>
      <c r="K675" s="116"/>
      <c r="L675" s="111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2"/>
      <c r="D676" s="42"/>
      <c r="E676" s="43"/>
      <c r="F676" s="42"/>
      <c r="G676" s="42"/>
      <c r="H676" s="59"/>
      <c r="I676" s="42"/>
      <c r="J676" s="6"/>
      <c r="K676" s="116"/>
      <c r="L676" s="111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2"/>
      <c r="D677" s="42"/>
      <c r="E677" s="43"/>
      <c r="F677" s="42"/>
      <c r="G677" s="42"/>
      <c r="H677" s="59"/>
      <c r="I677" s="42"/>
      <c r="J677" s="6"/>
      <c r="K677" s="116"/>
      <c r="L677" s="111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2"/>
      <c r="D678" s="42"/>
      <c r="E678" s="43"/>
      <c r="F678" s="42"/>
      <c r="G678" s="42"/>
      <c r="H678" s="59"/>
      <c r="I678" s="42"/>
      <c r="J678" s="6"/>
      <c r="K678" s="116"/>
      <c r="L678" s="111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2"/>
      <c r="D679" s="42"/>
      <c r="E679" s="43"/>
      <c r="F679" s="42"/>
      <c r="G679" s="42"/>
      <c r="H679" s="59"/>
      <c r="I679" s="42"/>
      <c r="J679" s="6"/>
      <c r="K679" s="116"/>
      <c r="L679" s="111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2"/>
      <c r="D680" s="42"/>
      <c r="E680" s="43"/>
      <c r="F680" s="42"/>
      <c r="G680" s="42"/>
      <c r="H680" s="59"/>
      <c r="I680" s="42"/>
      <c r="J680" s="6"/>
      <c r="K680" s="116"/>
      <c r="L680" s="111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2"/>
      <c r="D681" s="42"/>
      <c r="E681" s="43"/>
      <c r="F681" s="42"/>
      <c r="G681" s="42"/>
      <c r="H681" s="59"/>
      <c r="I681" s="42"/>
      <c r="J681" s="6"/>
      <c r="K681" s="116"/>
      <c r="L681" s="111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2"/>
      <c r="D682" s="42"/>
      <c r="E682" s="43"/>
      <c r="F682" s="42"/>
      <c r="G682" s="42"/>
      <c r="H682" s="59"/>
      <c r="I682" s="42"/>
      <c r="J682" s="6"/>
      <c r="K682" s="116"/>
      <c r="L682" s="111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2"/>
      <c r="D683" s="42"/>
      <c r="E683" s="43"/>
      <c r="F683" s="42"/>
      <c r="G683" s="42"/>
      <c r="H683" s="59"/>
      <c r="I683" s="42"/>
      <c r="J683" s="6"/>
      <c r="K683" s="116"/>
      <c r="L683" s="111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2"/>
      <c r="D684" s="42"/>
      <c r="E684" s="43"/>
      <c r="F684" s="42"/>
      <c r="G684" s="42"/>
      <c r="H684" s="59"/>
      <c r="I684" s="42"/>
      <c r="J684" s="6"/>
      <c r="K684" s="116"/>
      <c r="L684" s="111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2"/>
      <c r="D685" s="42"/>
      <c r="E685" s="43"/>
      <c r="F685" s="42"/>
      <c r="G685" s="42"/>
      <c r="H685" s="59"/>
      <c r="I685" s="42"/>
      <c r="J685" s="6"/>
      <c r="K685" s="116"/>
      <c r="L685" s="111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2"/>
      <c r="D686" s="42"/>
      <c r="E686" s="43"/>
      <c r="F686" s="42"/>
      <c r="G686" s="42"/>
      <c r="H686" s="59"/>
      <c r="I686" s="42"/>
      <c r="J686" s="6"/>
      <c r="K686" s="116"/>
      <c r="L686" s="111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2"/>
      <c r="D687" s="42"/>
      <c r="E687" s="43"/>
      <c r="F687" s="42"/>
      <c r="G687" s="42"/>
      <c r="H687" s="59"/>
      <c r="I687" s="42"/>
      <c r="J687" s="6"/>
      <c r="K687" s="116"/>
      <c r="L687" s="111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2"/>
      <c r="D688" s="42"/>
      <c r="E688" s="43"/>
      <c r="F688" s="42"/>
      <c r="G688" s="42"/>
      <c r="H688" s="59"/>
      <c r="I688" s="42"/>
      <c r="J688" s="6"/>
      <c r="K688" s="116"/>
      <c r="L688" s="111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2"/>
      <c r="D689" s="42"/>
      <c r="E689" s="43"/>
      <c r="F689" s="42"/>
      <c r="G689" s="42"/>
      <c r="H689" s="59"/>
      <c r="I689" s="42"/>
      <c r="J689" s="6"/>
      <c r="K689" s="116"/>
      <c r="L689" s="111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2"/>
      <c r="D690" s="42"/>
      <c r="E690" s="43"/>
      <c r="F690" s="42"/>
      <c r="G690" s="42"/>
      <c r="H690" s="59"/>
      <c r="I690" s="42"/>
      <c r="J690" s="6"/>
      <c r="K690" s="116"/>
      <c r="L690" s="111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2"/>
      <c r="D691" s="42"/>
      <c r="E691" s="43"/>
      <c r="F691" s="42"/>
      <c r="G691" s="42"/>
      <c r="H691" s="59"/>
      <c r="I691" s="42"/>
      <c r="J691" s="6"/>
      <c r="K691" s="116"/>
      <c r="L691" s="111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2"/>
      <c r="D692" s="42"/>
      <c r="E692" s="43"/>
      <c r="F692" s="42"/>
      <c r="G692" s="42"/>
      <c r="H692" s="59"/>
      <c r="I692" s="42"/>
      <c r="J692" s="6"/>
      <c r="K692" s="116"/>
      <c r="L692" s="111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2"/>
      <c r="D693" s="42"/>
      <c r="E693" s="43"/>
      <c r="F693" s="42"/>
      <c r="G693" s="42"/>
      <c r="H693" s="59"/>
      <c r="I693" s="42"/>
      <c r="J693" s="6"/>
      <c r="K693" s="116"/>
      <c r="L693" s="111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2"/>
      <c r="D694" s="42"/>
      <c r="E694" s="43"/>
      <c r="F694" s="42"/>
      <c r="G694" s="42"/>
      <c r="H694" s="59"/>
      <c r="I694" s="42"/>
      <c r="J694" s="6"/>
      <c r="K694" s="116"/>
      <c r="L694" s="111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2"/>
      <c r="D695" s="42"/>
      <c r="E695" s="43"/>
      <c r="F695" s="42"/>
      <c r="G695" s="42"/>
      <c r="H695" s="59"/>
      <c r="I695" s="42"/>
      <c r="J695" s="6"/>
      <c r="K695" s="116"/>
      <c r="L695" s="111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2"/>
      <c r="D696" s="42"/>
      <c r="E696" s="43"/>
      <c r="F696" s="42"/>
      <c r="G696" s="42"/>
      <c r="H696" s="59"/>
      <c r="I696" s="42"/>
      <c r="J696" s="6"/>
      <c r="K696" s="116"/>
      <c r="L696" s="111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2"/>
      <c r="D697" s="42"/>
      <c r="E697" s="43"/>
      <c r="F697" s="42"/>
      <c r="G697" s="42"/>
      <c r="H697" s="59"/>
      <c r="I697" s="42"/>
      <c r="J697" s="6"/>
      <c r="K697" s="116"/>
      <c r="L697" s="111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2"/>
      <c r="D698" s="42"/>
      <c r="E698" s="43"/>
      <c r="F698" s="42"/>
      <c r="G698" s="42"/>
      <c r="H698" s="59"/>
      <c r="I698" s="42"/>
      <c r="J698" s="6"/>
      <c r="K698" s="116"/>
      <c r="L698" s="111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2"/>
      <c r="D699" s="42"/>
      <c r="E699" s="43"/>
      <c r="F699" s="42"/>
      <c r="G699" s="42"/>
      <c r="H699" s="59"/>
      <c r="I699" s="42"/>
      <c r="J699" s="6"/>
      <c r="K699" s="116"/>
      <c r="L699" s="111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2"/>
      <c r="D700" s="42"/>
      <c r="E700" s="43"/>
      <c r="F700" s="42"/>
      <c r="G700" s="42"/>
      <c r="H700" s="59"/>
      <c r="I700" s="42"/>
      <c r="J700" s="6"/>
      <c r="K700" s="116"/>
      <c r="L700" s="111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2"/>
      <c r="D701" s="42"/>
      <c r="E701" s="43"/>
      <c r="F701" s="42"/>
      <c r="G701" s="42"/>
      <c r="H701" s="59"/>
      <c r="I701" s="42"/>
      <c r="J701" s="6"/>
      <c r="K701" s="116"/>
      <c r="L701" s="111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2"/>
      <c r="D702" s="42"/>
      <c r="E702" s="43"/>
      <c r="F702" s="42"/>
      <c r="G702" s="42"/>
      <c r="H702" s="59"/>
      <c r="I702" s="42"/>
      <c r="J702" s="6"/>
      <c r="K702" s="116"/>
      <c r="L702" s="111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2"/>
      <c r="D703" s="42"/>
      <c r="E703" s="43"/>
      <c r="F703" s="42"/>
      <c r="G703" s="42"/>
      <c r="H703" s="59"/>
      <c r="I703" s="42"/>
      <c r="J703" s="6"/>
      <c r="K703" s="116"/>
      <c r="L703" s="111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2"/>
      <c r="D704" s="42"/>
      <c r="E704" s="43"/>
      <c r="F704" s="42"/>
      <c r="G704" s="42"/>
      <c r="H704" s="59"/>
      <c r="I704" s="42"/>
      <c r="J704" s="6"/>
      <c r="K704" s="116"/>
      <c r="L704" s="111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2"/>
      <c r="D705" s="42"/>
      <c r="E705" s="43"/>
      <c r="F705" s="42"/>
      <c r="G705" s="42"/>
      <c r="H705" s="59"/>
      <c r="I705" s="42"/>
      <c r="J705" s="6"/>
      <c r="K705" s="116"/>
      <c r="L705" s="111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2"/>
      <c r="D706" s="42"/>
      <c r="E706" s="43"/>
      <c r="F706" s="42"/>
      <c r="G706" s="42"/>
      <c r="H706" s="59"/>
      <c r="I706" s="42"/>
      <c r="J706" s="6"/>
      <c r="K706" s="116"/>
      <c r="L706" s="111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2"/>
      <c r="D707" s="42"/>
      <c r="E707" s="43"/>
      <c r="F707" s="42"/>
      <c r="G707" s="42"/>
      <c r="H707" s="59"/>
      <c r="I707" s="42"/>
      <c r="J707" s="6"/>
      <c r="K707" s="116"/>
      <c r="L707" s="111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2"/>
      <c r="D708" s="42"/>
      <c r="E708" s="43"/>
      <c r="F708" s="42"/>
      <c r="G708" s="42"/>
      <c r="H708" s="59"/>
      <c r="I708" s="42"/>
      <c r="J708" s="6"/>
      <c r="K708" s="116"/>
      <c r="L708" s="111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2"/>
      <c r="D709" s="42"/>
      <c r="E709" s="43"/>
      <c r="F709" s="42"/>
      <c r="G709" s="42"/>
      <c r="H709" s="59"/>
      <c r="I709" s="42"/>
      <c r="J709" s="6"/>
      <c r="K709" s="116"/>
      <c r="L709" s="111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2"/>
      <c r="D710" s="42"/>
      <c r="E710" s="43"/>
      <c r="F710" s="42"/>
      <c r="G710" s="42"/>
      <c r="H710" s="59"/>
      <c r="I710" s="42"/>
      <c r="J710" s="6"/>
      <c r="K710" s="116"/>
      <c r="L710" s="111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2"/>
      <c r="D711" s="42"/>
      <c r="E711" s="43"/>
      <c r="F711" s="42"/>
      <c r="G711" s="42"/>
      <c r="H711" s="59"/>
      <c r="I711" s="42"/>
      <c r="J711" s="6"/>
      <c r="K711" s="116"/>
      <c r="L711" s="111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2"/>
      <c r="D712" s="42"/>
      <c r="E712" s="43"/>
      <c r="F712" s="42"/>
      <c r="G712" s="42"/>
      <c r="H712" s="59"/>
      <c r="I712" s="42"/>
      <c r="J712" s="6"/>
      <c r="K712" s="116"/>
      <c r="L712" s="111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2"/>
      <c r="D713" s="42"/>
      <c r="E713" s="43"/>
      <c r="F713" s="42"/>
      <c r="G713" s="42"/>
      <c r="H713" s="59"/>
      <c r="I713" s="42"/>
      <c r="J713" s="6"/>
      <c r="K713" s="116"/>
      <c r="L713" s="111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2"/>
      <c r="D714" s="42"/>
      <c r="E714" s="43"/>
      <c r="F714" s="42"/>
      <c r="G714" s="42"/>
      <c r="H714" s="59"/>
      <c r="I714" s="42"/>
      <c r="J714" s="6"/>
      <c r="K714" s="116"/>
      <c r="L714" s="111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2"/>
      <c r="D715" s="42"/>
      <c r="E715" s="43"/>
      <c r="F715" s="42"/>
      <c r="G715" s="42"/>
      <c r="H715" s="59"/>
      <c r="I715" s="42"/>
      <c r="J715" s="6"/>
      <c r="K715" s="116"/>
      <c r="L715" s="111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2"/>
      <c r="D716" s="42"/>
      <c r="E716" s="43"/>
      <c r="F716" s="42"/>
      <c r="G716" s="42"/>
      <c r="H716" s="59"/>
      <c r="I716" s="42"/>
      <c r="J716" s="6"/>
      <c r="K716" s="116"/>
      <c r="L716" s="111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2"/>
      <c r="D717" s="42"/>
      <c r="E717" s="43"/>
      <c r="F717" s="42"/>
      <c r="G717" s="42"/>
      <c r="H717" s="59"/>
      <c r="I717" s="42"/>
      <c r="J717" s="6"/>
      <c r="K717" s="116"/>
      <c r="L717" s="111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2"/>
      <c r="D718" s="42"/>
      <c r="E718" s="43"/>
      <c r="F718" s="42"/>
      <c r="G718" s="42"/>
      <c r="H718" s="59"/>
      <c r="I718" s="42"/>
      <c r="J718" s="6"/>
      <c r="K718" s="116"/>
      <c r="L718" s="111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2"/>
      <c r="D719" s="42"/>
      <c r="E719" s="43"/>
      <c r="F719" s="42"/>
      <c r="G719" s="42"/>
      <c r="H719" s="59"/>
      <c r="I719" s="42"/>
      <c r="J719" s="6"/>
      <c r="K719" s="116"/>
      <c r="L719" s="111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2"/>
      <c r="D720" s="42"/>
      <c r="E720" s="43"/>
      <c r="F720" s="42"/>
      <c r="G720" s="42"/>
      <c r="H720" s="59"/>
      <c r="I720" s="42"/>
      <c r="J720" s="6"/>
      <c r="K720" s="116"/>
      <c r="L720" s="111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2"/>
      <c r="D721" s="42"/>
      <c r="E721" s="43"/>
      <c r="F721" s="42"/>
      <c r="G721" s="42"/>
      <c r="H721" s="59"/>
      <c r="I721" s="42"/>
      <c r="J721" s="6"/>
      <c r="K721" s="116"/>
      <c r="L721" s="111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2"/>
      <c r="D722" s="42"/>
      <c r="E722" s="43"/>
      <c r="F722" s="42"/>
      <c r="G722" s="42"/>
      <c r="H722" s="59"/>
      <c r="I722" s="42"/>
      <c r="J722" s="6"/>
      <c r="K722" s="116"/>
      <c r="L722" s="111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2"/>
      <c r="D723" s="42"/>
      <c r="E723" s="43"/>
      <c r="F723" s="42"/>
      <c r="G723" s="42"/>
      <c r="H723" s="59"/>
      <c r="I723" s="42"/>
      <c r="J723" s="6"/>
      <c r="K723" s="116"/>
      <c r="L723" s="111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2"/>
      <c r="D724" s="42"/>
      <c r="E724" s="43"/>
      <c r="F724" s="42"/>
      <c r="G724" s="42"/>
      <c r="H724" s="59"/>
      <c r="I724" s="42"/>
      <c r="J724" s="6"/>
      <c r="K724" s="116"/>
      <c r="L724" s="111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2"/>
      <c r="D725" s="42"/>
      <c r="E725" s="43"/>
      <c r="F725" s="42"/>
      <c r="G725" s="42"/>
      <c r="H725" s="59"/>
      <c r="I725" s="42"/>
      <c r="J725" s="6"/>
      <c r="K725" s="116"/>
      <c r="L725" s="111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2"/>
      <c r="D726" s="42"/>
      <c r="E726" s="43"/>
      <c r="F726" s="42"/>
      <c r="G726" s="42"/>
      <c r="H726" s="59"/>
      <c r="I726" s="42"/>
      <c r="J726" s="6"/>
      <c r="K726" s="116"/>
      <c r="L726" s="111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2"/>
      <c r="D727" s="42"/>
      <c r="E727" s="43"/>
      <c r="F727" s="42"/>
      <c r="G727" s="42"/>
      <c r="H727" s="59"/>
      <c r="I727" s="42"/>
      <c r="J727" s="6"/>
      <c r="K727" s="116"/>
      <c r="L727" s="111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2"/>
      <c r="D728" s="42"/>
      <c r="E728" s="43"/>
      <c r="F728" s="42"/>
      <c r="G728" s="42"/>
      <c r="H728" s="59"/>
      <c r="I728" s="42"/>
      <c r="J728" s="6"/>
      <c r="K728" s="116"/>
      <c r="L728" s="111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2"/>
      <c r="D729" s="42"/>
      <c r="E729" s="43"/>
      <c r="F729" s="42"/>
      <c r="G729" s="42"/>
      <c r="H729" s="59"/>
      <c r="I729" s="42"/>
      <c r="J729" s="6"/>
      <c r="K729" s="116"/>
      <c r="L729" s="111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2"/>
      <c r="D730" s="42"/>
      <c r="E730" s="43"/>
      <c r="F730" s="42"/>
      <c r="G730" s="42"/>
      <c r="H730" s="59"/>
      <c r="I730" s="42"/>
      <c r="J730" s="6"/>
      <c r="K730" s="116"/>
      <c r="L730" s="111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2"/>
      <c r="D731" s="42"/>
      <c r="E731" s="43"/>
      <c r="F731" s="42"/>
      <c r="G731" s="42"/>
      <c r="H731" s="59"/>
      <c r="I731" s="42"/>
      <c r="J731" s="6"/>
      <c r="K731" s="116"/>
      <c r="L731" s="111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2"/>
      <c r="D732" s="42"/>
      <c r="E732" s="43"/>
      <c r="F732" s="42"/>
      <c r="G732" s="42"/>
      <c r="H732" s="59"/>
      <c r="I732" s="42"/>
      <c r="J732" s="6"/>
      <c r="K732" s="116"/>
      <c r="L732" s="111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2"/>
      <c r="D733" s="42"/>
      <c r="E733" s="43"/>
      <c r="F733" s="42"/>
      <c r="G733" s="42"/>
      <c r="H733" s="59"/>
      <c r="I733" s="42"/>
      <c r="J733" s="6"/>
      <c r="K733" s="116"/>
      <c r="L733" s="111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2"/>
      <c r="D734" s="42"/>
      <c r="E734" s="43"/>
      <c r="F734" s="42"/>
      <c r="G734" s="42"/>
      <c r="H734" s="59"/>
      <c r="I734" s="42"/>
      <c r="J734" s="6"/>
      <c r="K734" s="116"/>
      <c r="L734" s="111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2"/>
      <c r="D735" s="42"/>
      <c r="E735" s="43"/>
      <c r="F735" s="42"/>
      <c r="G735" s="42"/>
      <c r="H735" s="59"/>
      <c r="I735" s="42"/>
      <c r="J735" s="6"/>
      <c r="K735" s="116"/>
      <c r="L735" s="111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2"/>
      <c r="D736" s="42"/>
      <c r="E736" s="43"/>
      <c r="F736" s="42"/>
      <c r="G736" s="42"/>
      <c r="H736" s="59"/>
      <c r="I736" s="42"/>
      <c r="J736" s="6"/>
      <c r="K736" s="116"/>
      <c r="L736" s="111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2"/>
      <c r="D737" s="42"/>
      <c r="E737" s="43"/>
      <c r="F737" s="42"/>
      <c r="G737" s="42"/>
      <c r="H737" s="59"/>
      <c r="I737" s="42"/>
      <c r="J737" s="6"/>
      <c r="K737" s="116"/>
      <c r="L737" s="111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2"/>
      <c r="D738" s="42"/>
      <c r="E738" s="43"/>
      <c r="F738" s="42"/>
      <c r="G738" s="42"/>
      <c r="H738" s="59"/>
      <c r="I738" s="42"/>
      <c r="J738" s="6"/>
      <c r="K738" s="116"/>
      <c r="L738" s="111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2"/>
      <c r="D739" s="42"/>
      <c r="E739" s="43"/>
      <c r="F739" s="42"/>
      <c r="G739" s="42"/>
      <c r="H739" s="59"/>
      <c r="I739" s="42"/>
      <c r="J739" s="6"/>
      <c r="K739" s="116"/>
      <c r="L739" s="111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2"/>
      <c r="D740" s="42"/>
      <c r="E740" s="43"/>
      <c r="F740" s="42"/>
      <c r="G740" s="42"/>
      <c r="H740" s="59"/>
      <c r="I740" s="42"/>
      <c r="J740" s="6"/>
      <c r="K740" s="116"/>
      <c r="L740" s="111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2"/>
      <c r="D741" s="42"/>
      <c r="E741" s="43"/>
      <c r="F741" s="42"/>
      <c r="G741" s="42"/>
      <c r="H741" s="59"/>
      <c r="I741" s="42"/>
      <c r="J741" s="6"/>
      <c r="K741" s="116"/>
      <c r="L741" s="111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2"/>
      <c r="D742" s="42"/>
      <c r="E742" s="43"/>
      <c r="F742" s="42"/>
      <c r="G742" s="42"/>
      <c r="H742" s="59"/>
      <c r="I742" s="42"/>
      <c r="J742" s="6"/>
      <c r="K742" s="116"/>
      <c r="L742" s="111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2"/>
      <c r="D743" s="42"/>
      <c r="E743" s="43"/>
      <c r="F743" s="42"/>
      <c r="G743" s="42"/>
      <c r="H743" s="59"/>
      <c r="I743" s="42"/>
      <c r="J743" s="6"/>
      <c r="K743" s="116"/>
      <c r="L743" s="111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2"/>
      <c r="D744" s="42"/>
      <c r="E744" s="43"/>
      <c r="F744" s="42"/>
      <c r="G744" s="42"/>
      <c r="H744" s="59"/>
      <c r="I744" s="42"/>
      <c r="J744" s="6"/>
      <c r="K744" s="116"/>
      <c r="L744" s="111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2"/>
      <c r="D745" s="42"/>
      <c r="E745" s="43"/>
      <c r="F745" s="42"/>
      <c r="G745" s="42"/>
      <c r="H745" s="59"/>
      <c r="I745" s="42"/>
      <c r="J745" s="6"/>
      <c r="K745" s="116"/>
      <c r="L745" s="111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2"/>
      <c r="D746" s="42"/>
      <c r="E746" s="43"/>
      <c r="F746" s="42"/>
      <c r="G746" s="42"/>
      <c r="H746" s="59"/>
      <c r="I746" s="42"/>
      <c r="J746" s="6"/>
      <c r="K746" s="116"/>
      <c r="L746" s="111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2"/>
      <c r="D747" s="42"/>
      <c r="E747" s="43"/>
      <c r="F747" s="42"/>
      <c r="G747" s="42"/>
      <c r="H747" s="59"/>
      <c r="I747" s="42"/>
      <c r="J747" s="6"/>
      <c r="K747" s="116"/>
      <c r="L747" s="111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2"/>
      <c r="D748" s="42"/>
      <c r="E748" s="43"/>
      <c r="F748" s="42"/>
      <c r="G748" s="42"/>
      <c r="H748" s="59"/>
      <c r="I748" s="42"/>
      <c r="J748" s="6"/>
      <c r="K748" s="116"/>
      <c r="L748" s="111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2"/>
      <c r="D749" s="42"/>
      <c r="E749" s="43"/>
      <c r="F749" s="42"/>
      <c r="G749" s="42"/>
      <c r="H749" s="59"/>
      <c r="I749" s="42"/>
      <c r="J749" s="6"/>
      <c r="K749" s="116"/>
      <c r="L749" s="111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2"/>
      <c r="D750" s="42"/>
      <c r="E750" s="43"/>
      <c r="F750" s="42"/>
      <c r="G750" s="42"/>
      <c r="H750" s="59"/>
      <c r="I750" s="42"/>
      <c r="J750" s="6"/>
      <c r="K750" s="116"/>
      <c r="L750" s="111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2"/>
      <c r="D751" s="42"/>
      <c r="E751" s="43"/>
      <c r="F751" s="42"/>
      <c r="G751" s="42"/>
      <c r="H751" s="59"/>
      <c r="I751" s="42"/>
      <c r="J751" s="6"/>
      <c r="K751" s="116"/>
      <c r="L751" s="111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2"/>
      <c r="D752" s="42"/>
      <c r="E752" s="43"/>
      <c r="F752" s="42"/>
      <c r="G752" s="42"/>
      <c r="H752" s="59"/>
      <c r="I752" s="42"/>
      <c r="J752" s="6"/>
      <c r="K752" s="116"/>
      <c r="L752" s="111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2"/>
      <c r="D753" s="42"/>
      <c r="E753" s="43"/>
      <c r="F753" s="42"/>
      <c r="G753" s="42"/>
      <c r="H753" s="59"/>
      <c r="I753" s="42"/>
      <c r="J753" s="6"/>
      <c r="K753" s="116"/>
      <c r="L753" s="111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2"/>
      <c r="D754" s="42"/>
      <c r="E754" s="43"/>
      <c r="F754" s="42"/>
      <c r="G754" s="42"/>
      <c r="H754" s="59"/>
      <c r="I754" s="42"/>
      <c r="J754" s="6"/>
      <c r="K754" s="116"/>
      <c r="L754" s="111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2"/>
      <c r="D755" s="42"/>
      <c r="E755" s="43"/>
      <c r="F755" s="42"/>
      <c r="G755" s="42"/>
      <c r="H755" s="59"/>
      <c r="I755" s="42"/>
      <c r="J755" s="6"/>
      <c r="K755" s="116"/>
      <c r="L755" s="111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2"/>
      <c r="D756" s="42"/>
      <c r="E756" s="43"/>
      <c r="F756" s="42"/>
      <c r="G756" s="42"/>
      <c r="H756" s="59"/>
      <c r="I756" s="42"/>
      <c r="J756" s="6"/>
      <c r="K756" s="116"/>
      <c r="L756" s="111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2"/>
      <c r="D757" s="42"/>
      <c r="E757" s="43"/>
      <c r="F757" s="42"/>
      <c r="G757" s="42"/>
      <c r="H757" s="59"/>
      <c r="I757" s="42"/>
      <c r="J757" s="6"/>
      <c r="K757" s="116"/>
      <c r="L757" s="111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2"/>
      <c r="D758" s="42"/>
      <c r="E758" s="43"/>
      <c r="F758" s="42"/>
      <c r="G758" s="42"/>
      <c r="H758" s="59"/>
      <c r="I758" s="42"/>
      <c r="J758" s="6"/>
      <c r="K758" s="116"/>
      <c r="L758" s="111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2"/>
      <c r="D759" s="42"/>
      <c r="E759" s="43"/>
      <c r="F759" s="42"/>
      <c r="G759" s="42"/>
      <c r="H759" s="59"/>
      <c r="I759" s="42"/>
      <c r="J759" s="6"/>
      <c r="K759" s="116"/>
      <c r="L759" s="111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2"/>
      <c r="D760" s="42"/>
      <c r="E760" s="43"/>
      <c r="F760" s="42"/>
      <c r="G760" s="42"/>
      <c r="H760" s="59"/>
      <c r="I760" s="42"/>
      <c r="J760" s="6"/>
      <c r="K760" s="116"/>
      <c r="L760" s="111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2"/>
      <c r="D761" s="42"/>
      <c r="E761" s="43"/>
      <c r="F761" s="42"/>
      <c r="G761" s="42"/>
      <c r="H761" s="59"/>
      <c r="I761" s="42"/>
      <c r="J761" s="6"/>
      <c r="K761" s="116"/>
      <c r="L761" s="111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2"/>
      <c r="D762" s="42"/>
      <c r="E762" s="43"/>
      <c r="F762" s="42"/>
      <c r="G762" s="42"/>
      <c r="H762" s="59"/>
      <c r="I762" s="42"/>
      <c r="J762" s="6"/>
      <c r="K762" s="116"/>
      <c r="L762" s="111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2"/>
      <c r="D763" s="42"/>
      <c r="E763" s="43"/>
      <c r="F763" s="42"/>
      <c r="G763" s="42"/>
      <c r="H763" s="59"/>
      <c r="I763" s="42"/>
      <c r="J763" s="6"/>
      <c r="K763" s="116"/>
      <c r="L763" s="111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2"/>
      <c r="D764" s="42"/>
      <c r="E764" s="43"/>
      <c r="F764" s="42"/>
      <c r="G764" s="42"/>
      <c r="H764" s="59"/>
      <c r="I764" s="42"/>
      <c r="J764" s="6"/>
      <c r="K764" s="116"/>
      <c r="L764" s="111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2"/>
      <c r="D765" s="42"/>
      <c r="E765" s="43"/>
      <c r="F765" s="42"/>
      <c r="G765" s="42"/>
      <c r="H765" s="59"/>
      <c r="I765" s="42"/>
      <c r="J765" s="6"/>
      <c r="K765" s="116"/>
      <c r="L765" s="111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2"/>
      <c r="D766" s="42"/>
      <c r="E766" s="43"/>
      <c r="F766" s="42"/>
      <c r="G766" s="42"/>
      <c r="H766" s="59"/>
      <c r="I766" s="42"/>
      <c r="J766" s="6"/>
      <c r="K766" s="116"/>
      <c r="L766" s="111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2"/>
      <c r="D767" s="42"/>
      <c r="E767" s="43"/>
      <c r="F767" s="42"/>
      <c r="G767" s="42"/>
      <c r="H767" s="59"/>
      <c r="I767" s="42"/>
      <c r="J767" s="6"/>
      <c r="K767" s="116"/>
      <c r="L767" s="111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2"/>
      <c r="D768" s="42"/>
      <c r="E768" s="43"/>
      <c r="F768" s="42"/>
      <c r="G768" s="42"/>
      <c r="H768" s="59"/>
      <c r="I768" s="42"/>
      <c r="J768" s="6"/>
      <c r="K768" s="116"/>
      <c r="L768" s="111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2"/>
      <c r="D769" s="42"/>
      <c r="E769" s="43"/>
      <c r="F769" s="42"/>
      <c r="G769" s="42"/>
      <c r="H769" s="59"/>
      <c r="I769" s="42"/>
      <c r="J769" s="6"/>
      <c r="K769" s="116"/>
      <c r="L769" s="111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2"/>
      <c r="D770" s="42"/>
      <c r="E770" s="43"/>
      <c r="F770" s="42"/>
      <c r="G770" s="42"/>
      <c r="H770" s="59"/>
      <c r="I770" s="42"/>
      <c r="J770" s="6"/>
      <c r="K770" s="116"/>
      <c r="L770" s="111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2"/>
      <c r="D771" s="42"/>
      <c r="E771" s="43"/>
      <c r="F771" s="42"/>
      <c r="G771" s="42"/>
      <c r="H771" s="59"/>
      <c r="I771" s="42"/>
      <c r="J771" s="6"/>
      <c r="K771" s="116"/>
      <c r="L771" s="111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2"/>
      <c r="D772" s="42"/>
      <c r="E772" s="43"/>
      <c r="F772" s="42"/>
      <c r="G772" s="42"/>
      <c r="H772" s="59"/>
      <c r="I772" s="42"/>
      <c r="J772" s="6"/>
      <c r="K772" s="116"/>
      <c r="L772" s="111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2"/>
      <c r="D773" s="42"/>
      <c r="E773" s="43"/>
      <c r="F773" s="42"/>
      <c r="G773" s="42"/>
      <c r="H773" s="59"/>
      <c r="I773" s="42"/>
      <c r="J773" s="6"/>
      <c r="K773" s="116"/>
      <c r="L773" s="111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2"/>
      <c r="D774" s="42"/>
      <c r="E774" s="43"/>
      <c r="F774" s="42"/>
      <c r="G774" s="42"/>
      <c r="H774" s="59"/>
      <c r="I774" s="42"/>
      <c r="J774" s="6"/>
      <c r="K774" s="116"/>
      <c r="L774" s="111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2"/>
      <c r="D775" s="42"/>
      <c r="E775" s="43"/>
      <c r="F775" s="42"/>
      <c r="G775" s="42"/>
      <c r="H775" s="59"/>
      <c r="I775" s="42"/>
      <c r="J775" s="6"/>
      <c r="K775" s="116"/>
      <c r="L775" s="111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2"/>
      <c r="D776" s="42"/>
      <c r="E776" s="43"/>
      <c r="F776" s="42"/>
      <c r="G776" s="42"/>
      <c r="H776" s="59"/>
      <c r="I776" s="42"/>
      <c r="J776" s="6"/>
      <c r="K776" s="116"/>
      <c r="L776" s="111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2"/>
      <c r="D777" s="42"/>
      <c r="E777" s="43"/>
      <c r="F777" s="42"/>
      <c r="G777" s="42"/>
      <c r="H777" s="59"/>
      <c r="I777" s="42"/>
      <c r="J777" s="6"/>
      <c r="K777" s="116"/>
      <c r="L777" s="111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2"/>
      <c r="D778" s="42"/>
      <c r="E778" s="43"/>
      <c r="F778" s="42"/>
      <c r="G778" s="42"/>
      <c r="H778" s="59"/>
      <c r="I778" s="42"/>
      <c r="J778" s="6"/>
      <c r="K778" s="116"/>
      <c r="L778" s="111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2"/>
      <c r="D779" s="42"/>
      <c r="E779" s="43"/>
      <c r="F779" s="42"/>
      <c r="G779" s="42"/>
      <c r="H779" s="59"/>
      <c r="I779" s="42"/>
      <c r="J779" s="6"/>
      <c r="K779" s="116"/>
      <c r="L779" s="111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2"/>
      <c r="D780" s="42"/>
      <c r="E780" s="43"/>
      <c r="F780" s="42"/>
      <c r="G780" s="42"/>
      <c r="H780" s="59"/>
      <c r="I780" s="42"/>
      <c r="J780" s="6"/>
      <c r="K780" s="116"/>
      <c r="L780" s="111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2"/>
      <c r="D781" s="42"/>
      <c r="E781" s="43"/>
      <c r="F781" s="42"/>
      <c r="G781" s="42"/>
      <c r="H781" s="59"/>
      <c r="I781" s="42"/>
      <c r="J781" s="6"/>
      <c r="K781" s="116"/>
      <c r="L781" s="111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2"/>
      <c r="D782" s="42"/>
      <c r="E782" s="43"/>
      <c r="F782" s="42"/>
      <c r="G782" s="42"/>
      <c r="H782" s="59"/>
      <c r="I782" s="42"/>
      <c r="J782" s="6"/>
      <c r="K782" s="116"/>
      <c r="L782" s="111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2"/>
      <c r="D783" s="42"/>
      <c r="E783" s="43"/>
      <c r="F783" s="42"/>
      <c r="G783" s="42"/>
      <c r="H783" s="59"/>
      <c r="I783" s="42"/>
      <c r="J783" s="6"/>
      <c r="K783" s="116"/>
      <c r="L783" s="111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2"/>
      <c r="D784" s="42"/>
      <c r="E784" s="43"/>
      <c r="F784" s="42"/>
      <c r="G784" s="42"/>
      <c r="H784" s="59"/>
      <c r="I784" s="42"/>
      <c r="J784" s="6"/>
      <c r="K784" s="116"/>
      <c r="L784" s="111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2"/>
      <c r="D785" s="42"/>
      <c r="E785" s="43"/>
      <c r="F785" s="42"/>
      <c r="G785" s="42"/>
      <c r="H785" s="59"/>
      <c r="I785" s="42"/>
      <c r="J785" s="6"/>
      <c r="K785" s="116"/>
      <c r="L785" s="111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2"/>
      <c r="D786" s="42"/>
      <c r="E786" s="43"/>
      <c r="F786" s="42"/>
      <c r="G786" s="42"/>
      <c r="H786" s="59"/>
      <c r="I786" s="42"/>
      <c r="J786" s="6"/>
      <c r="K786" s="116"/>
      <c r="L786" s="111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2"/>
      <c r="D787" s="42"/>
      <c r="E787" s="43"/>
      <c r="F787" s="42"/>
      <c r="G787" s="42"/>
      <c r="H787" s="59"/>
      <c r="I787" s="42"/>
      <c r="J787" s="6"/>
      <c r="K787" s="116"/>
      <c r="L787" s="111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2"/>
      <c r="D788" s="42"/>
      <c r="E788" s="43"/>
      <c r="F788" s="42"/>
      <c r="G788" s="42"/>
      <c r="H788" s="59"/>
      <c r="I788" s="42"/>
      <c r="J788" s="6"/>
      <c r="K788" s="116"/>
      <c r="L788" s="111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2"/>
      <c r="D789" s="42"/>
      <c r="E789" s="43"/>
      <c r="F789" s="42"/>
      <c r="G789" s="42"/>
      <c r="H789" s="59"/>
      <c r="I789" s="42"/>
      <c r="J789" s="6"/>
      <c r="K789" s="116"/>
      <c r="L789" s="111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2"/>
      <c r="D790" s="42"/>
      <c r="E790" s="43"/>
      <c r="F790" s="42"/>
      <c r="G790" s="42"/>
      <c r="H790" s="59"/>
      <c r="I790" s="42"/>
      <c r="J790" s="6"/>
      <c r="K790" s="116"/>
      <c r="L790" s="111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2"/>
      <c r="D791" s="42"/>
      <c r="E791" s="43"/>
      <c r="F791" s="42"/>
      <c r="G791" s="42"/>
      <c r="H791" s="59"/>
      <c r="I791" s="42"/>
      <c r="J791" s="6"/>
      <c r="K791" s="116"/>
      <c r="L791" s="111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2"/>
      <c r="D792" s="42"/>
      <c r="E792" s="43"/>
      <c r="F792" s="42"/>
      <c r="G792" s="42"/>
      <c r="H792" s="59"/>
      <c r="I792" s="42"/>
      <c r="J792" s="6"/>
      <c r="K792" s="116"/>
      <c r="L792" s="111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2"/>
      <c r="D793" s="42"/>
      <c r="E793" s="43"/>
      <c r="F793" s="42"/>
      <c r="G793" s="42"/>
      <c r="H793" s="59"/>
      <c r="I793" s="42"/>
      <c r="J793" s="6"/>
      <c r="K793" s="116"/>
      <c r="L793" s="111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2"/>
      <c r="D794" s="42"/>
      <c r="E794" s="43"/>
      <c r="F794" s="42"/>
      <c r="G794" s="42"/>
      <c r="H794" s="59"/>
      <c r="I794" s="42"/>
      <c r="J794" s="6"/>
      <c r="K794" s="116"/>
      <c r="L794" s="111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2"/>
      <c r="D795" s="42"/>
      <c r="E795" s="43"/>
      <c r="F795" s="42"/>
      <c r="G795" s="42"/>
      <c r="H795" s="59"/>
      <c r="I795" s="42"/>
      <c r="J795" s="6"/>
      <c r="K795" s="116"/>
      <c r="L795" s="111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2"/>
      <c r="D796" s="42"/>
      <c r="E796" s="43"/>
      <c r="F796" s="42"/>
      <c r="G796" s="42"/>
      <c r="H796" s="59"/>
      <c r="I796" s="42"/>
      <c r="J796" s="6"/>
      <c r="K796" s="116"/>
      <c r="L796" s="111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2"/>
      <c r="D797" s="42"/>
      <c r="E797" s="43"/>
      <c r="F797" s="42"/>
      <c r="G797" s="42"/>
      <c r="H797" s="59"/>
      <c r="I797" s="42"/>
      <c r="J797" s="6"/>
      <c r="K797" s="116"/>
      <c r="L797" s="111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2"/>
      <c r="D798" s="42"/>
      <c r="E798" s="43"/>
      <c r="F798" s="42"/>
      <c r="G798" s="42"/>
      <c r="H798" s="59"/>
      <c r="I798" s="42"/>
      <c r="J798" s="6"/>
      <c r="K798" s="116"/>
      <c r="L798" s="111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2"/>
      <c r="D799" s="42"/>
      <c r="E799" s="43"/>
      <c r="F799" s="42"/>
      <c r="G799" s="42"/>
      <c r="H799" s="59"/>
      <c r="I799" s="42"/>
      <c r="J799" s="6"/>
      <c r="K799" s="116"/>
      <c r="L799" s="111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2"/>
      <c r="D800" s="42"/>
      <c r="E800" s="43"/>
      <c r="F800" s="42"/>
      <c r="G800" s="42"/>
      <c r="H800" s="59"/>
      <c r="I800" s="42"/>
      <c r="J800" s="6"/>
      <c r="K800" s="116"/>
      <c r="L800" s="111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2"/>
      <c r="D801" s="42"/>
      <c r="E801" s="43"/>
      <c r="F801" s="42"/>
      <c r="G801" s="42"/>
      <c r="H801" s="59"/>
      <c r="I801" s="42"/>
      <c r="J801" s="6"/>
      <c r="K801" s="116"/>
      <c r="L801" s="111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2"/>
      <c r="D802" s="42"/>
      <c r="E802" s="43"/>
      <c r="F802" s="42"/>
      <c r="G802" s="42"/>
      <c r="H802" s="59"/>
      <c r="I802" s="42"/>
      <c r="J802" s="6"/>
      <c r="K802" s="116"/>
      <c r="L802" s="111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2"/>
      <c r="D803" s="42"/>
      <c r="E803" s="43"/>
      <c r="F803" s="42"/>
      <c r="G803" s="42"/>
      <c r="H803" s="59"/>
      <c r="I803" s="42"/>
      <c r="J803" s="6"/>
      <c r="K803" s="116"/>
      <c r="L803" s="111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2"/>
      <c r="D804" s="42"/>
      <c r="E804" s="43"/>
      <c r="F804" s="42"/>
      <c r="G804" s="42"/>
      <c r="H804" s="59"/>
      <c r="I804" s="42"/>
      <c r="J804" s="6"/>
      <c r="K804" s="116"/>
      <c r="L804" s="111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2"/>
      <c r="D805" s="42"/>
      <c r="E805" s="43"/>
      <c r="F805" s="42"/>
      <c r="G805" s="42"/>
      <c r="H805" s="59"/>
      <c r="I805" s="42"/>
      <c r="J805" s="6"/>
      <c r="K805" s="116"/>
      <c r="L805" s="111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2"/>
      <c r="D806" s="42"/>
      <c r="E806" s="43"/>
      <c r="F806" s="42"/>
      <c r="G806" s="42"/>
      <c r="H806" s="59"/>
      <c r="I806" s="42"/>
      <c r="J806" s="6"/>
      <c r="K806" s="116"/>
      <c r="L806" s="111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2"/>
      <c r="D807" s="42"/>
      <c r="E807" s="43"/>
      <c r="F807" s="42"/>
      <c r="G807" s="42"/>
      <c r="H807" s="59"/>
      <c r="I807" s="42"/>
      <c r="J807" s="6"/>
      <c r="K807" s="116"/>
      <c r="L807" s="111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2"/>
      <c r="D808" s="42"/>
      <c r="E808" s="43"/>
      <c r="F808" s="42"/>
      <c r="G808" s="42"/>
      <c r="H808" s="59"/>
      <c r="I808" s="42"/>
      <c r="J808" s="6"/>
      <c r="K808" s="116"/>
      <c r="L808" s="111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2"/>
      <c r="D809" s="42"/>
      <c r="E809" s="43"/>
      <c r="F809" s="42"/>
      <c r="G809" s="42"/>
      <c r="H809" s="59"/>
      <c r="I809" s="42"/>
      <c r="J809" s="6"/>
      <c r="K809" s="116"/>
      <c r="L809" s="111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2"/>
      <c r="D810" s="42"/>
      <c r="E810" s="43"/>
      <c r="F810" s="42"/>
      <c r="G810" s="42"/>
      <c r="H810" s="59"/>
      <c r="I810" s="42"/>
      <c r="J810" s="6"/>
      <c r="K810" s="116"/>
      <c r="L810" s="111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2"/>
      <c r="D811" s="42"/>
      <c r="E811" s="43"/>
      <c r="F811" s="42"/>
      <c r="G811" s="42"/>
      <c r="H811" s="59"/>
      <c r="I811" s="42"/>
      <c r="J811" s="6"/>
      <c r="K811" s="116"/>
      <c r="L811" s="111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2"/>
      <c r="D812" s="42"/>
      <c r="E812" s="43"/>
      <c r="F812" s="42"/>
      <c r="G812" s="42"/>
      <c r="H812" s="59"/>
      <c r="I812" s="42"/>
      <c r="J812" s="6"/>
      <c r="K812" s="116"/>
      <c r="L812" s="111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2"/>
      <c r="D813" s="42"/>
      <c r="E813" s="43"/>
      <c r="F813" s="42"/>
      <c r="G813" s="42"/>
      <c r="H813" s="59"/>
      <c r="I813" s="42"/>
      <c r="J813" s="6"/>
      <c r="K813" s="116"/>
      <c r="L813" s="111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2"/>
      <c r="D814" s="42"/>
      <c r="E814" s="43"/>
      <c r="F814" s="42"/>
      <c r="G814" s="42"/>
      <c r="H814" s="59"/>
      <c r="I814" s="42"/>
      <c r="J814" s="6"/>
      <c r="K814" s="116"/>
      <c r="L814" s="111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2"/>
      <c r="D815" s="42"/>
      <c r="E815" s="43"/>
      <c r="F815" s="42"/>
      <c r="G815" s="42"/>
      <c r="H815" s="59"/>
      <c r="I815" s="42"/>
      <c r="J815" s="6"/>
      <c r="K815" s="116"/>
      <c r="L815" s="111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2"/>
      <c r="D816" s="42"/>
      <c r="E816" s="43"/>
      <c r="F816" s="42"/>
      <c r="G816" s="42"/>
      <c r="H816" s="59"/>
      <c r="I816" s="42"/>
      <c r="J816" s="6"/>
      <c r="K816" s="116"/>
      <c r="L816" s="111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2"/>
      <c r="D817" s="42"/>
      <c r="E817" s="43"/>
      <c r="F817" s="42"/>
      <c r="G817" s="42"/>
      <c r="H817" s="59"/>
      <c r="I817" s="42"/>
      <c r="J817" s="6"/>
      <c r="K817" s="116"/>
      <c r="L817" s="111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2"/>
      <c r="D818" s="42"/>
      <c r="E818" s="43"/>
      <c r="F818" s="42"/>
      <c r="G818" s="42"/>
      <c r="H818" s="59"/>
      <c r="I818" s="42"/>
      <c r="J818" s="6"/>
      <c r="K818" s="116"/>
      <c r="L818" s="111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2"/>
      <c r="D819" s="42"/>
      <c r="E819" s="43"/>
      <c r="F819" s="42"/>
      <c r="G819" s="42"/>
      <c r="H819" s="59"/>
      <c r="I819" s="42"/>
      <c r="J819" s="6"/>
      <c r="K819" s="116"/>
      <c r="L819" s="111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2"/>
      <c r="D820" s="42"/>
      <c r="E820" s="43"/>
      <c r="F820" s="42"/>
      <c r="G820" s="42"/>
      <c r="H820" s="59"/>
      <c r="I820" s="42"/>
      <c r="J820" s="6"/>
      <c r="K820" s="116"/>
      <c r="L820" s="111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2"/>
      <c r="D821" s="42"/>
      <c r="E821" s="43"/>
      <c r="F821" s="42"/>
      <c r="G821" s="42"/>
      <c r="H821" s="59"/>
      <c r="I821" s="42"/>
      <c r="J821" s="6"/>
      <c r="K821" s="116"/>
      <c r="L821" s="111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2"/>
      <c r="D822" s="42"/>
      <c r="E822" s="43"/>
      <c r="F822" s="42"/>
      <c r="G822" s="42"/>
      <c r="H822" s="59"/>
      <c r="I822" s="42"/>
      <c r="J822" s="6"/>
      <c r="K822" s="116"/>
      <c r="L822" s="111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2"/>
      <c r="D823" s="42"/>
      <c r="E823" s="43"/>
      <c r="F823" s="42"/>
      <c r="G823" s="42"/>
      <c r="H823" s="59"/>
      <c r="I823" s="42"/>
      <c r="J823" s="6"/>
      <c r="K823" s="116"/>
      <c r="L823" s="111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2"/>
      <c r="D824" s="42"/>
      <c r="E824" s="43"/>
      <c r="F824" s="42"/>
      <c r="G824" s="42"/>
      <c r="H824" s="59"/>
      <c r="I824" s="42"/>
      <c r="J824" s="6"/>
      <c r="K824" s="116"/>
      <c r="L824" s="111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2"/>
      <c r="D825" s="42"/>
      <c r="E825" s="43"/>
      <c r="F825" s="42"/>
      <c r="G825" s="42"/>
      <c r="H825" s="59"/>
      <c r="I825" s="42"/>
      <c r="J825" s="6"/>
      <c r="K825" s="116"/>
      <c r="L825" s="111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2"/>
      <c r="D826" s="42"/>
      <c r="E826" s="43"/>
      <c r="F826" s="42"/>
      <c r="G826" s="42"/>
      <c r="H826" s="59"/>
      <c r="I826" s="42"/>
      <c r="J826" s="6"/>
      <c r="K826" s="116"/>
      <c r="L826" s="111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2"/>
      <c r="D827" s="42"/>
      <c r="E827" s="43"/>
      <c r="F827" s="42"/>
      <c r="G827" s="42"/>
      <c r="H827" s="59"/>
      <c r="I827" s="42"/>
      <c r="J827" s="6"/>
      <c r="K827" s="116"/>
      <c r="L827" s="111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2"/>
      <c r="D828" s="42"/>
      <c r="E828" s="43"/>
      <c r="F828" s="42"/>
      <c r="G828" s="42"/>
      <c r="H828" s="59"/>
      <c r="I828" s="42"/>
      <c r="J828" s="6"/>
      <c r="K828" s="116"/>
      <c r="L828" s="111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2"/>
      <c r="D829" s="42"/>
      <c r="E829" s="43"/>
      <c r="F829" s="42"/>
      <c r="G829" s="42"/>
      <c r="H829" s="59"/>
      <c r="I829" s="42"/>
      <c r="J829" s="6"/>
      <c r="K829" s="116"/>
      <c r="L829" s="111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2"/>
      <c r="D830" s="42"/>
      <c r="E830" s="43"/>
      <c r="F830" s="42"/>
      <c r="G830" s="42"/>
      <c r="H830" s="59"/>
      <c r="I830" s="42"/>
      <c r="J830" s="6"/>
      <c r="K830" s="116"/>
      <c r="L830" s="111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2"/>
      <c r="D831" s="42"/>
      <c r="E831" s="43"/>
      <c r="F831" s="42"/>
      <c r="G831" s="42"/>
      <c r="H831" s="59"/>
      <c r="I831" s="42"/>
      <c r="J831" s="6"/>
      <c r="K831" s="116"/>
      <c r="L831" s="111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2"/>
      <c r="D832" s="42"/>
      <c r="E832" s="43"/>
      <c r="F832" s="42"/>
      <c r="G832" s="42"/>
      <c r="H832" s="59"/>
      <c r="I832" s="42"/>
      <c r="J832" s="6"/>
      <c r="K832" s="116"/>
      <c r="L832" s="111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2"/>
      <c r="D833" s="42"/>
      <c r="E833" s="43"/>
      <c r="F833" s="42"/>
      <c r="G833" s="42"/>
      <c r="H833" s="59"/>
      <c r="I833" s="42"/>
      <c r="J833" s="6"/>
      <c r="K833" s="116"/>
      <c r="L833" s="111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2"/>
      <c r="D834" s="42"/>
      <c r="E834" s="43"/>
      <c r="F834" s="42"/>
      <c r="G834" s="42"/>
      <c r="H834" s="59"/>
      <c r="I834" s="42"/>
      <c r="J834" s="6"/>
      <c r="K834" s="116"/>
      <c r="L834" s="111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2"/>
      <c r="D835" s="42"/>
      <c r="E835" s="43"/>
      <c r="F835" s="42"/>
      <c r="G835" s="42"/>
      <c r="H835" s="59"/>
      <c r="I835" s="42"/>
      <c r="J835" s="6"/>
      <c r="K835" s="116"/>
      <c r="L835" s="111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2"/>
      <c r="D836" s="42"/>
      <c r="E836" s="43"/>
      <c r="F836" s="42"/>
      <c r="G836" s="42"/>
      <c r="H836" s="59"/>
      <c r="I836" s="42"/>
      <c r="J836" s="6"/>
      <c r="K836" s="116"/>
      <c r="L836" s="111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2"/>
      <c r="D837" s="42"/>
      <c r="E837" s="43"/>
      <c r="F837" s="42"/>
      <c r="G837" s="42"/>
      <c r="H837" s="59"/>
      <c r="I837" s="42"/>
      <c r="J837" s="6"/>
      <c r="K837" s="116"/>
      <c r="L837" s="111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2"/>
      <c r="D838" s="42"/>
      <c r="E838" s="43"/>
      <c r="F838" s="42"/>
      <c r="G838" s="42"/>
      <c r="H838" s="59"/>
      <c r="I838" s="42"/>
      <c r="J838" s="6"/>
      <c r="K838" s="116"/>
      <c r="L838" s="111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2"/>
      <c r="D839" s="42"/>
      <c r="E839" s="43"/>
      <c r="F839" s="42"/>
      <c r="G839" s="42"/>
      <c r="H839" s="59"/>
      <c r="I839" s="42"/>
      <c r="J839" s="6"/>
      <c r="K839" s="116"/>
      <c r="L839" s="111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2"/>
      <c r="D840" s="42"/>
      <c r="E840" s="43"/>
      <c r="F840" s="42"/>
      <c r="G840" s="42"/>
      <c r="H840" s="59"/>
      <c r="I840" s="42"/>
      <c r="J840" s="6"/>
      <c r="K840" s="116"/>
      <c r="L840" s="111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2"/>
      <c r="D841" s="42"/>
      <c r="E841" s="43"/>
      <c r="F841" s="42"/>
      <c r="G841" s="42"/>
      <c r="H841" s="59"/>
      <c r="I841" s="42"/>
      <c r="J841" s="6"/>
      <c r="K841" s="116"/>
      <c r="L841" s="111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2"/>
      <c r="D842" s="42"/>
      <c r="E842" s="43"/>
      <c r="F842" s="42"/>
      <c r="G842" s="42"/>
      <c r="H842" s="59"/>
      <c r="I842" s="42"/>
      <c r="J842" s="6"/>
      <c r="K842" s="116"/>
      <c r="L842" s="111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2"/>
      <c r="D843" s="42"/>
      <c r="E843" s="43"/>
      <c r="F843" s="42"/>
      <c r="G843" s="42"/>
      <c r="H843" s="59"/>
      <c r="I843" s="42"/>
      <c r="J843" s="6"/>
      <c r="K843" s="116"/>
      <c r="L843" s="111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2"/>
      <c r="D844" s="42"/>
      <c r="E844" s="43"/>
      <c r="F844" s="42"/>
      <c r="G844" s="42"/>
      <c r="H844" s="59"/>
      <c r="I844" s="42"/>
      <c r="J844" s="6"/>
      <c r="K844" s="116"/>
      <c r="L844" s="111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2"/>
      <c r="D845" s="42"/>
      <c r="E845" s="43"/>
      <c r="F845" s="42"/>
      <c r="G845" s="42"/>
      <c r="H845" s="59"/>
      <c r="I845" s="42"/>
      <c r="J845" s="6"/>
      <c r="K845" s="116"/>
      <c r="L845" s="111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2"/>
      <c r="D846" s="42"/>
      <c r="E846" s="43"/>
      <c r="F846" s="42"/>
      <c r="G846" s="42"/>
      <c r="H846" s="59"/>
      <c r="I846" s="42"/>
      <c r="J846" s="6"/>
      <c r="K846" s="116"/>
      <c r="L846" s="111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2"/>
      <c r="D847" s="42"/>
      <c r="E847" s="43"/>
      <c r="F847" s="42"/>
      <c r="G847" s="42"/>
      <c r="H847" s="59"/>
      <c r="I847" s="42"/>
      <c r="J847" s="6"/>
      <c r="K847" s="116"/>
      <c r="L847" s="111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2"/>
      <c r="D848" s="42"/>
      <c r="E848" s="43"/>
      <c r="F848" s="42"/>
      <c r="G848" s="42"/>
      <c r="H848" s="59"/>
      <c r="I848" s="42"/>
      <c r="J848" s="6"/>
      <c r="K848" s="116"/>
      <c r="L848" s="111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2"/>
      <c r="D849" s="42"/>
      <c r="E849" s="43"/>
      <c r="F849" s="42"/>
      <c r="G849" s="42"/>
      <c r="H849" s="59"/>
      <c r="I849" s="42"/>
      <c r="J849" s="6"/>
      <c r="K849" s="116"/>
      <c r="L849" s="111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2"/>
      <c r="D850" s="42"/>
      <c r="E850" s="43"/>
      <c r="F850" s="42"/>
      <c r="G850" s="42"/>
      <c r="H850" s="59"/>
      <c r="I850" s="42"/>
      <c r="J850" s="6"/>
      <c r="K850" s="116"/>
      <c r="L850" s="111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2"/>
      <c r="D851" s="42"/>
      <c r="E851" s="43"/>
      <c r="F851" s="42"/>
      <c r="G851" s="42"/>
      <c r="H851" s="59"/>
      <c r="I851" s="42"/>
      <c r="J851" s="6"/>
      <c r="K851" s="116"/>
      <c r="L851" s="111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2"/>
      <c r="D852" s="42"/>
      <c r="E852" s="43"/>
      <c r="F852" s="42"/>
      <c r="G852" s="42"/>
      <c r="H852" s="59"/>
      <c r="I852" s="42"/>
      <c r="J852" s="6"/>
      <c r="K852" s="116"/>
      <c r="L852" s="111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2"/>
      <c r="D853" s="42"/>
      <c r="E853" s="43"/>
      <c r="F853" s="42"/>
      <c r="G853" s="42"/>
      <c r="H853" s="59"/>
      <c r="I853" s="42"/>
      <c r="J853" s="6"/>
      <c r="K853" s="116"/>
      <c r="L853" s="111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2"/>
      <c r="D854" s="42"/>
      <c r="E854" s="43"/>
      <c r="F854" s="42"/>
      <c r="G854" s="42"/>
      <c r="H854" s="59"/>
      <c r="I854" s="42"/>
      <c r="J854" s="6"/>
      <c r="K854" s="116"/>
      <c r="L854" s="111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2"/>
      <c r="D855" s="42"/>
      <c r="E855" s="43"/>
      <c r="F855" s="42"/>
      <c r="G855" s="42"/>
      <c r="H855" s="59"/>
      <c r="I855" s="42"/>
      <c r="J855" s="6"/>
      <c r="K855" s="116"/>
      <c r="L855" s="111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2"/>
      <c r="D856" s="42"/>
      <c r="E856" s="43"/>
      <c r="F856" s="42"/>
      <c r="G856" s="42"/>
      <c r="H856" s="59"/>
      <c r="I856" s="42"/>
      <c r="J856" s="6"/>
      <c r="K856" s="116"/>
      <c r="L856" s="111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2"/>
      <c r="D857" s="42"/>
      <c r="E857" s="43"/>
      <c r="F857" s="42"/>
      <c r="G857" s="42"/>
      <c r="H857" s="59"/>
      <c r="I857" s="42"/>
      <c r="J857" s="6"/>
      <c r="K857" s="116"/>
      <c r="L857" s="111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2"/>
      <c r="D858" s="42"/>
      <c r="E858" s="43"/>
      <c r="F858" s="42"/>
      <c r="G858" s="42"/>
      <c r="H858" s="59"/>
      <c r="I858" s="42"/>
      <c r="J858" s="6"/>
      <c r="K858" s="116"/>
      <c r="L858" s="111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2"/>
      <c r="D859" s="42"/>
      <c r="E859" s="43"/>
      <c r="F859" s="42"/>
      <c r="G859" s="42"/>
      <c r="H859" s="59"/>
      <c r="I859" s="42"/>
      <c r="J859" s="6"/>
      <c r="K859" s="116"/>
      <c r="L859" s="111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2"/>
      <c r="D860" s="42"/>
      <c r="E860" s="43"/>
      <c r="F860" s="42"/>
      <c r="G860" s="42"/>
      <c r="H860" s="59"/>
      <c r="I860" s="42"/>
      <c r="J860" s="6"/>
      <c r="K860" s="116"/>
      <c r="L860" s="111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2"/>
      <c r="D861" s="42"/>
      <c r="E861" s="43"/>
      <c r="F861" s="42"/>
      <c r="G861" s="42"/>
      <c r="H861" s="59"/>
      <c r="I861" s="42"/>
      <c r="J861" s="6"/>
      <c r="K861" s="116"/>
      <c r="L861" s="111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2"/>
      <c r="D862" s="42"/>
      <c r="E862" s="43"/>
      <c r="F862" s="42"/>
      <c r="G862" s="42"/>
      <c r="H862" s="59"/>
      <c r="I862" s="42"/>
      <c r="J862" s="6"/>
      <c r="K862" s="116"/>
      <c r="L862" s="111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2"/>
      <c r="D863" s="42"/>
      <c r="E863" s="43"/>
      <c r="F863" s="42"/>
      <c r="G863" s="42"/>
      <c r="H863" s="59"/>
      <c r="I863" s="42"/>
      <c r="J863" s="6"/>
      <c r="K863" s="116"/>
      <c r="L863" s="111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2"/>
      <c r="D864" s="42"/>
      <c r="E864" s="43"/>
      <c r="F864" s="42"/>
      <c r="G864" s="42"/>
      <c r="H864" s="59"/>
      <c r="I864" s="42"/>
      <c r="J864" s="6"/>
      <c r="K864" s="116"/>
      <c r="L864" s="111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2"/>
      <c r="D865" s="42"/>
      <c r="E865" s="43"/>
      <c r="F865" s="42"/>
      <c r="G865" s="42"/>
      <c r="H865" s="59"/>
      <c r="I865" s="42"/>
      <c r="J865" s="6"/>
      <c r="K865" s="116"/>
      <c r="L865" s="111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2"/>
      <c r="D866" s="42"/>
      <c r="E866" s="43"/>
      <c r="F866" s="42"/>
      <c r="G866" s="42"/>
      <c r="H866" s="59"/>
      <c r="I866" s="42"/>
      <c r="J866" s="6"/>
      <c r="K866" s="116"/>
      <c r="L866" s="111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2"/>
      <c r="D867" s="42"/>
      <c r="E867" s="43"/>
      <c r="F867" s="42"/>
      <c r="G867" s="42"/>
      <c r="H867" s="59"/>
      <c r="I867" s="42"/>
      <c r="J867" s="6"/>
      <c r="K867" s="116"/>
      <c r="L867" s="111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2"/>
      <c r="D868" s="42"/>
      <c r="E868" s="43"/>
      <c r="F868" s="42"/>
      <c r="G868" s="42"/>
      <c r="H868" s="59"/>
      <c r="I868" s="42"/>
      <c r="J868" s="6"/>
      <c r="K868" s="116"/>
      <c r="L868" s="111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2"/>
      <c r="D869" s="42"/>
      <c r="E869" s="43"/>
      <c r="F869" s="42"/>
      <c r="G869" s="42"/>
      <c r="H869" s="59"/>
      <c r="I869" s="42"/>
      <c r="J869" s="6"/>
      <c r="K869" s="116"/>
      <c r="L869" s="111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2"/>
      <c r="D870" s="42"/>
      <c r="E870" s="43"/>
      <c r="F870" s="42"/>
      <c r="G870" s="42"/>
      <c r="H870" s="59"/>
      <c r="I870" s="42"/>
      <c r="J870" s="6"/>
      <c r="K870" s="116"/>
      <c r="L870" s="111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2"/>
      <c r="D871" s="42"/>
      <c r="E871" s="43"/>
      <c r="F871" s="42"/>
      <c r="G871" s="42"/>
      <c r="H871" s="59"/>
      <c r="I871" s="42"/>
      <c r="J871" s="6"/>
      <c r="K871" s="116"/>
      <c r="L871" s="111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2"/>
      <c r="D872" s="42"/>
      <c r="E872" s="43"/>
      <c r="F872" s="42"/>
      <c r="G872" s="42"/>
      <c r="H872" s="59"/>
      <c r="I872" s="42"/>
      <c r="J872" s="6"/>
      <c r="K872" s="116"/>
      <c r="L872" s="111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2"/>
      <c r="D873" s="42"/>
      <c r="E873" s="43"/>
      <c r="F873" s="42"/>
      <c r="G873" s="42"/>
      <c r="H873" s="59"/>
      <c r="I873" s="42"/>
      <c r="J873" s="6"/>
      <c r="K873" s="116"/>
      <c r="L873" s="111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2"/>
      <c r="D874" s="42"/>
      <c r="E874" s="43"/>
      <c r="F874" s="42"/>
      <c r="G874" s="42"/>
      <c r="H874" s="59"/>
      <c r="I874" s="42"/>
      <c r="J874" s="6"/>
      <c r="K874" s="116"/>
      <c r="L874" s="111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2"/>
      <c r="D875" s="42"/>
      <c r="E875" s="43"/>
      <c r="F875" s="42"/>
      <c r="G875" s="42"/>
      <c r="H875" s="59"/>
      <c r="I875" s="42"/>
      <c r="J875" s="6"/>
      <c r="K875" s="116"/>
      <c r="L875" s="111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2"/>
      <c r="D876" s="42"/>
      <c r="E876" s="43"/>
      <c r="F876" s="42"/>
      <c r="G876" s="42"/>
      <c r="H876" s="59"/>
      <c r="I876" s="42"/>
      <c r="J876" s="6"/>
      <c r="K876" s="116"/>
      <c r="L876" s="111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2"/>
      <c r="D877" s="42"/>
      <c r="E877" s="43"/>
      <c r="F877" s="42"/>
      <c r="G877" s="42"/>
      <c r="H877" s="59"/>
      <c r="I877" s="42"/>
      <c r="J877" s="6"/>
      <c r="K877" s="116"/>
      <c r="L877" s="111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2"/>
      <c r="D878" s="42"/>
      <c r="E878" s="43"/>
      <c r="F878" s="42"/>
      <c r="G878" s="42"/>
      <c r="H878" s="59"/>
      <c r="I878" s="42"/>
      <c r="J878" s="6"/>
      <c r="K878" s="116"/>
      <c r="L878" s="111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2"/>
      <c r="D879" s="42"/>
      <c r="E879" s="43"/>
      <c r="F879" s="42"/>
      <c r="G879" s="42"/>
      <c r="H879" s="59"/>
      <c r="I879" s="42"/>
      <c r="J879" s="6"/>
      <c r="K879" s="116"/>
      <c r="L879" s="111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2"/>
      <c r="D880" s="42"/>
      <c r="E880" s="43"/>
      <c r="F880" s="42"/>
      <c r="G880" s="42"/>
      <c r="H880" s="59"/>
      <c r="I880" s="42"/>
      <c r="J880" s="6"/>
      <c r="K880" s="116"/>
      <c r="L880" s="111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2"/>
      <c r="D881" s="42"/>
      <c r="E881" s="43"/>
      <c r="F881" s="42"/>
      <c r="G881" s="42"/>
      <c r="H881" s="59"/>
      <c r="I881" s="42"/>
      <c r="J881" s="6"/>
      <c r="K881" s="116"/>
      <c r="L881" s="111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2"/>
      <c r="D882" s="42"/>
      <c r="E882" s="43"/>
      <c r="F882" s="42"/>
      <c r="G882" s="42"/>
      <c r="H882" s="59"/>
      <c r="I882" s="42"/>
      <c r="J882" s="6"/>
      <c r="K882" s="116"/>
      <c r="L882" s="111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2"/>
      <c r="D883" s="42"/>
      <c r="E883" s="43"/>
      <c r="F883" s="42"/>
      <c r="G883" s="42"/>
      <c r="H883" s="59"/>
      <c r="I883" s="42"/>
      <c r="J883" s="6"/>
      <c r="K883" s="116"/>
      <c r="L883" s="111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2"/>
      <c r="D884" s="42"/>
      <c r="E884" s="43"/>
      <c r="F884" s="42"/>
      <c r="G884" s="42"/>
      <c r="H884" s="59"/>
      <c r="I884" s="42"/>
      <c r="J884" s="6"/>
      <c r="K884" s="116"/>
      <c r="L884" s="111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2"/>
      <c r="D885" s="42"/>
      <c r="E885" s="43"/>
      <c r="F885" s="42"/>
      <c r="G885" s="42"/>
      <c r="H885" s="59"/>
      <c r="I885" s="42"/>
      <c r="J885" s="6"/>
      <c r="K885" s="116"/>
      <c r="L885" s="111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2"/>
      <c r="D886" s="42"/>
      <c r="E886" s="43"/>
      <c r="F886" s="42"/>
      <c r="G886" s="42"/>
      <c r="H886" s="59"/>
      <c r="I886" s="42"/>
      <c r="J886" s="6"/>
      <c r="K886" s="116"/>
      <c r="L886" s="111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2"/>
      <c r="D887" s="42"/>
      <c r="E887" s="43"/>
      <c r="F887" s="42"/>
      <c r="G887" s="42"/>
      <c r="H887" s="59"/>
      <c r="I887" s="42"/>
      <c r="J887" s="6"/>
      <c r="K887" s="116"/>
      <c r="L887" s="111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2"/>
      <c r="D888" s="42"/>
      <c r="E888" s="43"/>
      <c r="F888" s="42"/>
      <c r="G888" s="42"/>
      <c r="H888" s="59"/>
      <c r="I888" s="42"/>
      <c r="J888" s="6"/>
      <c r="K888" s="116"/>
      <c r="L888" s="111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2"/>
      <c r="D889" s="42"/>
      <c r="E889" s="43"/>
      <c r="F889" s="42"/>
      <c r="G889" s="42"/>
      <c r="H889" s="59"/>
      <c r="I889" s="42"/>
      <c r="J889" s="6"/>
      <c r="K889" s="116"/>
      <c r="L889" s="111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2"/>
      <c r="D890" s="42"/>
      <c r="E890" s="43"/>
      <c r="F890" s="42"/>
      <c r="G890" s="42"/>
      <c r="H890" s="59"/>
      <c r="I890" s="42"/>
      <c r="J890" s="6"/>
      <c r="K890" s="116"/>
      <c r="L890" s="111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2"/>
      <c r="D891" s="42"/>
      <c r="E891" s="43"/>
      <c r="F891" s="42"/>
      <c r="G891" s="42"/>
      <c r="H891" s="59"/>
      <c r="I891" s="42"/>
      <c r="J891" s="6"/>
      <c r="K891" s="116"/>
      <c r="L891" s="111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2"/>
      <c r="D892" s="42"/>
      <c r="E892" s="43"/>
      <c r="F892" s="42"/>
      <c r="G892" s="42"/>
      <c r="H892" s="59"/>
      <c r="I892" s="42"/>
      <c r="J892" s="6"/>
      <c r="K892" s="116"/>
      <c r="L892" s="111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2"/>
      <c r="D893" s="42"/>
      <c r="E893" s="43"/>
      <c r="F893" s="42"/>
      <c r="G893" s="42"/>
      <c r="H893" s="59"/>
      <c r="I893" s="42"/>
      <c r="J893" s="6"/>
      <c r="K893" s="116"/>
      <c r="L893" s="111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2"/>
      <c r="D894" s="42"/>
      <c r="E894" s="43"/>
      <c r="F894" s="42"/>
      <c r="G894" s="42"/>
      <c r="H894" s="59"/>
      <c r="I894" s="42"/>
      <c r="J894" s="6"/>
      <c r="K894" s="116"/>
      <c r="L894" s="111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2"/>
      <c r="D895" s="42"/>
      <c r="E895" s="43"/>
      <c r="F895" s="42"/>
      <c r="G895" s="42"/>
      <c r="H895" s="59"/>
      <c r="I895" s="42"/>
      <c r="J895" s="6"/>
      <c r="K895" s="116"/>
      <c r="L895" s="111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2"/>
      <c r="D896" s="42"/>
      <c r="E896" s="43"/>
      <c r="F896" s="42"/>
      <c r="G896" s="42"/>
      <c r="H896" s="59"/>
      <c r="I896" s="42"/>
      <c r="J896" s="6"/>
      <c r="K896" s="116"/>
      <c r="L896" s="111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2"/>
      <c r="D897" s="42"/>
      <c r="E897" s="43"/>
      <c r="F897" s="42"/>
      <c r="G897" s="42"/>
      <c r="H897" s="59"/>
      <c r="I897" s="42"/>
      <c r="J897" s="6"/>
      <c r="K897" s="116"/>
      <c r="L897" s="111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2"/>
      <c r="D898" s="42"/>
      <c r="E898" s="43"/>
      <c r="F898" s="42"/>
      <c r="G898" s="42"/>
      <c r="H898" s="59"/>
      <c r="I898" s="42"/>
      <c r="J898" s="6"/>
      <c r="K898" s="116"/>
      <c r="L898" s="111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2"/>
      <c r="D899" s="42"/>
      <c r="E899" s="43"/>
      <c r="F899" s="42"/>
      <c r="G899" s="42"/>
      <c r="H899" s="59"/>
      <c r="I899" s="42"/>
      <c r="J899" s="6"/>
      <c r="K899" s="116"/>
      <c r="L899" s="111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2"/>
      <c r="D900" s="42"/>
      <c r="E900" s="43"/>
      <c r="F900" s="42"/>
      <c r="G900" s="42"/>
      <c r="H900" s="59"/>
      <c r="I900" s="42"/>
      <c r="J900" s="6"/>
      <c r="K900" s="116"/>
      <c r="L900" s="111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2"/>
      <c r="D901" s="42"/>
      <c r="E901" s="43"/>
      <c r="F901" s="42"/>
      <c r="G901" s="42"/>
      <c r="H901" s="59"/>
      <c r="I901" s="42"/>
      <c r="J901" s="6"/>
      <c r="K901" s="116"/>
      <c r="L901" s="111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2"/>
      <c r="D902" s="42"/>
      <c r="E902" s="43"/>
      <c r="F902" s="42"/>
      <c r="G902" s="42"/>
      <c r="H902" s="59"/>
      <c r="I902" s="42"/>
      <c r="J902" s="6"/>
      <c r="K902" s="116"/>
      <c r="L902" s="111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2"/>
      <c r="D903" s="42"/>
      <c r="E903" s="43"/>
      <c r="F903" s="42"/>
      <c r="G903" s="42"/>
      <c r="H903" s="59"/>
      <c r="I903" s="42"/>
      <c r="J903" s="6"/>
      <c r="K903" s="116"/>
      <c r="L903" s="111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2"/>
      <c r="D904" s="42"/>
      <c r="E904" s="43"/>
      <c r="F904" s="42"/>
      <c r="G904" s="42"/>
      <c r="H904" s="59"/>
      <c r="I904" s="42"/>
      <c r="J904" s="6"/>
      <c r="K904" s="116"/>
      <c r="L904" s="111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2"/>
      <c r="D905" s="42"/>
      <c r="E905" s="43"/>
      <c r="F905" s="42"/>
      <c r="G905" s="42"/>
      <c r="H905" s="59"/>
      <c r="I905" s="42"/>
      <c r="J905" s="6"/>
      <c r="K905" s="116"/>
      <c r="L905" s="111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2"/>
      <c r="D906" s="42"/>
      <c r="E906" s="43"/>
      <c r="F906" s="42"/>
      <c r="G906" s="42"/>
      <c r="H906" s="59"/>
      <c r="I906" s="42"/>
      <c r="J906" s="6"/>
      <c r="K906" s="116"/>
      <c r="L906" s="111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2"/>
      <c r="D907" s="42"/>
      <c r="E907" s="43"/>
      <c r="F907" s="42"/>
      <c r="G907" s="42"/>
      <c r="H907" s="59"/>
      <c r="I907" s="42"/>
      <c r="J907" s="6"/>
      <c r="K907" s="116"/>
      <c r="L907" s="111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2"/>
      <c r="D908" s="42"/>
      <c r="E908" s="43"/>
      <c r="F908" s="42"/>
      <c r="G908" s="42"/>
      <c r="H908" s="59"/>
      <c r="I908" s="42"/>
      <c r="J908" s="6"/>
      <c r="K908" s="116"/>
      <c r="L908" s="111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2"/>
      <c r="D909" s="42"/>
      <c r="E909" s="43"/>
      <c r="F909" s="42"/>
      <c r="G909" s="42"/>
      <c r="H909" s="59"/>
      <c r="I909" s="42"/>
      <c r="J909" s="6"/>
      <c r="K909" s="116"/>
      <c r="L909" s="111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2"/>
      <c r="D910" s="42"/>
      <c r="E910" s="43"/>
      <c r="F910" s="42"/>
      <c r="G910" s="42"/>
      <c r="H910" s="59"/>
      <c r="I910" s="42"/>
      <c r="J910" s="6"/>
      <c r="K910" s="116"/>
      <c r="L910" s="111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2"/>
      <c r="D911" s="42"/>
      <c r="E911" s="43"/>
      <c r="F911" s="42"/>
      <c r="G911" s="42"/>
      <c r="H911" s="59"/>
      <c r="I911" s="42"/>
      <c r="J911" s="6"/>
      <c r="K911" s="116"/>
      <c r="L911" s="111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2"/>
      <c r="D912" s="42"/>
      <c r="E912" s="43"/>
      <c r="F912" s="42"/>
      <c r="G912" s="42"/>
      <c r="H912" s="59"/>
      <c r="I912" s="42"/>
      <c r="J912" s="6"/>
      <c r="K912" s="116"/>
      <c r="L912" s="111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2"/>
      <c r="D913" s="42"/>
      <c r="E913" s="43"/>
      <c r="F913" s="42"/>
      <c r="G913" s="42"/>
      <c r="H913" s="59"/>
      <c r="I913" s="42"/>
      <c r="J913" s="6"/>
      <c r="K913" s="116"/>
      <c r="L913" s="111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2"/>
      <c r="D914" s="42"/>
      <c r="E914" s="43"/>
      <c r="F914" s="42"/>
      <c r="G914" s="42"/>
      <c r="H914" s="59"/>
      <c r="I914" s="42"/>
      <c r="J914" s="6"/>
      <c r="K914" s="116"/>
      <c r="L914" s="111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2"/>
      <c r="D915" s="42"/>
      <c r="E915" s="43"/>
      <c r="F915" s="42"/>
      <c r="G915" s="42"/>
      <c r="H915" s="59"/>
      <c r="I915" s="42"/>
      <c r="J915" s="6"/>
      <c r="K915" s="116"/>
      <c r="L915" s="111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2"/>
      <c r="D916" s="42"/>
      <c r="E916" s="43"/>
      <c r="F916" s="42"/>
      <c r="G916" s="42"/>
      <c r="H916" s="59"/>
      <c r="I916" s="42"/>
      <c r="J916" s="6"/>
      <c r="K916" s="116"/>
      <c r="L916" s="111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2"/>
      <c r="D917" s="42"/>
      <c r="E917" s="43"/>
      <c r="F917" s="42"/>
      <c r="G917" s="42"/>
      <c r="H917" s="59"/>
      <c r="I917" s="42"/>
      <c r="J917" s="6"/>
      <c r="K917" s="116"/>
      <c r="L917" s="111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2"/>
      <c r="D918" s="42"/>
      <c r="E918" s="43"/>
      <c r="F918" s="42"/>
      <c r="G918" s="42"/>
      <c r="H918" s="59"/>
      <c r="I918" s="42"/>
      <c r="J918" s="6"/>
      <c r="K918" s="116"/>
      <c r="L918" s="111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2"/>
      <c r="D919" s="42"/>
      <c r="E919" s="43"/>
      <c r="F919" s="42"/>
      <c r="G919" s="42"/>
      <c r="H919" s="59"/>
      <c r="I919" s="42"/>
      <c r="J919" s="6"/>
      <c r="K919" s="116"/>
      <c r="L919" s="111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2"/>
      <c r="D920" s="42"/>
      <c r="E920" s="43"/>
      <c r="F920" s="42"/>
      <c r="G920" s="42"/>
      <c r="H920" s="59"/>
      <c r="I920" s="42"/>
      <c r="J920" s="6"/>
      <c r="K920" s="116"/>
      <c r="L920" s="111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2"/>
      <c r="D921" s="42"/>
      <c r="E921" s="43"/>
      <c r="F921" s="42"/>
      <c r="G921" s="42"/>
      <c r="H921" s="59"/>
      <c r="I921" s="42"/>
      <c r="J921" s="6"/>
      <c r="K921" s="116"/>
      <c r="L921" s="111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2"/>
      <c r="D922" s="42"/>
      <c r="E922" s="43"/>
      <c r="F922" s="42"/>
      <c r="G922" s="42"/>
      <c r="H922" s="59"/>
      <c r="I922" s="42"/>
      <c r="J922" s="6"/>
      <c r="K922" s="116"/>
      <c r="L922" s="111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2"/>
      <c r="D923" s="42"/>
      <c r="E923" s="43"/>
      <c r="F923" s="42"/>
      <c r="G923" s="42"/>
      <c r="H923" s="59"/>
      <c r="I923" s="42"/>
      <c r="J923" s="6"/>
      <c r="K923" s="116"/>
      <c r="L923" s="111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2"/>
      <c r="D924" s="42"/>
      <c r="E924" s="43"/>
      <c r="F924" s="42"/>
      <c r="G924" s="42"/>
      <c r="H924" s="59"/>
      <c r="I924" s="42"/>
      <c r="J924" s="6"/>
      <c r="K924" s="116"/>
      <c r="L924" s="111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2"/>
      <c r="D925" s="42"/>
      <c r="E925" s="43"/>
      <c r="F925" s="42"/>
      <c r="G925" s="42"/>
      <c r="H925" s="59"/>
      <c r="I925" s="42"/>
      <c r="J925" s="6"/>
      <c r="K925" s="116"/>
      <c r="L925" s="111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2"/>
      <c r="D926" s="42"/>
      <c r="E926" s="43"/>
      <c r="F926" s="42"/>
      <c r="G926" s="42"/>
      <c r="H926" s="59"/>
      <c r="I926" s="42"/>
      <c r="J926" s="6"/>
      <c r="K926" s="116"/>
      <c r="L926" s="111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2"/>
      <c r="D927" s="42"/>
      <c r="E927" s="43"/>
      <c r="F927" s="42"/>
      <c r="G927" s="42"/>
      <c r="H927" s="59"/>
      <c r="I927" s="42"/>
      <c r="J927" s="6"/>
      <c r="K927" s="116"/>
      <c r="L927" s="111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2"/>
      <c r="D928" s="42"/>
      <c r="E928" s="43"/>
      <c r="F928" s="42"/>
      <c r="G928" s="42"/>
      <c r="H928" s="59"/>
      <c r="I928" s="42"/>
      <c r="J928" s="6"/>
      <c r="K928" s="116"/>
      <c r="L928" s="111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2"/>
      <c r="D929" s="42"/>
      <c r="E929" s="43"/>
      <c r="F929" s="42"/>
      <c r="G929" s="42"/>
      <c r="H929" s="59"/>
      <c r="I929" s="42"/>
      <c r="J929" s="6"/>
      <c r="K929" s="116"/>
      <c r="L929" s="111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2"/>
      <c r="D930" s="42"/>
      <c r="E930" s="43"/>
      <c r="F930" s="42"/>
      <c r="G930" s="42"/>
      <c r="H930" s="59"/>
      <c r="I930" s="42"/>
      <c r="J930" s="6"/>
      <c r="K930" s="116"/>
      <c r="L930" s="111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2"/>
      <c r="D931" s="42"/>
      <c r="E931" s="43"/>
      <c r="F931" s="42"/>
      <c r="G931" s="42"/>
      <c r="H931" s="59"/>
      <c r="I931" s="42"/>
      <c r="J931" s="6"/>
      <c r="K931" s="116"/>
      <c r="L931" s="111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2"/>
      <c r="D932" s="42"/>
      <c r="E932" s="43"/>
      <c r="F932" s="42"/>
      <c r="G932" s="42"/>
      <c r="H932" s="59"/>
      <c r="I932" s="42"/>
      <c r="J932" s="6"/>
      <c r="K932" s="116"/>
      <c r="L932" s="111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2"/>
      <c r="D933" s="42"/>
      <c r="E933" s="43"/>
      <c r="F933" s="42"/>
      <c r="G933" s="42"/>
      <c r="H933" s="59"/>
      <c r="I933" s="42"/>
      <c r="J933" s="6"/>
      <c r="K933" s="116"/>
      <c r="L933" s="111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2"/>
      <c r="D934" s="42"/>
      <c r="E934" s="43"/>
      <c r="F934" s="42"/>
      <c r="G934" s="42"/>
      <c r="H934" s="59"/>
      <c r="I934" s="42"/>
      <c r="J934" s="6"/>
      <c r="K934" s="116"/>
      <c r="L934" s="111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2"/>
      <c r="D935" s="42"/>
      <c r="E935" s="43"/>
      <c r="F935" s="42"/>
      <c r="G935" s="42"/>
      <c r="H935" s="59"/>
      <c r="I935" s="42"/>
      <c r="J935" s="6"/>
      <c r="K935" s="116"/>
      <c r="L935" s="111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2"/>
      <c r="D936" s="42"/>
      <c r="E936" s="43"/>
      <c r="F936" s="42"/>
      <c r="G936" s="42"/>
      <c r="H936" s="59"/>
      <c r="I936" s="42"/>
      <c r="J936" s="6"/>
      <c r="K936" s="116"/>
      <c r="L936" s="111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2"/>
      <c r="D937" s="42"/>
      <c r="E937" s="43"/>
      <c r="F937" s="42"/>
      <c r="G937" s="42"/>
      <c r="H937" s="59"/>
      <c r="I937" s="42"/>
      <c r="J937" s="6"/>
      <c r="K937" s="116"/>
      <c r="L937" s="111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2"/>
      <c r="D938" s="42"/>
      <c r="E938" s="43"/>
      <c r="F938" s="42"/>
      <c r="G938" s="42"/>
      <c r="H938" s="59"/>
      <c r="I938" s="42"/>
      <c r="J938" s="6"/>
      <c r="K938" s="116"/>
      <c r="L938" s="111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2"/>
      <c r="D939" s="42"/>
      <c r="E939" s="43"/>
      <c r="F939" s="42"/>
      <c r="G939" s="42"/>
      <c r="H939" s="59"/>
      <c r="I939" s="42"/>
      <c r="J939" s="6"/>
      <c r="K939" s="116"/>
      <c r="L939" s="111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2"/>
      <c r="D940" s="42"/>
      <c r="E940" s="43"/>
      <c r="F940" s="42"/>
      <c r="G940" s="42"/>
      <c r="H940" s="59"/>
      <c r="I940" s="42"/>
      <c r="J940" s="6"/>
      <c r="K940" s="116"/>
      <c r="L940" s="111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2"/>
      <c r="D941" s="42"/>
      <c r="E941" s="43"/>
      <c r="F941" s="42"/>
      <c r="G941" s="42"/>
      <c r="H941" s="59"/>
      <c r="I941" s="42"/>
      <c r="J941" s="6"/>
      <c r="K941" s="116"/>
      <c r="L941" s="111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2"/>
      <c r="D942" s="42"/>
      <c r="E942" s="43"/>
      <c r="F942" s="42"/>
      <c r="G942" s="42"/>
      <c r="H942" s="59"/>
      <c r="I942" s="42"/>
      <c r="J942" s="6"/>
      <c r="K942" s="116"/>
      <c r="L942" s="111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2"/>
      <c r="D943" s="42"/>
      <c r="E943" s="43"/>
      <c r="F943" s="42"/>
      <c r="G943" s="42"/>
      <c r="H943" s="59"/>
      <c r="I943" s="42"/>
      <c r="J943" s="6"/>
      <c r="K943" s="116"/>
      <c r="L943" s="111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2"/>
      <c r="D944" s="42"/>
      <c r="E944" s="43"/>
      <c r="F944" s="42"/>
      <c r="G944" s="42"/>
      <c r="H944" s="59"/>
      <c r="I944" s="42"/>
      <c r="J944" s="6"/>
      <c r="K944" s="116"/>
      <c r="L944" s="111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2"/>
      <c r="D945" s="42"/>
      <c r="E945" s="43"/>
      <c r="F945" s="42"/>
      <c r="G945" s="42"/>
      <c r="H945" s="59"/>
      <c r="I945" s="42"/>
      <c r="J945" s="6"/>
      <c r="K945" s="116"/>
      <c r="L945" s="111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2"/>
      <c r="D946" s="42"/>
      <c r="E946" s="43"/>
      <c r="F946" s="42"/>
      <c r="G946" s="42"/>
      <c r="H946" s="59"/>
      <c r="I946" s="42"/>
      <c r="J946" s="6"/>
      <c r="K946" s="116"/>
      <c r="L946" s="111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2"/>
      <c r="D947" s="42"/>
      <c r="E947" s="43"/>
      <c r="F947" s="42"/>
      <c r="G947" s="42"/>
      <c r="H947" s="59"/>
      <c r="I947" s="42"/>
      <c r="J947" s="6"/>
      <c r="K947" s="116"/>
      <c r="L947" s="111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2"/>
      <c r="D948" s="42"/>
      <c r="E948" s="43"/>
      <c r="F948" s="42"/>
      <c r="G948" s="42"/>
      <c r="H948" s="59"/>
      <c r="I948" s="42"/>
      <c r="J948" s="6"/>
      <c r="K948" s="116"/>
      <c r="L948" s="111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2"/>
      <c r="D949" s="42"/>
      <c r="E949" s="43"/>
      <c r="F949" s="42"/>
      <c r="G949" s="42"/>
      <c r="H949" s="59"/>
      <c r="I949" s="42"/>
      <c r="J949" s="6"/>
      <c r="K949" s="116"/>
      <c r="L949" s="111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2"/>
      <c r="D950" s="42"/>
      <c r="E950" s="43"/>
      <c r="F950" s="42"/>
      <c r="G950" s="42"/>
      <c r="H950" s="59"/>
      <c r="I950" s="42"/>
      <c r="J950" s="6"/>
      <c r="K950" s="116"/>
      <c r="L950" s="111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2"/>
      <c r="D951" s="42"/>
      <c r="E951" s="43"/>
      <c r="F951" s="42"/>
      <c r="G951" s="42"/>
      <c r="H951" s="59"/>
      <c r="I951" s="42"/>
      <c r="J951" s="6"/>
      <c r="K951" s="116"/>
      <c r="L951" s="111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2"/>
      <c r="D952" s="42"/>
      <c r="E952" s="43"/>
      <c r="F952" s="42"/>
      <c r="G952" s="42"/>
      <c r="H952" s="59"/>
      <c r="I952" s="42"/>
      <c r="J952" s="6"/>
      <c r="K952" s="116"/>
      <c r="L952" s="111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2"/>
      <c r="D953" s="42"/>
      <c r="E953" s="43"/>
      <c r="F953" s="42"/>
      <c r="G953" s="42"/>
      <c r="H953" s="59"/>
      <c r="I953" s="42"/>
      <c r="J953" s="6"/>
      <c r="K953" s="116"/>
      <c r="L953" s="111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2"/>
      <c r="D954" s="42"/>
      <c r="E954" s="43"/>
      <c r="F954" s="42"/>
      <c r="G954" s="42"/>
      <c r="H954" s="59"/>
      <c r="I954" s="42"/>
      <c r="J954" s="6"/>
      <c r="K954" s="116"/>
      <c r="L954" s="111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2"/>
      <c r="D955" s="42"/>
      <c r="E955" s="43"/>
      <c r="F955" s="42"/>
      <c r="G955" s="42"/>
      <c r="H955" s="59"/>
      <c r="I955" s="42"/>
      <c r="J955" s="6"/>
      <c r="K955" s="116"/>
      <c r="L955" s="111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2"/>
      <c r="D956" s="42"/>
      <c r="E956" s="43"/>
      <c r="F956" s="42"/>
      <c r="G956" s="42"/>
      <c r="H956" s="59"/>
      <c r="I956" s="42"/>
      <c r="J956" s="6"/>
      <c r="K956" s="116"/>
      <c r="L956" s="111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2"/>
      <c r="D957" s="42"/>
      <c r="E957" s="43"/>
      <c r="F957" s="42"/>
      <c r="G957" s="42"/>
      <c r="H957" s="59"/>
      <c r="I957" s="42"/>
      <c r="J957" s="6"/>
      <c r="K957" s="116"/>
      <c r="L957" s="111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2"/>
      <c r="D958" s="42"/>
      <c r="E958" s="43"/>
      <c r="F958" s="42"/>
      <c r="G958" s="42"/>
      <c r="H958" s="59"/>
      <c r="I958" s="42"/>
      <c r="J958" s="6"/>
      <c r="K958" s="116"/>
      <c r="L958" s="111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2"/>
      <c r="D959" s="42"/>
      <c r="E959" s="43"/>
      <c r="F959" s="42"/>
      <c r="G959" s="42"/>
      <c r="H959" s="59"/>
      <c r="I959" s="42"/>
      <c r="J959" s="6"/>
      <c r="K959" s="116"/>
      <c r="L959" s="111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2"/>
      <c r="D960" s="42"/>
      <c r="E960" s="43"/>
      <c r="F960" s="42"/>
      <c r="G960" s="42"/>
      <c r="H960" s="59"/>
      <c r="I960" s="42"/>
      <c r="J960" s="6"/>
      <c r="K960" s="116"/>
      <c r="L960" s="111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2"/>
      <c r="D961" s="42"/>
      <c r="E961" s="43"/>
      <c r="F961" s="42"/>
      <c r="G961" s="42"/>
      <c r="H961" s="59"/>
      <c r="I961" s="42"/>
      <c r="J961" s="6"/>
      <c r="K961" s="116"/>
      <c r="L961" s="111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2"/>
      <c r="D962" s="42"/>
      <c r="E962" s="43"/>
      <c r="F962" s="42"/>
      <c r="G962" s="42"/>
      <c r="H962" s="59"/>
      <c r="I962" s="42"/>
      <c r="J962" s="6"/>
      <c r="K962" s="116"/>
      <c r="L962" s="111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2"/>
      <c r="D963" s="42"/>
      <c r="E963" s="43"/>
      <c r="F963" s="42"/>
      <c r="G963" s="42"/>
      <c r="H963" s="59"/>
      <c r="I963" s="42"/>
      <c r="J963" s="6"/>
      <c r="K963" s="116"/>
      <c r="L963" s="111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2"/>
      <c r="D964" s="42"/>
      <c r="E964" s="43"/>
      <c r="F964" s="42"/>
      <c r="G964" s="42"/>
      <c r="H964" s="59"/>
      <c r="I964" s="42"/>
      <c r="J964" s="6"/>
      <c r="K964" s="116"/>
      <c r="L964" s="111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2"/>
      <c r="D965" s="42"/>
      <c r="E965" s="43"/>
      <c r="F965" s="42"/>
      <c r="G965" s="42"/>
      <c r="H965" s="59"/>
      <c r="I965" s="42"/>
      <c r="J965" s="6"/>
      <c r="K965" s="116"/>
      <c r="L965" s="111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2"/>
      <c r="D966" s="42"/>
      <c r="E966" s="43"/>
      <c r="F966" s="42"/>
      <c r="G966" s="42"/>
      <c r="H966" s="59"/>
      <c r="I966" s="42"/>
      <c r="J966" s="6"/>
      <c r="K966" s="116"/>
      <c r="L966" s="111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2"/>
      <c r="D967" s="42"/>
      <c r="E967" s="43"/>
      <c r="F967" s="42"/>
      <c r="G967" s="42"/>
      <c r="H967" s="59"/>
      <c r="I967" s="42"/>
      <c r="J967" s="6"/>
      <c r="K967" s="116"/>
      <c r="L967" s="111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2"/>
      <c r="D968" s="42"/>
      <c r="E968" s="43"/>
      <c r="F968" s="42"/>
      <c r="G968" s="42"/>
      <c r="H968" s="59"/>
      <c r="I968" s="42"/>
      <c r="J968" s="6"/>
      <c r="K968" s="116"/>
      <c r="L968" s="111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2"/>
      <c r="D969" s="42"/>
      <c r="E969" s="43"/>
      <c r="F969" s="42"/>
      <c r="G969" s="42"/>
      <c r="H969" s="59"/>
      <c r="I969" s="42"/>
      <c r="J969" s="6"/>
      <c r="K969" s="116"/>
      <c r="L969" s="111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2"/>
      <c r="D970" s="42"/>
      <c r="E970" s="43"/>
      <c r="F970" s="42"/>
      <c r="G970" s="42"/>
      <c r="H970" s="59"/>
      <c r="I970" s="42"/>
      <c r="J970" s="6"/>
      <c r="K970" s="116"/>
      <c r="L970" s="111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2"/>
      <c r="D971" s="42"/>
      <c r="E971" s="43"/>
      <c r="F971" s="42"/>
      <c r="G971" s="42"/>
      <c r="H971" s="59"/>
      <c r="I971" s="42"/>
      <c r="J971" s="6"/>
      <c r="K971" s="116"/>
      <c r="L971" s="111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2"/>
      <c r="D972" s="42"/>
      <c r="E972" s="43"/>
      <c r="F972" s="42"/>
      <c r="G972" s="42"/>
      <c r="H972" s="59"/>
      <c r="I972" s="42"/>
      <c r="J972" s="6"/>
      <c r="K972" s="116"/>
      <c r="L972" s="111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2"/>
      <c r="D973" s="42"/>
      <c r="E973" s="43"/>
      <c r="F973" s="42"/>
      <c r="G973" s="42"/>
      <c r="H973" s="59"/>
      <c r="I973" s="42"/>
      <c r="J973" s="6"/>
      <c r="K973" s="116"/>
      <c r="L973" s="111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2"/>
      <c r="D974" s="42"/>
      <c r="E974" s="43"/>
      <c r="F974" s="42"/>
      <c r="G974" s="42"/>
      <c r="H974" s="59"/>
      <c r="I974" s="42"/>
      <c r="J974" s="6"/>
      <c r="K974" s="116"/>
      <c r="L974" s="111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2"/>
      <c r="D975" s="42"/>
      <c r="E975" s="43"/>
      <c r="F975" s="42"/>
      <c r="G975" s="42"/>
      <c r="H975" s="59"/>
      <c r="I975" s="42"/>
      <c r="J975" s="6"/>
      <c r="K975" s="116"/>
      <c r="L975" s="111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2"/>
      <c r="D976" s="42"/>
      <c r="E976" s="43"/>
      <c r="F976" s="42"/>
      <c r="G976" s="42"/>
      <c r="H976" s="59"/>
      <c r="I976" s="42"/>
      <c r="J976" s="6"/>
      <c r="K976" s="116"/>
      <c r="L976" s="111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2"/>
      <c r="D977" s="42"/>
      <c r="E977" s="43"/>
      <c r="F977" s="42"/>
      <c r="G977" s="42"/>
      <c r="H977" s="59"/>
      <c r="I977" s="42"/>
      <c r="J977" s="6"/>
      <c r="K977" s="116"/>
      <c r="L977" s="111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2"/>
      <c r="D978" s="42"/>
      <c r="E978" s="43"/>
      <c r="F978" s="42"/>
      <c r="G978" s="42"/>
      <c r="H978" s="59"/>
      <c r="I978" s="42"/>
      <c r="J978" s="6"/>
      <c r="K978" s="116"/>
      <c r="L978" s="111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2"/>
      <c r="D979" s="42"/>
      <c r="E979" s="43"/>
      <c r="F979" s="42"/>
      <c r="G979" s="42"/>
      <c r="H979" s="59"/>
      <c r="I979" s="42"/>
      <c r="J979" s="6"/>
      <c r="K979" s="116"/>
      <c r="L979" s="111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2"/>
      <c r="D980" s="42"/>
      <c r="E980" s="43"/>
      <c r="F980" s="42"/>
      <c r="G980" s="42"/>
      <c r="H980" s="59"/>
      <c r="I980" s="42"/>
      <c r="J980" s="6"/>
      <c r="K980" s="116"/>
      <c r="L980" s="111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2"/>
      <c r="D981" s="42"/>
      <c r="E981" s="43"/>
      <c r="F981" s="42"/>
      <c r="G981" s="42"/>
      <c r="H981" s="59"/>
      <c r="I981" s="42"/>
      <c r="J981" s="6"/>
      <c r="K981" s="116"/>
      <c r="L981" s="111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2"/>
      <c r="D982" s="42"/>
      <c r="E982" s="43"/>
      <c r="F982" s="42"/>
      <c r="G982" s="42"/>
      <c r="H982" s="59"/>
      <c r="I982" s="42"/>
      <c r="J982" s="6"/>
      <c r="K982" s="116"/>
      <c r="L982" s="111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2"/>
      <c r="D983" s="42"/>
      <c r="E983" s="43"/>
      <c r="F983" s="42"/>
      <c r="G983" s="42"/>
      <c r="H983" s="59"/>
      <c r="I983" s="42"/>
      <c r="J983" s="6"/>
      <c r="K983" s="116"/>
      <c r="L983" s="111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2"/>
      <c r="D984" s="42"/>
      <c r="E984" s="43"/>
      <c r="F984" s="42"/>
      <c r="G984" s="42"/>
      <c r="H984" s="59"/>
      <c r="I984" s="42"/>
      <c r="J984" s="6"/>
      <c r="K984" s="116"/>
      <c r="L984" s="111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2"/>
      <c r="D985" s="42"/>
      <c r="E985" s="43"/>
      <c r="F985" s="42"/>
      <c r="G985" s="42"/>
      <c r="H985" s="59"/>
      <c r="I985" s="42"/>
      <c r="J985" s="6"/>
      <c r="K985" s="116"/>
      <c r="L985" s="111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2"/>
      <c r="D986" s="42"/>
      <c r="E986" s="43"/>
      <c r="F986" s="42"/>
      <c r="G986" s="42"/>
      <c r="H986" s="59"/>
      <c r="I986" s="42"/>
      <c r="J986" s="6"/>
      <c r="K986" s="116"/>
      <c r="L986" s="111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2"/>
      <c r="D987" s="42"/>
      <c r="E987" s="43"/>
      <c r="F987" s="42"/>
      <c r="G987" s="42"/>
      <c r="H987" s="59"/>
      <c r="I987" s="42"/>
      <c r="J987" s="6"/>
      <c r="K987" s="116"/>
      <c r="L987" s="111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2"/>
      <c r="D988" s="42"/>
      <c r="E988" s="43"/>
      <c r="F988" s="42"/>
      <c r="G988" s="42"/>
      <c r="H988" s="59"/>
      <c r="I988" s="42"/>
      <c r="J988" s="6"/>
      <c r="K988" s="116"/>
      <c r="L988" s="111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2"/>
      <c r="D989" s="42"/>
      <c r="E989" s="43"/>
      <c r="F989" s="42"/>
      <c r="G989" s="42"/>
      <c r="H989" s="59"/>
      <c r="I989" s="42"/>
      <c r="J989" s="6"/>
      <c r="K989" s="116"/>
      <c r="L989" s="111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2"/>
      <c r="D990" s="42"/>
      <c r="E990" s="43"/>
      <c r="F990" s="42"/>
      <c r="G990" s="42"/>
      <c r="H990" s="59"/>
      <c r="I990" s="42"/>
      <c r="J990" s="6"/>
      <c r="K990" s="116"/>
      <c r="L990" s="111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2"/>
      <c r="D991" s="42"/>
      <c r="E991" s="43"/>
      <c r="F991" s="42"/>
      <c r="G991" s="42"/>
      <c r="H991" s="59"/>
      <c r="I991" s="42"/>
      <c r="J991" s="6"/>
      <c r="K991" s="116"/>
      <c r="L991" s="111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2"/>
      <c r="D992" s="42"/>
      <c r="E992" s="43"/>
      <c r="F992" s="42"/>
      <c r="G992" s="42"/>
      <c r="H992" s="59"/>
      <c r="I992" s="42"/>
      <c r="J992" s="6"/>
      <c r="K992" s="116"/>
      <c r="L992" s="111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2"/>
      <c r="D993" s="42"/>
      <c r="E993" s="43"/>
      <c r="F993" s="42"/>
      <c r="G993" s="42"/>
      <c r="H993" s="59"/>
      <c r="I993" s="42"/>
      <c r="J993" s="6"/>
      <c r="K993" s="116"/>
      <c r="L993" s="111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2"/>
      <c r="D994" s="42"/>
      <c r="E994" s="43"/>
      <c r="F994" s="42"/>
      <c r="G994" s="42"/>
      <c r="H994" s="59"/>
      <c r="I994" s="42"/>
      <c r="J994" s="6"/>
      <c r="K994" s="116"/>
      <c r="L994" s="111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2"/>
      <c r="D995" s="42"/>
      <c r="E995" s="43"/>
      <c r="F995" s="42"/>
      <c r="G995" s="42"/>
      <c r="H995" s="59"/>
      <c r="I995" s="42"/>
      <c r="J995" s="6"/>
      <c r="K995" s="116"/>
      <c r="L995" s="111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2"/>
      <c r="D996" s="42"/>
      <c r="E996" s="43"/>
      <c r="F996" s="42"/>
      <c r="G996" s="42"/>
      <c r="H996" s="59"/>
      <c r="I996" s="42"/>
      <c r="J996" s="6"/>
      <c r="K996" s="116"/>
      <c r="L996" s="111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2"/>
      <c r="D997" s="42"/>
      <c r="E997" s="43"/>
      <c r="F997" s="42"/>
      <c r="G997" s="42"/>
      <c r="H997" s="59"/>
      <c r="I997" s="42"/>
      <c r="J997" s="6"/>
      <c r="K997" s="116"/>
      <c r="L997" s="111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2"/>
      <c r="D998" s="42"/>
      <c r="E998" s="43"/>
      <c r="F998" s="42"/>
      <c r="G998" s="42"/>
      <c r="H998" s="59"/>
      <c r="I998" s="42"/>
      <c r="J998" s="6"/>
      <c r="K998" s="116"/>
      <c r="L998" s="111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2"/>
      <c r="D999" s="42"/>
      <c r="E999" s="43"/>
      <c r="F999" s="42"/>
      <c r="G999" s="42"/>
      <c r="H999" s="59"/>
      <c r="I999" s="42"/>
      <c r="J999" s="6"/>
      <c r="K999" s="116"/>
      <c r="L999" s="111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2"/>
      <c r="D1000" s="42"/>
      <c r="E1000" s="43"/>
      <c r="F1000" s="42"/>
      <c r="G1000" s="42"/>
      <c r="H1000" s="59"/>
      <c r="I1000" s="42"/>
      <c r="J1000" s="6"/>
      <c r="K1000" s="116"/>
      <c r="L1000" s="111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6">
    <mergeCell ref="A1:J1"/>
    <mergeCell ref="A2:J2"/>
    <mergeCell ref="A3:J3"/>
    <mergeCell ref="A4:J4"/>
    <mergeCell ref="U7:Y7"/>
    <mergeCell ref="A29:J29"/>
    <mergeCell ref="A30:J30"/>
    <mergeCell ref="A31:J31"/>
    <mergeCell ref="A32:J32"/>
    <mergeCell ref="A57:J57"/>
    <mergeCell ref="A58:J58"/>
    <mergeCell ref="A59:J59"/>
    <mergeCell ref="A60:J60"/>
    <mergeCell ref="E62:G62"/>
    <mergeCell ref="A87:J87"/>
    <mergeCell ref="A88:J88"/>
    <mergeCell ref="A89:J89"/>
    <mergeCell ref="A90:J90"/>
    <mergeCell ref="A115:J115"/>
    <mergeCell ref="A116:J116"/>
    <mergeCell ref="A117:J117"/>
    <mergeCell ref="A118:J118"/>
    <mergeCell ref="A147:J147"/>
    <mergeCell ref="A148:J148"/>
    <mergeCell ref="A149:J149"/>
    <mergeCell ref="A150:J150"/>
    <mergeCell ref="A176:J176"/>
    <mergeCell ref="A177:J177"/>
    <mergeCell ref="A178:J178"/>
    <mergeCell ref="A179:J179"/>
    <mergeCell ref="A205:J205"/>
    <mergeCell ref="A206:J206"/>
    <mergeCell ref="A207:J207"/>
    <mergeCell ref="A208:J208"/>
    <mergeCell ref="A234:I234"/>
    <mergeCell ref="A295:I295"/>
    <mergeCell ref="A296:I296"/>
    <mergeCell ref="A297:I297"/>
    <mergeCell ref="A298:I298"/>
    <mergeCell ref="A235:I235"/>
    <mergeCell ref="A236:I236"/>
    <mergeCell ref="A237:I237"/>
    <mergeCell ref="A263:I263"/>
    <mergeCell ref="A264:I264"/>
    <mergeCell ref="A265:I265"/>
    <mergeCell ref="A266:I266"/>
  </mergeCells>
  <printOptions/>
  <pageMargins bottom="0.5511811023622047" footer="0.0" header="0.0" left="0.3937007874015748" right="0.2362204724409449" top="0.31496062992125984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4.5"/>
    <col customWidth="1" min="2" max="2" width="13.8"/>
    <col customWidth="1" min="3" max="7" width="8.7"/>
    <col customWidth="1" min="8" max="8" width="15.3"/>
    <col customWidth="1" min="9" max="9" width="8.7"/>
    <col customWidth="1" min="10" max="10" width="11.3"/>
    <col customWidth="1" min="11" max="11" width="9.5"/>
    <col customWidth="1" min="12" max="12" width="9.7"/>
    <col customWidth="1" min="13" max="13" width="13.6"/>
    <col customWidth="1" min="14" max="14" width="9.5"/>
    <col customWidth="1" min="15" max="26" width="8.5"/>
  </cols>
  <sheetData>
    <row r="1">
      <c r="A1" s="173" t="s">
        <v>113</v>
      </c>
      <c r="B1" s="173" t="s">
        <v>114</v>
      </c>
      <c r="C1" s="174" t="s">
        <v>115</v>
      </c>
      <c r="D1" s="175"/>
      <c r="E1" s="176"/>
      <c r="G1" s="177"/>
      <c r="H1" s="178"/>
      <c r="L1" s="179"/>
    </row>
    <row r="2">
      <c r="A2" s="180"/>
      <c r="B2" s="180"/>
      <c r="C2" s="181" t="s">
        <v>94</v>
      </c>
      <c r="D2" s="182" t="s">
        <v>95</v>
      </c>
      <c r="E2" s="183" t="s">
        <v>96</v>
      </c>
      <c r="G2" s="177"/>
      <c r="H2" s="178"/>
      <c r="L2" s="179"/>
    </row>
    <row r="3">
      <c r="A3" s="184">
        <v>1.0</v>
      </c>
      <c r="B3" s="184" t="s">
        <v>116</v>
      </c>
      <c r="C3" s="185">
        <v>34263.62</v>
      </c>
      <c r="D3" s="186">
        <v>60.71</v>
      </c>
      <c r="E3" s="187">
        <v>208025.44309000002</v>
      </c>
      <c r="G3" s="177"/>
      <c r="H3" s="178"/>
      <c r="L3" s="179"/>
    </row>
    <row r="4">
      <c r="A4" s="184">
        <v>2.0</v>
      </c>
      <c r="B4" s="184" t="s">
        <v>117</v>
      </c>
      <c r="C4" s="188">
        <v>470.0</v>
      </c>
      <c r="D4" s="186">
        <v>34.45</v>
      </c>
      <c r="E4" s="187">
        <v>1619.15</v>
      </c>
      <c r="G4" s="177"/>
      <c r="H4" s="178"/>
      <c r="L4" s="179"/>
    </row>
    <row r="5">
      <c r="A5" s="189"/>
      <c r="B5" s="189" t="s">
        <v>118</v>
      </c>
      <c r="C5" s="190">
        <v>34733.62</v>
      </c>
      <c r="D5" s="191">
        <v>60.36</v>
      </c>
      <c r="E5" s="192">
        <v>209644.59309</v>
      </c>
      <c r="G5" s="177">
        <f>E5*0.63</f>
        <v>132076.0936</v>
      </c>
      <c r="H5" s="178">
        <f>E5*63.06%</f>
        <v>132201.8804</v>
      </c>
      <c r="L5" s="179"/>
    </row>
    <row r="6">
      <c r="A6" s="193">
        <v>3.0</v>
      </c>
      <c r="B6" s="193" t="s">
        <v>119</v>
      </c>
      <c r="C6" s="185">
        <v>4585.0</v>
      </c>
      <c r="D6" s="186">
        <v>73.66</v>
      </c>
      <c r="E6" s="187">
        <v>33775.23</v>
      </c>
      <c r="G6" s="177"/>
      <c r="H6" s="178">
        <v>142.832</v>
      </c>
      <c r="L6" s="179"/>
    </row>
    <row r="7">
      <c r="A7" s="184">
        <v>4.0</v>
      </c>
      <c r="B7" s="184" t="s">
        <v>120</v>
      </c>
      <c r="C7" s="185">
        <v>16.0</v>
      </c>
      <c r="D7" s="186">
        <v>17.03</v>
      </c>
      <c r="E7" s="187">
        <v>27.248</v>
      </c>
      <c r="G7" s="177"/>
      <c r="H7" s="178">
        <f>H5+H6</f>
        <v>132344.7124</v>
      </c>
      <c r="L7" s="179"/>
    </row>
    <row r="8">
      <c r="A8" s="184">
        <v>5.0</v>
      </c>
      <c r="B8" s="184" t="s">
        <v>121</v>
      </c>
      <c r="C8" s="185">
        <v>1561.0</v>
      </c>
      <c r="D8" s="186">
        <v>13.42</v>
      </c>
      <c r="E8" s="187">
        <v>2094.965</v>
      </c>
      <c r="G8" s="177"/>
      <c r="H8" s="178"/>
      <c r="L8" s="179"/>
    </row>
    <row r="9">
      <c r="A9" s="184">
        <v>6.0</v>
      </c>
      <c r="B9" s="184" t="s">
        <v>122</v>
      </c>
      <c r="C9" s="194">
        <v>3.0</v>
      </c>
      <c r="D9" s="186">
        <v>15.0</v>
      </c>
      <c r="E9" s="187">
        <v>4.5</v>
      </c>
      <c r="G9" s="177"/>
      <c r="H9" s="178"/>
      <c r="L9" s="179"/>
    </row>
    <row r="10">
      <c r="A10" s="184">
        <v>7.0</v>
      </c>
      <c r="B10" s="184" t="s">
        <v>123</v>
      </c>
      <c r="C10" s="185">
        <v>562.0</v>
      </c>
      <c r="D10" s="186">
        <v>187.25</v>
      </c>
      <c r="E10" s="187">
        <v>10523.268</v>
      </c>
      <c r="G10" s="177"/>
      <c r="H10" s="178"/>
      <c r="L10" s="179"/>
    </row>
    <row r="11">
      <c r="A11" s="184">
        <v>8.0</v>
      </c>
      <c r="B11" s="184" t="s">
        <v>124</v>
      </c>
      <c r="C11" s="185">
        <v>145.89</v>
      </c>
      <c r="D11" s="186">
        <v>199.52</v>
      </c>
      <c r="E11" s="187">
        <v>2910.8609999999994</v>
      </c>
      <c r="G11" s="177"/>
      <c r="H11" s="178"/>
      <c r="L11" s="179"/>
    </row>
    <row r="12">
      <c r="A12" s="195">
        <v>9.0</v>
      </c>
      <c r="B12" s="195" t="s">
        <v>125</v>
      </c>
      <c r="C12" s="196"/>
      <c r="D12" s="196"/>
      <c r="E12" s="187">
        <v>0.0</v>
      </c>
      <c r="G12" s="177"/>
      <c r="H12" s="178"/>
      <c r="L12" s="179"/>
    </row>
    <row r="13">
      <c r="A13" s="197">
        <v>10.0</v>
      </c>
      <c r="B13" s="195" t="s">
        <v>126</v>
      </c>
      <c r="C13" s="198">
        <v>132.0</v>
      </c>
      <c r="D13" s="199">
        <v>121.93</v>
      </c>
      <c r="E13" s="187">
        <v>1609.476</v>
      </c>
      <c r="G13" s="177"/>
      <c r="H13" s="178"/>
      <c r="L13" s="179"/>
    </row>
    <row r="14">
      <c r="A14" s="197">
        <v>11.0</v>
      </c>
      <c r="B14" s="195" t="s">
        <v>127</v>
      </c>
      <c r="C14" s="198">
        <v>20.0</v>
      </c>
      <c r="D14" s="199">
        <v>143.16</v>
      </c>
      <c r="E14" s="187">
        <v>286.32</v>
      </c>
      <c r="G14" s="177"/>
      <c r="H14" s="178"/>
      <c r="L14" s="179"/>
    </row>
    <row r="15">
      <c r="A15" s="197">
        <v>12.0</v>
      </c>
      <c r="B15" s="195" t="s">
        <v>128</v>
      </c>
      <c r="C15" s="198">
        <v>83.0</v>
      </c>
      <c r="D15" s="199">
        <v>110.99</v>
      </c>
      <c r="E15" s="187">
        <v>921.217</v>
      </c>
      <c r="G15" s="177"/>
      <c r="H15" s="178"/>
      <c r="L15" s="179"/>
    </row>
    <row r="16">
      <c r="A16" s="197">
        <v>13.0</v>
      </c>
      <c r="B16" s="195" t="s">
        <v>129</v>
      </c>
      <c r="C16" s="198">
        <v>0.0</v>
      </c>
      <c r="D16" s="198">
        <v>95.5</v>
      </c>
      <c r="E16" s="187">
        <v>0.0</v>
      </c>
      <c r="G16" s="177"/>
      <c r="H16" s="178"/>
      <c r="L16" s="179"/>
    </row>
    <row r="17">
      <c r="A17" s="197"/>
      <c r="B17" s="195" t="s">
        <v>130</v>
      </c>
      <c r="C17" s="198">
        <v>41691.51</v>
      </c>
      <c r="D17" s="200">
        <v>61.824470999011545</v>
      </c>
      <c r="E17" s="201">
        <f>SUM(E5:E16)</f>
        <v>261797.6781</v>
      </c>
      <c r="G17" s="177"/>
      <c r="H17" s="178"/>
      <c r="L17" s="179"/>
    </row>
    <row r="18">
      <c r="E18" s="202"/>
      <c r="G18" s="177"/>
      <c r="H18" s="178"/>
      <c r="L18" s="179"/>
    </row>
    <row r="19">
      <c r="E19" s="202"/>
      <c r="G19" s="177"/>
      <c r="H19" s="178"/>
      <c r="L19" s="179"/>
    </row>
    <row r="20">
      <c r="E20" s="202"/>
      <c r="G20" s="177"/>
      <c r="H20" s="178"/>
      <c r="L20" s="179"/>
    </row>
    <row r="21" ht="15.75" customHeight="1">
      <c r="A21" s="1" t="s">
        <v>0</v>
      </c>
      <c r="B21" s="2"/>
      <c r="C21" s="2"/>
      <c r="D21" s="2"/>
      <c r="E21" s="2"/>
      <c r="F21" s="2"/>
      <c r="G21" s="2"/>
      <c r="H21" s="2"/>
      <c r="I21" s="2"/>
      <c r="J21" s="2"/>
      <c r="K21" s="3"/>
      <c r="L21" s="179"/>
    </row>
    <row r="22" ht="15.75" customHeight="1">
      <c r="A22" s="1" t="s">
        <v>1</v>
      </c>
      <c r="B22" s="2"/>
      <c r="C22" s="2"/>
      <c r="D22" s="2"/>
      <c r="E22" s="2"/>
      <c r="F22" s="2"/>
      <c r="G22" s="2"/>
      <c r="H22" s="2"/>
      <c r="I22" s="2"/>
      <c r="J22" s="2"/>
      <c r="K22" s="3"/>
      <c r="L22" s="179"/>
    </row>
    <row r="23" ht="15.75" customHeight="1">
      <c r="A23" s="1" t="s">
        <v>131</v>
      </c>
      <c r="B23" s="2"/>
      <c r="C23" s="2"/>
      <c r="D23" s="2"/>
      <c r="E23" s="2"/>
      <c r="F23" s="2"/>
      <c r="G23" s="2"/>
      <c r="H23" s="2"/>
      <c r="I23" s="2"/>
      <c r="J23" s="2"/>
      <c r="K23" s="3"/>
      <c r="L23" s="179"/>
    </row>
    <row r="24" ht="15.75" customHeight="1">
      <c r="A24" s="1" t="s">
        <v>3</v>
      </c>
      <c r="B24" s="2"/>
      <c r="C24" s="2"/>
      <c r="D24" s="2"/>
      <c r="E24" s="2"/>
      <c r="F24" s="2"/>
      <c r="G24" s="2"/>
      <c r="H24" s="2"/>
      <c r="I24" s="2"/>
      <c r="J24" s="2"/>
      <c r="K24" s="3"/>
      <c r="L24" s="179"/>
    </row>
    <row r="25" ht="15.75" customHeight="1">
      <c r="A25" s="5"/>
      <c r="B25" s="6"/>
      <c r="C25" s="7"/>
      <c r="D25" s="7"/>
      <c r="E25" s="203"/>
      <c r="F25" s="7"/>
      <c r="G25" s="7"/>
      <c r="H25" s="49"/>
      <c r="I25" s="9"/>
      <c r="J25" s="7"/>
      <c r="K25" s="6"/>
      <c r="L25" s="179"/>
    </row>
    <row r="26" ht="42.0" customHeight="1">
      <c r="A26" s="10"/>
      <c r="B26" s="11"/>
      <c r="C26" s="12" t="s">
        <v>132</v>
      </c>
      <c r="D26" s="12"/>
      <c r="E26" s="204" t="s">
        <v>133</v>
      </c>
      <c r="F26" s="15"/>
      <c r="G26" s="12" t="s">
        <v>132</v>
      </c>
      <c r="H26" s="205" t="s">
        <v>134</v>
      </c>
      <c r="I26" s="16"/>
      <c r="J26" s="15"/>
      <c r="K26" s="11"/>
      <c r="L26" s="179"/>
    </row>
    <row r="27" ht="15.75" customHeight="1">
      <c r="A27" s="17" t="s">
        <v>6</v>
      </c>
      <c r="B27" s="18" t="s">
        <v>7</v>
      </c>
      <c r="C27" s="19" t="s">
        <v>8</v>
      </c>
      <c r="D27" s="19" t="s">
        <v>9</v>
      </c>
      <c r="E27" s="206"/>
      <c r="F27" s="19" t="s">
        <v>12</v>
      </c>
      <c r="G27" s="19" t="s">
        <v>13</v>
      </c>
      <c r="H27" s="206"/>
      <c r="I27" s="22" t="s">
        <v>14</v>
      </c>
      <c r="J27" s="21" t="s">
        <v>15</v>
      </c>
      <c r="K27" s="18" t="s">
        <v>16</v>
      </c>
      <c r="L27" s="179"/>
    </row>
    <row r="28" ht="15.75" customHeight="1">
      <c r="A28" s="17"/>
      <c r="B28" s="18"/>
      <c r="C28" s="23" t="s">
        <v>135</v>
      </c>
      <c r="D28" s="19" t="s">
        <v>18</v>
      </c>
      <c r="E28" s="206"/>
      <c r="F28" s="19" t="s">
        <v>18</v>
      </c>
      <c r="G28" s="23" t="s">
        <v>135</v>
      </c>
      <c r="H28" s="206"/>
      <c r="I28" s="22" t="s">
        <v>19</v>
      </c>
      <c r="J28" s="19" t="s">
        <v>20</v>
      </c>
      <c r="K28" s="18"/>
      <c r="L28" s="179"/>
    </row>
    <row r="29" ht="15.75" customHeight="1">
      <c r="A29" s="24"/>
      <c r="B29" s="25"/>
      <c r="C29" s="26" t="s">
        <v>18</v>
      </c>
      <c r="D29" s="27"/>
      <c r="E29" s="180"/>
      <c r="F29" s="86"/>
      <c r="G29" s="19" t="s">
        <v>18</v>
      </c>
      <c r="H29" s="207"/>
      <c r="I29" s="29"/>
      <c r="J29" s="27"/>
      <c r="K29" s="25"/>
      <c r="L29" s="179" t="s">
        <v>136</v>
      </c>
    </row>
    <row r="30" ht="15.75" customHeight="1">
      <c r="A30" s="30">
        <v>1.0</v>
      </c>
      <c r="B30" s="31" t="s">
        <v>21</v>
      </c>
      <c r="C30" s="87">
        <v>31.0</v>
      </c>
      <c r="D30" s="208">
        <v>3006.0</v>
      </c>
      <c r="E30" s="209">
        <v>2524.0</v>
      </c>
      <c r="F30" s="88">
        <v>0.0</v>
      </c>
      <c r="G30" s="210">
        <v>513.0</v>
      </c>
      <c r="H30" s="211">
        <v>2377.1</v>
      </c>
      <c r="I30" s="35">
        <v>59.19765586795993</v>
      </c>
      <c r="J30" s="36">
        <f t="shared" ref="J30:J46" si="1">H30*I30/10</f>
        <v>14071.87478</v>
      </c>
      <c r="K30" s="37" t="s">
        <v>22</v>
      </c>
      <c r="L30" s="179">
        <v>1000.0</v>
      </c>
      <c r="M30" s="212">
        <f>E30/L30</f>
        <v>2.524</v>
      </c>
    </row>
    <row r="31" ht="15.75" customHeight="1">
      <c r="A31" s="30">
        <v>2.0</v>
      </c>
      <c r="B31" s="31" t="s">
        <v>23</v>
      </c>
      <c r="C31" s="87">
        <v>77.0</v>
      </c>
      <c r="D31" s="213">
        <v>2618.646754671277</v>
      </c>
      <c r="E31" s="209">
        <v>2492.0</v>
      </c>
      <c r="F31" s="88">
        <v>0.0</v>
      </c>
      <c r="G31" s="210">
        <v>204.0</v>
      </c>
      <c r="H31" s="211">
        <v>2346.97</v>
      </c>
      <c r="I31" s="35">
        <v>60.62525968079103</v>
      </c>
      <c r="J31" s="36">
        <f t="shared" si="1"/>
        <v>14228.56657</v>
      </c>
      <c r="K31" s="37" t="s">
        <v>24</v>
      </c>
      <c r="L31" s="179"/>
    </row>
    <row r="32" ht="15.75" customHeight="1">
      <c r="A32" s="30">
        <v>3.0</v>
      </c>
      <c r="B32" s="31" t="s">
        <v>25</v>
      </c>
      <c r="C32" s="87">
        <v>128.0</v>
      </c>
      <c r="D32" s="213">
        <v>2521.91</v>
      </c>
      <c r="E32" s="209">
        <v>2138.0</v>
      </c>
      <c r="F32" s="88">
        <v>0.0</v>
      </c>
      <c r="G32" s="210">
        <v>512.0</v>
      </c>
      <c r="H32" s="211">
        <v>2013.57</v>
      </c>
      <c r="I32" s="35">
        <v>61.51163110775652</v>
      </c>
      <c r="J32" s="36">
        <f t="shared" si="1"/>
        <v>12385.7975</v>
      </c>
      <c r="K32" s="37" t="s">
        <v>26</v>
      </c>
      <c r="L32" s="179"/>
    </row>
    <row r="33" ht="15.75" customHeight="1">
      <c r="A33" s="30">
        <v>4.0</v>
      </c>
      <c r="B33" s="31" t="s">
        <v>27</v>
      </c>
      <c r="C33" s="87">
        <v>414.0</v>
      </c>
      <c r="D33" s="213">
        <v>2342.7323612921973</v>
      </c>
      <c r="E33" s="209">
        <v>2415.0</v>
      </c>
      <c r="F33" s="88">
        <v>0.0</v>
      </c>
      <c r="G33" s="210">
        <v>342.0</v>
      </c>
      <c r="H33" s="211">
        <v>2274.44</v>
      </c>
      <c r="I33" s="35">
        <v>61.51163110775652</v>
      </c>
      <c r="J33" s="36">
        <f t="shared" si="1"/>
        <v>13990.45143</v>
      </c>
      <c r="K33" s="38"/>
      <c r="L33" s="179"/>
    </row>
    <row r="34" ht="15.75" customHeight="1">
      <c r="A34" s="30">
        <v>5.0</v>
      </c>
      <c r="B34" s="31" t="s">
        <v>28</v>
      </c>
      <c r="C34" s="87">
        <v>269.0</v>
      </c>
      <c r="D34" s="213">
        <v>1505.0</v>
      </c>
      <c r="E34" s="209">
        <v>1436.0</v>
      </c>
      <c r="F34" s="214">
        <v>0.0</v>
      </c>
      <c r="G34" s="210">
        <v>338.0</v>
      </c>
      <c r="H34" s="211">
        <v>1352.42</v>
      </c>
      <c r="I34" s="35">
        <v>61.5</v>
      </c>
      <c r="J34" s="36">
        <f t="shared" si="1"/>
        <v>8317.383</v>
      </c>
      <c r="K34" s="38"/>
      <c r="L34" s="179"/>
    </row>
    <row r="35" ht="15.75" customHeight="1">
      <c r="A35" s="30">
        <v>6.0</v>
      </c>
      <c r="B35" s="31" t="s">
        <v>29</v>
      </c>
      <c r="C35" s="87">
        <v>126.0</v>
      </c>
      <c r="D35" s="213">
        <v>1605.0149999999999</v>
      </c>
      <c r="E35" s="209">
        <v>1557.0</v>
      </c>
      <c r="F35" s="88">
        <v>0.0</v>
      </c>
      <c r="G35" s="210">
        <v>174.0</v>
      </c>
      <c r="H35" s="211">
        <v>1466.38</v>
      </c>
      <c r="I35" s="35">
        <v>61.54</v>
      </c>
      <c r="J35" s="36">
        <f t="shared" si="1"/>
        <v>9024.10252</v>
      </c>
      <c r="K35" s="38"/>
      <c r="L35" s="179"/>
    </row>
    <row r="36" ht="15.75" customHeight="1">
      <c r="A36" s="30">
        <v>7.0</v>
      </c>
      <c r="B36" s="31" t="s">
        <v>30</v>
      </c>
      <c r="C36" s="87">
        <v>166.0</v>
      </c>
      <c r="D36" s="213">
        <v>657.0</v>
      </c>
      <c r="E36" s="209">
        <v>621.0</v>
      </c>
      <c r="F36" s="88">
        <v>0.0</v>
      </c>
      <c r="G36" s="210">
        <f>C36+D36-E36</f>
        <v>202</v>
      </c>
      <c r="H36" s="211">
        <v>584.86</v>
      </c>
      <c r="I36" s="35">
        <v>59.66620409178925</v>
      </c>
      <c r="J36" s="36">
        <f t="shared" si="1"/>
        <v>3489.637613</v>
      </c>
      <c r="K36" s="38"/>
      <c r="L36" s="179"/>
    </row>
    <row r="37" ht="15.75" customHeight="1">
      <c r="A37" s="30">
        <v>8.0</v>
      </c>
      <c r="B37" s="31" t="s">
        <v>31</v>
      </c>
      <c r="C37" s="87">
        <v>687.0</v>
      </c>
      <c r="D37" s="213">
        <v>2942.555900260506</v>
      </c>
      <c r="E37" s="215">
        <v>2703.0</v>
      </c>
      <c r="F37" s="88">
        <v>0.0</v>
      </c>
      <c r="G37" s="210">
        <v>927.0</v>
      </c>
      <c r="H37" s="211">
        <v>2545.69</v>
      </c>
      <c r="I37" s="35">
        <v>61.26640726063698</v>
      </c>
      <c r="J37" s="36">
        <f t="shared" si="1"/>
        <v>15596.52803</v>
      </c>
      <c r="K37" s="38"/>
      <c r="L37" s="179"/>
    </row>
    <row r="38" ht="15.75" customHeight="1">
      <c r="A38" s="30">
        <v>9.0</v>
      </c>
      <c r="B38" s="31" t="s">
        <v>32</v>
      </c>
      <c r="C38" s="87">
        <v>338.0</v>
      </c>
      <c r="D38" s="213">
        <v>2795.0</v>
      </c>
      <c r="E38" s="209">
        <v>2267.0</v>
      </c>
      <c r="F38" s="88">
        <v>0.0</v>
      </c>
      <c r="G38" s="210">
        <f>C38+D38-E38</f>
        <v>866</v>
      </c>
      <c r="H38" s="211">
        <v>2318.71</v>
      </c>
      <c r="I38" s="35">
        <v>59.4477299907791</v>
      </c>
      <c r="J38" s="36">
        <f t="shared" si="1"/>
        <v>13784.2046</v>
      </c>
      <c r="K38" s="38"/>
      <c r="L38" s="179"/>
    </row>
    <row r="39" ht="15.75" customHeight="1">
      <c r="A39" s="30">
        <v>10.0</v>
      </c>
      <c r="B39" s="31" t="s">
        <v>33</v>
      </c>
      <c r="C39" s="87">
        <v>765.0</v>
      </c>
      <c r="D39" s="213">
        <v>3266.0</v>
      </c>
      <c r="E39" s="215">
        <v>2869.0</v>
      </c>
      <c r="F39" s="88">
        <v>0.0</v>
      </c>
      <c r="G39" s="210">
        <v>1162.0</v>
      </c>
      <c r="H39" s="211">
        <v>2702.02</v>
      </c>
      <c r="I39" s="35">
        <v>61.35</v>
      </c>
      <c r="J39" s="36">
        <f t="shared" si="1"/>
        <v>16576.8927</v>
      </c>
      <c r="K39" s="38"/>
      <c r="L39" s="179"/>
    </row>
    <row r="40" ht="15.75" customHeight="1">
      <c r="A40" s="30">
        <v>11.0</v>
      </c>
      <c r="B40" s="31" t="s">
        <v>34</v>
      </c>
      <c r="C40" s="87">
        <v>1194.0</v>
      </c>
      <c r="D40" s="213">
        <v>3097.0</v>
      </c>
      <c r="E40" s="215">
        <v>3097.0</v>
      </c>
      <c r="F40" s="88">
        <v>0.0</v>
      </c>
      <c r="G40" s="210">
        <v>1194.0</v>
      </c>
      <c r="H40" s="211">
        <v>2916.75</v>
      </c>
      <c r="I40" s="35">
        <v>60.75</v>
      </c>
      <c r="J40" s="36">
        <f t="shared" si="1"/>
        <v>17719.25625</v>
      </c>
      <c r="K40" s="38"/>
      <c r="L40" s="179"/>
    </row>
    <row r="41" ht="15.75" customHeight="1">
      <c r="A41" s="30">
        <v>12.0</v>
      </c>
      <c r="B41" s="31" t="s">
        <v>35</v>
      </c>
      <c r="C41" s="87">
        <v>172.0</v>
      </c>
      <c r="D41" s="213">
        <v>3136.0</v>
      </c>
      <c r="E41" s="209">
        <v>2376.0</v>
      </c>
      <c r="F41" s="88">
        <v>0.0</v>
      </c>
      <c r="G41" s="210">
        <v>932.0</v>
      </c>
      <c r="H41" s="211">
        <v>2237.72</v>
      </c>
      <c r="I41" s="35">
        <v>61.7</v>
      </c>
      <c r="J41" s="36">
        <f t="shared" si="1"/>
        <v>13806.7324</v>
      </c>
      <c r="K41" s="38"/>
      <c r="L41" s="179"/>
    </row>
    <row r="42" ht="15.75" customHeight="1">
      <c r="A42" s="30">
        <v>13.0</v>
      </c>
      <c r="B42" s="31" t="s">
        <v>36</v>
      </c>
      <c r="C42" s="87">
        <v>340.0</v>
      </c>
      <c r="D42" s="213">
        <v>2956.0</v>
      </c>
      <c r="E42" s="209">
        <v>2471.0</v>
      </c>
      <c r="F42" s="88">
        <v>0.0</v>
      </c>
      <c r="G42" s="210">
        <v>825.0</v>
      </c>
      <c r="H42" s="211">
        <v>2327.19</v>
      </c>
      <c r="I42" s="35">
        <v>62.28</v>
      </c>
      <c r="J42" s="36">
        <f t="shared" si="1"/>
        <v>14493.73932</v>
      </c>
      <c r="K42" s="38"/>
      <c r="L42" s="179"/>
    </row>
    <row r="43" ht="15.75" customHeight="1">
      <c r="A43" s="30">
        <v>14.0</v>
      </c>
      <c r="B43" s="31" t="s">
        <v>37</v>
      </c>
      <c r="C43" s="87">
        <v>64.0</v>
      </c>
      <c r="D43" s="213">
        <v>2692.2</v>
      </c>
      <c r="E43" s="209">
        <v>2197.0</v>
      </c>
      <c r="F43" s="88">
        <v>0.0</v>
      </c>
      <c r="G43" s="210">
        <v>559.0</v>
      </c>
      <c r="H43" s="211">
        <v>2069.13</v>
      </c>
      <c r="I43" s="35">
        <v>59.43</v>
      </c>
      <c r="J43" s="36">
        <f t="shared" si="1"/>
        <v>12296.83959</v>
      </c>
      <c r="K43" s="78"/>
      <c r="L43" s="179"/>
    </row>
    <row r="44" ht="15.75" customHeight="1">
      <c r="A44" s="30">
        <v>15.0</v>
      </c>
      <c r="B44" s="31" t="s">
        <v>38</v>
      </c>
      <c r="C44" s="87">
        <v>118.0</v>
      </c>
      <c r="D44" s="213">
        <v>671.0</v>
      </c>
      <c r="E44" s="209">
        <v>622.0</v>
      </c>
      <c r="F44" s="88">
        <v>0.0</v>
      </c>
      <c r="G44" s="210">
        <f t="shared" ref="G44:G45" si="2">C44+D44-E44</f>
        <v>167</v>
      </c>
      <c r="H44" s="211">
        <v>585.8</v>
      </c>
      <c r="I44" s="35">
        <v>58.29</v>
      </c>
      <c r="J44" s="36">
        <f t="shared" si="1"/>
        <v>3414.6282</v>
      </c>
      <c r="K44" s="38"/>
      <c r="L44" s="179"/>
    </row>
    <row r="45" ht="15.75" customHeight="1">
      <c r="A45" s="30">
        <v>16.0</v>
      </c>
      <c r="B45" s="31" t="s">
        <v>39</v>
      </c>
      <c r="C45" s="87">
        <v>778.0</v>
      </c>
      <c r="D45" s="213">
        <v>2206.0</v>
      </c>
      <c r="E45" s="209">
        <v>2294.0</v>
      </c>
      <c r="F45" s="88">
        <v>0.0</v>
      </c>
      <c r="G45" s="210">
        <f t="shared" si="2"/>
        <v>690</v>
      </c>
      <c r="H45" s="211">
        <v>2151.07</v>
      </c>
      <c r="I45" s="35">
        <v>59.21</v>
      </c>
      <c r="J45" s="36">
        <f t="shared" si="1"/>
        <v>12736.48547</v>
      </c>
      <c r="K45" s="38"/>
      <c r="L45" s="179"/>
    </row>
    <row r="46" ht="15.75" customHeight="1">
      <c r="A46" s="30">
        <v>17.0</v>
      </c>
      <c r="B46" s="31" t="s">
        <v>40</v>
      </c>
      <c r="C46" s="87">
        <v>530.0</v>
      </c>
      <c r="D46" s="208">
        <v>2197.1413215452594</v>
      </c>
      <c r="E46" s="209">
        <v>2131.0</v>
      </c>
      <c r="F46" s="88">
        <v>0.0</v>
      </c>
      <c r="G46" s="210">
        <v>596.0</v>
      </c>
      <c r="H46" s="211">
        <v>1993.79</v>
      </c>
      <c r="I46" s="35">
        <v>60.65</v>
      </c>
      <c r="J46" s="36">
        <f t="shared" si="1"/>
        <v>12092.33635</v>
      </c>
      <c r="K46" s="38"/>
      <c r="L46" s="179"/>
    </row>
    <row r="47" ht="15.75" customHeight="1">
      <c r="A47" s="30"/>
      <c r="B47" s="25" t="s">
        <v>41</v>
      </c>
      <c r="C47" s="90">
        <v>6197.0</v>
      </c>
      <c r="D47" s="73">
        <v>41008.536298303065</v>
      </c>
      <c r="E47" s="216">
        <v>36210.0</v>
      </c>
      <c r="F47" s="217">
        <f t="shared" ref="F47:G47" si="3">SUM(F30:F46)</f>
        <v>0</v>
      </c>
      <c r="G47" s="218">
        <f t="shared" si="3"/>
        <v>10203</v>
      </c>
      <c r="H47" s="219">
        <v>34264.0</v>
      </c>
      <c r="I47" s="35">
        <f>J47/H47*10</f>
        <v>60.7125427</v>
      </c>
      <c r="J47" s="36">
        <f>SUM(J30:J46)</f>
        <v>208025.4563</v>
      </c>
      <c r="K47" s="40"/>
      <c r="L47" s="179"/>
      <c r="M47" s="220"/>
    </row>
    <row r="48" ht="15.75" customHeight="1">
      <c r="A48" s="41"/>
      <c r="B48" s="6"/>
      <c r="C48" s="42"/>
      <c r="D48" s="138"/>
      <c r="E48" s="221"/>
      <c r="F48" s="81"/>
      <c r="G48" s="79"/>
      <c r="H48" s="222"/>
      <c r="I48" s="4"/>
      <c r="J48" s="4"/>
      <c r="K48" s="139"/>
      <c r="L48" s="179"/>
    </row>
    <row r="49" ht="15.75" customHeight="1">
      <c r="A49" s="1" t="s">
        <v>0</v>
      </c>
      <c r="B49" s="2"/>
      <c r="C49" s="2"/>
      <c r="D49" s="2"/>
      <c r="E49" s="2"/>
      <c r="F49" s="2"/>
      <c r="G49" s="2"/>
      <c r="H49" s="2"/>
      <c r="I49" s="2"/>
      <c r="J49" s="2"/>
      <c r="K49" s="3"/>
      <c r="L49" s="179"/>
    </row>
    <row r="50" ht="15.75" customHeight="1">
      <c r="A50" s="1" t="s">
        <v>1</v>
      </c>
      <c r="B50" s="2"/>
      <c r="C50" s="2"/>
      <c r="D50" s="2"/>
      <c r="E50" s="2"/>
      <c r="F50" s="2"/>
      <c r="G50" s="2"/>
      <c r="H50" s="2"/>
      <c r="I50" s="2"/>
      <c r="J50" s="2"/>
      <c r="K50" s="3"/>
      <c r="L50" s="179"/>
    </row>
    <row r="51" ht="15.75" customHeight="1">
      <c r="A51" s="1" t="s">
        <v>131</v>
      </c>
      <c r="B51" s="2"/>
      <c r="C51" s="2"/>
      <c r="D51" s="2"/>
      <c r="E51" s="2"/>
      <c r="F51" s="2"/>
      <c r="G51" s="2"/>
      <c r="H51" s="2"/>
      <c r="I51" s="2"/>
      <c r="J51" s="2"/>
      <c r="K51" s="3"/>
      <c r="L51" s="179"/>
    </row>
    <row r="52" ht="15.75" customHeight="1">
      <c r="A52" s="1" t="s">
        <v>54</v>
      </c>
      <c r="B52" s="2"/>
      <c r="C52" s="2"/>
      <c r="D52" s="2"/>
      <c r="E52" s="2"/>
      <c r="F52" s="2"/>
      <c r="G52" s="2"/>
      <c r="H52" s="2"/>
      <c r="I52" s="2"/>
      <c r="J52" s="2"/>
      <c r="K52" s="3"/>
      <c r="L52" s="179"/>
    </row>
    <row r="53" ht="15.75" customHeight="1">
      <c r="A53" s="5"/>
      <c r="B53" s="6"/>
      <c r="C53" s="49"/>
      <c r="D53" s="49"/>
      <c r="E53" s="223"/>
      <c r="F53" s="49"/>
      <c r="G53" s="49"/>
      <c r="H53" s="49"/>
      <c r="I53" s="51"/>
      <c r="J53" s="49"/>
      <c r="K53" s="6"/>
      <c r="L53" s="179"/>
    </row>
    <row r="54" ht="15.75" customHeight="1">
      <c r="A54" s="10"/>
      <c r="B54" s="11"/>
      <c r="C54" s="12" t="s">
        <v>4</v>
      </c>
      <c r="D54" s="12"/>
      <c r="E54" s="224"/>
      <c r="F54" s="15"/>
      <c r="G54" s="12" t="s">
        <v>4</v>
      </c>
      <c r="H54" s="52"/>
      <c r="I54" s="225"/>
      <c r="J54" s="226" t="s">
        <v>16</v>
      </c>
      <c r="K54" s="6"/>
      <c r="L54" s="179"/>
    </row>
    <row r="55" ht="15.75" customHeight="1">
      <c r="A55" s="17" t="s">
        <v>6</v>
      </c>
      <c r="B55" s="18" t="s">
        <v>7</v>
      </c>
      <c r="C55" s="19" t="s">
        <v>8</v>
      </c>
      <c r="D55" s="19" t="s">
        <v>9</v>
      </c>
      <c r="E55" s="227" t="s">
        <v>65</v>
      </c>
      <c r="F55" s="19" t="s">
        <v>12</v>
      </c>
      <c r="G55" s="19" t="s">
        <v>13</v>
      </c>
      <c r="H55" s="22" t="s">
        <v>14</v>
      </c>
      <c r="I55" s="49" t="s">
        <v>15</v>
      </c>
      <c r="J55" s="206"/>
      <c r="K55" s="6"/>
      <c r="L55" s="179"/>
    </row>
    <row r="56" ht="15.75" customHeight="1">
      <c r="A56" s="17"/>
      <c r="B56" s="18"/>
      <c r="C56" s="84">
        <v>2023.0</v>
      </c>
      <c r="D56" s="19" t="s">
        <v>18</v>
      </c>
      <c r="E56" s="228" t="s">
        <v>18</v>
      </c>
      <c r="F56" s="19" t="s">
        <v>18</v>
      </c>
      <c r="G56" s="19">
        <v>2023.0</v>
      </c>
      <c r="H56" s="22" t="s">
        <v>19</v>
      </c>
      <c r="I56" s="49" t="s">
        <v>20</v>
      </c>
      <c r="J56" s="206"/>
      <c r="K56" s="6"/>
      <c r="L56" s="179"/>
    </row>
    <row r="57" ht="15.75" customHeight="1">
      <c r="A57" s="24"/>
      <c r="B57" s="25"/>
      <c r="C57" s="26" t="s">
        <v>18</v>
      </c>
      <c r="D57" s="27"/>
      <c r="E57" s="229"/>
      <c r="F57" s="27"/>
      <c r="G57" s="26" t="s">
        <v>18</v>
      </c>
      <c r="H57" s="55"/>
      <c r="I57" s="230"/>
      <c r="J57" s="180"/>
      <c r="K57" s="6"/>
      <c r="L57" s="179"/>
    </row>
    <row r="58" ht="15.75" customHeight="1">
      <c r="A58" s="30">
        <v>1.0</v>
      </c>
      <c r="B58" s="31" t="s">
        <v>21</v>
      </c>
      <c r="C58" s="32">
        <v>0.0</v>
      </c>
      <c r="D58" s="26">
        <v>0.0</v>
      </c>
      <c r="E58" s="229">
        <v>0.0</v>
      </c>
      <c r="F58" s="26" t="s">
        <v>49</v>
      </c>
      <c r="G58" s="169">
        <f t="shared" ref="G58:G65" si="4">C58+D58-E58</f>
        <v>0</v>
      </c>
      <c r="H58" s="29" t="s">
        <v>49</v>
      </c>
      <c r="I58" s="100" t="s">
        <v>49</v>
      </c>
      <c r="J58" s="62" t="s">
        <v>55</v>
      </c>
      <c r="K58" s="6"/>
      <c r="L58" s="179"/>
    </row>
    <row r="59" ht="15.75" customHeight="1">
      <c r="A59" s="30">
        <v>2.0</v>
      </c>
      <c r="B59" s="31" t="s">
        <v>23</v>
      </c>
      <c r="C59" s="32">
        <v>0.0</v>
      </c>
      <c r="D59" s="26">
        <v>0.0</v>
      </c>
      <c r="E59" s="229">
        <v>0.0</v>
      </c>
      <c r="F59" s="26" t="s">
        <v>49</v>
      </c>
      <c r="G59" s="169">
        <f t="shared" si="4"/>
        <v>0</v>
      </c>
      <c r="H59" s="29" t="s">
        <v>49</v>
      </c>
      <c r="I59" s="100" t="s">
        <v>49</v>
      </c>
      <c r="J59" s="62" t="s">
        <v>26</v>
      </c>
      <c r="K59" s="6"/>
      <c r="L59" s="179"/>
    </row>
    <row r="60" ht="15.75" customHeight="1">
      <c r="A60" s="30">
        <v>3.0</v>
      </c>
      <c r="B60" s="31" t="s">
        <v>25</v>
      </c>
      <c r="C60" s="32">
        <v>0.0</v>
      </c>
      <c r="D60" s="26">
        <v>0.0</v>
      </c>
      <c r="E60" s="229">
        <v>0.0</v>
      </c>
      <c r="F60" s="26" t="s">
        <v>49</v>
      </c>
      <c r="G60" s="169">
        <f t="shared" si="4"/>
        <v>0</v>
      </c>
      <c r="H60" s="29" t="s">
        <v>49</v>
      </c>
      <c r="I60" s="100" t="s">
        <v>49</v>
      </c>
      <c r="J60" s="62"/>
      <c r="K60" s="6"/>
      <c r="L60" s="179"/>
    </row>
    <row r="61" ht="15.75" customHeight="1">
      <c r="A61" s="30">
        <v>4.0</v>
      </c>
      <c r="B61" s="31" t="s">
        <v>27</v>
      </c>
      <c r="C61" s="32">
        <v>0.0</v>
      </c>
      <c r="D61" s="26">
        <v>0.0</v>
      </c>
      <c r="E61" s="229">
        <v>0.0</v>
      </c>
      <c r="F61" s="26" t="s">
        <v>49</v>
      </c>
      <c r="G61" s="169">
        <f t="shared" si="4"/>
        <v>0</v>
      </c>
      <c r="H61" s="29" t="s">
        <v>49</v>
      </c>
      <c r="I61" s="100" t="s">
        <v>49</v>
      </c>
      <c r="J61" s="62"/>
      <c r="K61" s="6"/>
      <c r="L61" s="179"/>
    </row>
    <row r="62" ht="15.75" customHeight="1">
      <c r="A62" s="30">
        <v>5.0</v>
      </c>
      <c r="B62" s="31" t="s">
        <v>28</v>
      </c>
      <c r="C62" s="32">
        <v>0.0</v>
      </c>
      <c r="D62" s="26">
        <v>0.0</v>
      </c>
      <c r="E62" s="229">
        <v>0.0</v>
      </c>
      <c r="F62" s="26" t="s">
        <v>49</v>
      </c>
      <c r="G62" s="169">
        <f t="shared" si="4"/>
        <v>0</v>
      </c>
      <c r="H62" s="29" t="s">
        <v>49</v>
      </c>
      <c r="I62" s="100" t="s">
        <v>49</v>
      </c>
      <c r="J62" s="62"/>
      <c r="K62" s="6"/>
      <c r="L62" s="179"/>
    </row>
    <row r="63" ht="15.75" customHeight="1">
      <c r="A63" s="30">
        <v>6.0</v>
      </c>
      <c r="B63" s="31" t="s">
        <v>29</v>
      </c>
      <c r="C63" s="32">
        <v>0.0</v>
      </c>
      <c r="D63" s="26">
        <v>0.0</v>
      </c>
      <c r="E63" s="229">
        <v>0.0</v>
      </c>
      <c r="F63" s="26" t="s">
        <v>49</v>
      </c>
      <c r="G63" s="169">
        <f t="shared" si="4"/>
        <v>0</v>
      </c>
      <c r="H63" s="29" t="s">
        <v>49</v>
      </c>
      <c r="I63" s="100" t="s">
        <v>49</v>
      </c>
      <c r="J63" s="62"/>
      <c r="K63" s="6"/>
      <c r="L63" s="179"/>
    </row>
    <row r="64" ht="15.75" customHeight="1">
      <c r="A64" s="30">
        <v>7.0</v>
      </c>
      <c r="B64" s="31" t="s">
        <v>30</v>
      </c>
      <c r="C64" s="32">
        <v>0.0</v>
      </c>
      <c r="D64" s="26">
        <v>0.0</v>
      </c>
      <c r="E64" s="229">
        <v>0.0</v>
      </c>
      <c r="F64" s="26" t="s">
        <v>49</v>
      </c>
      <c r="G64" s="169">
        <f t="shared" si="4"/>
        <v>0</v>
      </c>
      <c r="H64" s="29" t="s">
        <v>49</v>
      </c>
      <c r="I64" s="100" t="s">
        <v>49</v>
      </c>
      <c r="J64" s="62"/>
      <c r="K64" s="6"/>
      <c r="L64" s="179"/>
    </row>
    <row r="65" ht="15.75" customHeight="1">
      <c r="A65" s="30">
        <v>8.0</v>
      </c>
      <c r="B65" s="31" t="s">
        <v>31</v>
      </c>
      <c r="C65" s="32">
        <v>0.0</v>
      </c>
      <c r="D65" s="26">
        <v>0.0</v>
      </c>
      <c r="E65" s="229">
        <v>0.0</v>
      </c>
      <c r="F65" s="19" t="s">
        <v>49</v>
      </c>
      <c r="G65" s="169">
        <f t="shared" si="4"/>
        <v>0</v>
      </c>
      <c r="H65" s="29"/>
      <c r="I65" s="100"/>
      <c r="J65" s="62"/>
      <c r="K65" s="6"/>
      <c r="L65" s="179"/>
    </row>
    <row r="66" ht="15.75" customHeight="1">
      <c r="A66" s="30">
        <v>9.0</v>
      </c>
      <c r="B66" s="31" t="s">
        <v>32</v>
      </c>
      <c r="C66" s="32">
        <v>0.0</v>
      </c>
      <c r="D66" s="27">
        <v>793.0</v>
      </c>
      <c r="E66" s="231">
        <v>470.0</v>
      </c>
      <c r="F66" s="150"/>
      <c r="G66" s="42">
        <f>C66+D66-E66-F66</f>
        <v>323</v>
      </c>
      <c r="H66" s="232">
        <v>34.45</v>
      </c>
      <c r="I66" s="233">
        <f>E66*H66/10</f>
        <v>1619.15</v>
      </c>
      <c r="J66" s="62"/>
      <c r="K66" s="6"/>
      <c r="L66" s="179"/>
    </row>
    <row r="67" ht="15.75" customHeight="1">
      <c r="A67" s="30">
        <v>10.0</v>
      </c>
      <c r="B67" s="31" t="s">
        <v>33</v>
      </c>
      <c r="C67" s="32">
        <v>0.0</v>
      </c>
      <c r="D67" s="26">
        <v>0.0</v>
      </c>
      <c r="E67" s="234">
        <v>0.0</v>
      </c>
      <c r="F67" s="78" t="s">
        <v>49</v>
      </c>
      <c r="G67" s="235">
        <f t="shared" ref="G67:G71" si="5">C67+D67-E67</f>
        <v>0</v>
      </c>
      <c r="H67" s="29" t="s">
        <v>49</v>
      </c>
      <c r="I67" s="100" t="s">
        <v>49</v>
      </c>
      <c r="J67" s="62"/>
      <c r="K67" s="6"/>
      <c r="L67" s="179"/>
    </row>
    <row r="68" ht="15.75" customHeight="1">
      <c r="A68" s="30">
        <v>11.0</v>
      </c>
      <c r="B68" s="31" t="s">
        <v>34</v>
      </c>
      <c r="C68" s="32">
        <v>0.0</v>
      </c>
      <c r="D68" s="26">
        <v>0.0</v>
      </c>
      <c r="E68" s="229">
        <v>0.0</v>
      </c>
      <c r="F68" s="26" t="s">
        <v>49</v>
      </c>
      <c r="G68" s="169">
        <f t="shared" si="5"/>
        <v>0</v>
      </c>
      <c r="H68" s="29" t="s">
        <v>49</v>
      </c>
      <c r="I68" s="100" t="s">
        <v>49</v>
      </c>
      <c r="J68" s="62"/>
      <c r="K68" s="6"/>
      <c r="L68" s="179"/>
    </row>
    <row r="69" ht="15.75" customHeight="1">
      <c r="A69" s="30">
        <v>12.0</v>
      </c>
      <c r="B69" s="31" t="s">
        <v>35</v>
      </c>
      <c r="C69" s="32">
        <v>0.0</v>
      </c>
      <c r="D69" s="26">
        <v>0.0</v>
      </c>
      <c r="E69" s="229">
        <v>0.0</v>
      </c>
      <c r="F69" s="26" t="s">
        <v>49</v>
      </c>
      <c r="G69" s="169">
        <f t="shared" si="5"/>
        <v>0</v>
      </c>
      <c r="H69" s="29" t="s">
        <v>49</v>
      </c>
      <c r="I69" s="100" t="s">
        <v>49</v>
      </c>
      <c r="J69" s="62"/>
      <c r="K69" s="6"/>
      <c r="L69" s="179"/>
    </row>
    <row r="70" ht="15.75" customHeight="1">
      <c r="A70" s="30">
        <v>13.0</v>
      </c>
      <c r="B70" s="31" t="s">
        <v>36</v>
      </c>
      <c r="C70" s="32">
        <v>0.0</v>
      </c>
      <c r="D70" s="26">
        <v>0.0</v>
      </c>
      <c r="E70" s="229">
        <v>0.0</v>
      </c>
      <c r="F70" s="26" t="s">
        <v>49</v>
      </c>
      <c r="G70" s="169">
        <f t="shared" si="5"/>
        <v>0</v>
      </c>
      <c r="H70" s="29" t="s">
        <v>49</v>
      </c>
      <c r="I70" s="100" t="s">
        <v>49</v>
      </c>
      <c r="J70" s="62"/>
      <c r="K70" s="6"/>
      <c r="L70" s="179"/>
    </row>
    <row r="71" ht="15.75" customHeight="1">
      <c r="A71" s="30">
        <v>14.0</v>
      </c>
      <c r="B71" s="31" t="s">
        <v>37</v>
      </c>
      <c r="C71" s="32">
        <v>0.0</v>
      </c>
      <c r="D71" s="26">
        <v>0.0</v>
      </c>
      <c r="E71" s="229">
        <v>0.0</v>
      </c>
      <c r="F71" s="26" t="s">
        <v>49</v>
      </c>
      <c r="G71" s="169">
        <f t="shared" si="5"/>
        <v>0</v>
      </c>
      <c r="H71" s="29" t="s">
        <v>49</v>
      </c>
      <c r="I71" s="100" t="s">
        <v>49</v>
      </c>
      <c r="J71" s="62"/>
      <c r="K71" s="6"/>
      <c r="L71" s="179"/>
    </row>
    <row r="72" ht="15.75" customHeight="1">
      <c r="A72" s="30">
        <v>15.0</v>
      </c>
      <c r="B72" s="31" t="s">
        <v>38</v>
      </c>
      <c r="C72" s="32"/>
      <c r="D72" s="26">
        <v>0.0</v>
      </c>
      <c r="E72" s="229">
        <v>0.0</v>
      </c>
      <c r="F72" s="26"/>
      <c r="G72" s="169"/>
      <c r="H72" s="29"/>
      <c r="I72" s="230"/>
      <c r="J72" s="62"/>
      <c r="K72" s="6"/>
      <c r="L72" s="179"/>
    </row>
    <row r="73" ht="15.75" customHeight="1">
      <c r="A73" s="30">
        <v>16.0</v>
      </c>
      <c r="B73" s="31" t="s">
        <v>39</v>
      </c>
      <c r="C73" s="32">
        <v>0.0</v>
      </c>
      <c r="D73" s="26">
        <v>0.0</v>
      </c>
      <c r="E73" s="229">
        <v>0.0</v>
      </c>
      <c r="F73" s="26" t="s">
        <v>49</v>
      </c>
      <c r="G73" s="169">
        <f t="shared" ref="G73:G74" si="6">C73+D73-E73</f>
        <v>0</v>
      </c>
      <c r="H73" s="29" t="s">
        <v>49</v>
      </c>
      <c r="I73" s="100" t="s">
        <v>49</v>
      </c>
      <c r="J73" s="62"/>
      <c r="K73" s="6"/>
      <c r="L73" s="179"/>
    </row>
    <row r="74" ht="15.75" customHeight="1">
      <c r="A74" s="30">
        <v>17.0</v>
      </c>
      <c r="B74" s="31" t="s">
        <v>40</v>
      </c>
      <c r="C74" s="32">
        <v>0.0</v>
      </c>
      <c r="D74" s="26">
        <v>0.0</v>
      </c>
      <c r="E74" s="229">
        <v>0.0</v>
      </c>
      <c r="F74" s="26" t="s">
        <v>49</v>
      </c>
      <c r="G74" s="169">
        <f t="shared" si="6"/>
        <v>0</v>
      </c>
      <c r="H74" s="29" t="s">
        <v>49</v>
      </c>
      <c r="I74" s="100" t="s">
        <v>49</v>
      </c>
      <c r="J74" s="62"/>
      <c r="K74" s="6"/>
      <c r="L74" s="179"/>
    </row>
    <row r="75" ht="15.75" customHeight="1">
      <c r="A75" s="63"/>
      <c r="B75" s="25" t="s">
        <v>41</v>
      </c>
      <c r="C75" s="32">
        <v>0.0</v>
      </c>
      <c r="D75" s="32">
        <f t="shared" ref="D75:I75" si="7">SUM(D58:D74)</f>
        <v>793</v>
      </c>
      <c r="E75" s="236">
        <f t="shared" si="7"/>
        <v>470</v>
      </c>
      <c r="F75" s="32">
        <f t="shared" si="7"/>
        <v>0</v>
      </c>
      <c r="G75" s="32">
        <f t="shared" si="7"/>
        <v>323</v>
      </c>
      <c r="H75" s="237">
        <f t="shared" si="7"/>
        <v>34.45</v>
      </c>
      <c r="I75" s="238">
        <f t="shared" si="7"/>
        <v>1619.15</v>
      </c>
      <c r="J75" s="62"/>
      <c r="K75" s="6"/>
      <c r="L75" s="179"/>
    </row>
    <row r="76" ht="15.75" customHeight="1">
      <c r="A76" s="41"/>
      <c r="B76" s="6"/>
      <c r="C76" s="42"/>
      <c r="D76" s="42"/>
      <c r="E76" s="239"/>
      <c r="F76" s="42"/>
      <c r="G76" s="42"/>
      <c r="H76" s="49"/>
      <c r="I76" s="4"/>
      <c r="J76" s="4"/>
      <c r="K76" s="6"/>
      <c r="L76" s="179"/>
    </row>
    <row r="77" ht="15.75" customHeight="1">
      <c r="A77" s="48" t="s">
        <v>0</v>
      </c>
      <c r="B77" s="2"/>
      <c r="C77" s="2"/>
      <c r="D77" s="2"/>
      <c r="E77" s="2"/>
      <c r="F77" s="2"/>
      <c r="G77" s="2"/>
      <c r="H77" s="2"/>
      <c r="I77" s="2"/>
      <c r="J77" s="2"/>
      <c r="K77" s="3"/>
      <c r="L77" s="179"/>
    </row>
    <row r="78" ht="15.75" customHeight="1">
      <c r="A78" s="48" t="s">
        <v>1</v>
      </c>
      <c r="B78" s="2"/>
      <c r="C78" s="2"/>
      <c r="D78" s="2"/>
      <c r="E78" s="2"/>
      <c r="F78" s="2"/>
      <c r="G78" s="2"/>
      <c r="H78" s="2"/>
      <c r="I78" s="2"/>
      <c r="J78" s="2"/>
      <c r="K78" s="3"/>
      <c r="L78" s="179"/>
    </row>
    <row r="79" ht="15.75" customHeight="1">
      <c r="A79" s="1" t="s">
        <v>131</v>
      </c>
      <c r="B79" s="2"/>
      <c r="C79" s="2"/>
      <c r="D79" s="2"/>
      <c r="E79" s="2"/>
      <c r="F79" s="2"/>
      <c r="G79" s="2"/>
      <c r="H79" s="2"/>
      <c r="I79" s="2"/>
      <c r="J79" s="2"/>
      <c r="K79" s="3"/>
      <c r="L79" s="179"/>
    </row>
    <row r="80" ht="15.75" customHeight="1">
      <c r="A80" s="48" t="s">
        <v>42</v>
      </c>
      <c r="B80" s="2"/>
      <c r="C80" s="2"/>
      <c r="D80" s="2"/>
      <c r="E80" s="2"/>
      <c r="F80" s="2"/>
      <c r="G80" s="2"/>
      <c r="H80" s="2"/>
      <c r="I80" s="2"/>
      <c r="J80" s="2"/>
      <c r="K80" s="3"/>
      <c r="L80" s="179"/>
    </row>
    <row r="81" ht="15.75" customHeight="1">
      <c r="A81" s="6"/>
      <c r="B81" s="6"/>
      <c r="C81" s="49"/>
      <c r="D81" s="49"/>
      <c r="E81" s="223"/>
      <c r="F81" s="49"/>
      <c r="G81" s="49"/>
      <c r="H81" s="49"/>
      <c r="I81" s="51"/>
      <c r="J81" s="49"/>
      <c r="K81" s="6"/>
      <c r="L81" s="179"/>
    </row>
    <row r="82" ht="15.0" customHeight="1">
      <c r="A82" s="10"/>
      <c r="B82" s="11"/>
      <c r="C82" s="12" t="s">
        <v>4</v>
      </c>
      <c r="D82" s="12"/>
      <c r="E82" s="93" t="s">
        <v>65</v>
      </c>
      <c r="F82" s="94"/>
      <c r="G82" s="95"/>
      <c r="H82" s="107"/>
      <c r="I82" s="12" t="s">
        <v>4</v>
      </c>
      <c r="J82" s="240"/>
      <c r="K82" s="241" t="s">
        <v>137</v>
      </c>
      <c r="L82" s="242"/>
      <c r="M82" s="243"/>
    </row>
    <row r="83" ht="15.0" customHeight="1">
      <c r="A83" s="17" t="s">
        <v>6</v>
      </c>
      <c r="B83" s="18" t="s">
        <v>7</v>
      </c>
      <c r="C83" s="19" t="s">
        <v>8</v>
      </c>
      <c r="D83" s="19" t="s">
        <v>9</v>
      </c>
      <c r="E83" s="244" t="s">
        <v>67</v>
      </c>
      <c r="F83" s="97" t="s">
        <v>12</v>
      </c>
      <c r="G83" s="98" t="s">
        <v>68</v>
      </c>
      <c r="H83" s="108" t="s">
        <v>73</v>
      </c>
      <c r="I83" s="19" t="s">
        <v>13</v>
      </c>
      <c r="J83" s="51" t="s">
        <v>14</v>
      </c>
      <c r="K83" s="206"/>
    </row>
    <row r="84" ht="15.75" customHeight="1">
      <c r="A84" s="17"/>
      <c r="B84" s="18"/>
      <c r="C84" s="23" t="s">
        <v>111</v>
      </c>
      <c r="D84" s="19" t="s">
        <v>18</v>
      </c>
      <c r="E84" s="227" t="s">
        <v>18</v>
      </c>
      <c r="F84" s="19" t="s">
        <v>18</v>
      </c>
      <c r="G84" s="19" t="s">
        <v>18</v>
      </c>
      <c r="H84" s="108" t="s">
        <v>74</v>
      </c>
      <c r="I84" s="23" t="s">
        <v>111</v>
      </c>
      <c r="J84" s="51" t="s">
        <v>19</v>
      </c>
      <c r="K84" s="206"/>
    </row>
    <row r="85" ht="15.75" customHeight="1">
      <c r="A85" s="24"/>
      <c r="B85" s="25"/>
      <c r="C85" s="26" t="s">
        <v>18</v>
      </c>
      <c r="D85" s="27"/>
      <c r="E85" s="245"/>
      <c r="F85" s="27"/>
      <c r="G85" s="86"/>
      <c r="H85" s="108" t="s">
        <v>75</v>
      </c>
      <c r="I85" s="26" t="s">
        <v>18</v>
      </c>
      <c r="J85" s="246"/>
      <c r="K85" s="180"/>
    </row>
    <row r="86" ht="15.75" customHeight="1">
      <c r="A86" s="30">
        <v>1.0</v>
      </c>
      <c r="B86" s="31" t="s">
        <v>21</v>
      </c>
      <c r="C86" s="74">
        <v>1.0</v>
      </c>
      <c r="D86" s="74">
        <v>4.0</v>
      </c>
      <c r="E86" s="247">
        <v>4.0</v>
      </c>
      <c r="F86" s="49">
        <v>0.0</v>
      </c>
      <c r="G86" s="33">
        <v>0.0</v>
      </c>
      <c r="H86" s="109">
        <v>0.0</v>
      </c>
      <c r="I86" s="74">
        <f t="shared" ref="I86:I102" si="8">C86+D86-E86</f>
        <v>1</v>
      </c>
      <c r="J86" s="248">
        <v>71.75</v>
      </c>
      <c r="K86" s="249">
        <f t="shared" ref="K86:K102" si="9">E86*J86/10</f>
        <v>28.7</v>
      </c>
      <c r="L86" s="179"/>
    </row>
    <row r="87" ht="15.75" customHeight="1">
      <c r="A87" s="30">
        <v>2.0</v>
      </c>
      <c r="B87" s="31" t="s">
        <v>23</v>
      </c>
      <c r="C87" s="74">
        <v>0.0</v>
      </c>
      <c r="D87" s="74">
        <v>1.0</v>
      </c>
      <c r="E87" s="239">
        <v>1.0</v>
      </c>
      <c r="F87" s="78"/>
      <c r="G87" s="33">
        <v>0.0</v>
      </c>
      <c r="H87" s="109">
        <v>0.0</v>
      </c>
      <c r="I87" s="74">
        <f t="shared" si="8"/>
        <v>0</v>
      </c>
      <c r="J87" s="248">
        <v>72.0</v>
      </c>
      <c r="K87" s="249">
        <f t="shared" si="9"/>
        <v>7.2</v>
      </c>
      <c r="L87" s="179"/>
    </row>
    <row r="88" ht="15.75" customHeight="1">
      <c r="A88" s="30">
        <v>3.0</v>
      </c>
      <c r="B88" s="31" t="s">
        <v>25</v>
      </c>
      <c r="C88" s="74">
        <v>0.0</v>
      </c>
      <c r="D88" s="74">
        <v>370.0</v>
      </c>
      <c r="E88" s="250">
        <v>369.0</v>
      </c>
      <c r="F88" s="100"/>
      <c r="G88" s="33">
        <v>0.0</v>
      </c>
      <c r="H88" s="109">
        <v>0.0</v>
      </c>
      <c r="I88" s="74">
        <f t="shared" si="8"/>
        <v>1</v>
      </c>
      <c r="J88" s="248">
        <v>73.0</v>
      </c>
      <c r="K88" s="249">
        <f t="shared" si="9"/>
        <v>2693.7</v>
      </c>
      <c r="L88" s="179"/>
    </row>
    <row r="89" ht="15.75" customHeight="1">
      <c r="A89" s="30">
        <v>4.0</v>
      </c>
      <c r="B89" s="31" t="s">
        <v>27</v>
      </c>
      <c r="C89" s="74">
        <v>0.0</v>
      </c>
      <c r="D89" s="74">
        <v>7.0</v>
      </c>
      <c r="E89" s="250">
        <v>6.0</v>
      </c>
      <c r="F89" s="100">
        <v>0.0</v>
      </c>
      <c r="G89" s="33">
        <v>0.0</v>
      </c>
      <c r="H89" s="109">
        <v>0.0</v>
      </c>
      <c r="I89" s="74">
        <f t="shared" si="8"/>
        <v>1</v>
      </c>
      <c r="J89" s="248">
        <v>73.65</v>
      </c>
      <c r="K89" s="249">
        <f t="shared" si="9"/>
        <v>44.19</v>
      </c>
      <c r="L89" s="179"/>
    </row>
    <row r="90" ht="15.75" customHeight="1">
      <c r="A90" s="30">
        <v>5.0</v>
      </c>
      <c r="B90" s="31" t="s">
        <v>28</v>
      </c>
      <c r="C90" s="74">
        <v>0.0</v>
      </c>
      <c r="D90" s="74">
        <v>13.0</v>
      </c>
      <c r="E90" s="250">
        <v>11.0</v>
      </c>
      <c r="F90" s="100">
        <v>0.0</v>
      </c>
      <c r="G90" s="33">
        <v>0.0</v>
      </c>
      <c r="H90" s="109">
        <v>0.0</v>
      </c>
      <c r="I90" s="74">
        <f t="shared" si="8"/>
        <v>2</v>
      </c>
      <c r="J90" s="248">
        <v>73.1</v>
      </c>
      <c r="K90" s="249">
        <f t="shared" si="9"/>
        <v>80.41</v>
      </c>
      <c r="L90" s="179"/>
    </row>
    <row r="91" ht="15.75" customHeight="1">
      <c r="A91" s="30">
        <v>6.0</v>
      </c>
      <c r="B91" s="31" t="s">
        <v>29</v>
      </c>
      <c r="C91" s="74">
        <v>0.0</v>
      </c>
      <c r="D91" s="74">
        <v>278.0</v>
      </c>
      <c r="E91" s="250">
        <v>278.0</v>
      </c>
      <c r="F91" s="100">
        <v>0.0</v>
      </c>
      <c r="G91" s="33">
        <v>0.0</v>
      </c>
      <c r="H91" s="109">
        <v>0.0</v>
      </c>
      <c r="I91" s="74">
        <f t="shared" si="8"/>
        <v>0</v>
      </c>
      <c r="J91" s="248">
        <v>73.45</v>
      </c>
      <c r="K91" s="249">
        <f t="shared" si="9"/>
        <v>2041.91</v>
      </c>
      <c r="L91" s="179"/>
    </row>
    <row r="92" ht="15.75" customHeight="1">
      <c r="A92" s="30">
        <v>7.0</v>
      </c>
      <c r="B92" s="31" t="s">
        <v>30</v>
      </c>
      <c r="C92" s="74">
        <v>0.0</v>
      </c>
      <c r="D92" s="74">
        <v>6.0</v>
      </c>
      <c r="E92" s="250">
        <v>6.0</v>
      </c>
      <c r="F92" s="100">
        <v>0.0</v>
      </c>
      <c r="G92" s="33">
        <v>0.0</v>
      </c>
      <c r="H92" s="109">
        <v>0.0</v>
      </c>
      <c r="I92" s="74">
        <f t="shared" si="8"/>
        <v>0</v>
      </c>
      <c r="J92" s="248">
        <v>72.05</v>
      </c>
      <c r="K92" s="249">
        <f t="shared" si="9"/>
        <v>43.23</v>
      </c>
      <c r="L92" s="179"/>
    </row>
    <row r="93" ht="15.75" customHeight="1">
      <c r="A93" s="30">
        <v>8.0</v>
      </c>
      <c r="B93" s="31" t="s">
        <v>31</v>
      </c>
      <c r="C93" s="74">
        <v>0.0</v>
      </c>
      <c r="D93" s="74">
        <v>244.0</v>
      </c>
      <c r="E93" s="250">
        <v>244.0</v>
      </c>
      <c r="F93" s="100">
        <v>0.0</v>
      </c>
      <c r="G93" s="33">
        <v>0.0</v>
      </c>
      <c r="H93" s="109">
        <v>0.0</v>
      </c>
      <c r="I93" s="74">
        <f t="shared" si="8"/>
        <v>0</v>
      </c>
      <c r="J93" s="248">
        <v>74.25</v>
      </c>
      <c r="K93" s="249">
        <f t="shared" si="9"/>
        <v>1811.7</v>
      </c>
      <c r="L93" s="179"/>
    </row>
    <row r="94" ht="15.75" customHeight="1">
      <c r="A94" s="30">
        <v>9.0</v>
      </c>
      <c r="B94" s="31" t="s">
        <v>32</v>
      </c>
      <c r="C94" s="74">
        <v>350.0</v>
      </c>
      <c r="D94" s="74">
        <v>936.0</v>
      </c>
      <c r="E94" s="250">
        <v>743.0</v>
      </c>
      <c r="F94" s="100">
        <v>0.0</v>
      </c>
      <c r="G94" s="33">
        <v>0.0</v>
      </c>
      <c r="H94" s="109">
        <v>0.0</v>
      </c>
      <c r="I94" s="74">
        <f t="shared" si="8"/>
        <v>543</v>
      </c>
      <c r="J94" s="251">
        <v>74.15</v>
      </c>
      <c r="K94" s="249">
        <f t="shared" si="9"/>
        <v>5509.345</v>
      </c>
      <c r="L94" s="179"/>
    </row>
    <row r="95" ht="15.75" customHeight="1">
      <c r="A95" s="30">
        <v>10.0</v>
      </c>
      <c r="B95" s="31" t="s">
        <v>33</v>
      </c>
      <c r="C95" s="74">
        <v>0.0</v>
      </c>
      <c r="D95" s="74">
        <v>533.0</v>
      </c>
      <c r="E95" s="250">
        <v>533.0</v>
      </c>
      <c r="F95" s="100">
        <v>0.0</v>
      </c>
      <c r="G95" s="33">
        <v>0.0</v>
      </c>
      <c r="H95" s="109"/>
      <c r="I95" s="74">
        <f t="shared" si="8"/>
        <v>0</v>
      </c>
      <c r="J95" s="248">
        <v>73.65</v>
      </c>
      <c r="K95" s="249">
        <f t="shared" si="9"/>
        <v>3925.545</v>
      </c>
      <c r="L95" s="179"/>
    </row>
    <row r="96" ht="15.75" customHeight="1">
      <c r="A96" s="30">
        <v>11.0</v>
      </c>
      <c r="B96" s="31" t="s">
        <v>34</v>
      </c>
      <c r="C96" s="74">
        <v>0.0</v>
      </c>
      <c r="D96" s="74">
        <v>442.0</v>
      </c>
      <c r="E96" s="250">
        <v>442.0</v>
      </c>
      <c r="F96" s="100">
        <v>0.0</v>
      </c>
      <c r="G96" s="33">
        <v>0.0</v>
      </c>
      <c r="H96" s="109">
        <v>0.0</v>
      </c>
      <c r="I96" s="74">
        <f t="shared" si="8"/>
        <v>0</v>
      </c>
      <c r="J96" s="248">
        <v>73.4533687346275</v>
      </c>
      <c r="K96" s="249">
        <f t="shared" si="9"/>
        <v>3246.638898</v>
      </c>
      <c r="L96" s="179"/>
    </row>
    <row r="97" ht="15.75" customHeight="1">
      <c r="A97" s="30">
        <v>12.0</v>
      </c>
      <c r="B97" s="31" t="s">
        <v>35</v>
      </c>
      <c r="C97" s="74">
        <v>0.0</v>
      </c>
      <c r="D97" s="74">
        <v>547.0</v>
      </c>
      <c r="E97" s="250">
        <v>547.0</v>
      </c>
      <c r="F97" s="100">
        <v>0.0</v>
      </c>
      <c r="G97" s="33">
        <v>0.0</v>
      </c>
      <c r="H97" s="109">
        <v>0.0</v>
      </c>
      <c r="I97" s="74">
        <f t="shared" si="8"/>
        <v>0</v>
      </c>
      <c r="J97" s="248">
        <v>73.7</v>
      </c>
      <c r="K97" s="249">
        <f t="shared" si="9"/>
        <v>4031.39</v>
      </c>
      <c r="L97" s="179"/>
    </row>
    <row r="98" ht="15.75" customHeight="1">
      <c r="A98" s="30">
        <v>13.0</v>
      </c>
      <c r="B98" s="31" t="s">
        <v>36</v>
      </c>
      <c r="C98" s="74">
        <v>0.0</v>
      </c>
      <c r="D98" s="74">
        <v>692.0</v>
      </c>
      <c r="E98" s="250">
        <v>692.0</v>
      </c>
      <c r="F98" s="100">
        <v>0.0</v>
      </c>
      <c r="G98" s="33">
        <v>0.0</v>
      </c>
      <c r="H98" s="109">
        <v>0.0</v>
      </c>
      <c r="I98" s="74">
        <f t="shared" si="8"/>
        <v>0</v>
      </c>
      <c r="J98" s="248">
        <v>73.2140815927566</v>
      </c>
      <c r="K98" s="249">
        <f t="shared" si="9"/>
        <v>5066.414446</v>
      </c>
      <c r="L98" s="179"/>
    </row>
    <row r="99" ht="15.75" customHeight="1">
      <c r="A99" s="30">
        <v>14.0</v>
      </c>
      <c r="B99" s="31" t="s">
        <v>37</v>
      </c>
      <c r="C99" s="74">
        <v>0.0</v>
      </c>
      <c r="D99" s="74">
        <v>515.0</v>
      </c>
      <c r="E99" s="250">
        <v>515.0</v>
      </c>
      <c r="F99" s="100">
        <v>0.0</v>
      </c>
      <c r="G99" s="33">
        <v>0.0</v>
      </c>
      <c r="H99" s="109">
        <v>0.0</v>
      </c>
      <c r="I99" s="74">
        <f t="shared" si="8"/>
        <v>0</v>
      </c>
      <c r="J99" s="248">
        <v>74.2</v>
      </c>
      <c r="K99" s="249">
        <f t="shared" si="9"/>
        <v>3821.3</v>
      </c>
      <c r="L99" s="179"/>
    </row>
    <row r="100" ht="15.75" customHeight="1">
      <c r="A100" s="30">
        <v>15.0</v>
      </c>
      <c r="B100" s="31" t="s">
        <v>38</v>
      </c>
      <c r="C100" s="74">
        <v>0.0</v>
      </c>
      <c r="D100" s="74">
        <v>128.0</v>
      </c>
      <c r="E100" s="250">
        <v>128.0</v>
      </c>
      <c r="F100" s="100">
        <v>0.0</v>
      </c>
      <c r="G100" s="33">
        <v>0.0</v>
      </c>
      <c r="H100" s="109">
        <v>0.0</v>
      </c>
      <c r="I100" s="74">
        <f t="shared" si="8"/>
        <v>0</v>
      </c>
      <c r="J100" s="248">
        <v>73.75</v>
      </c>
      <c r="K100" s="249">
        <f t="shared" si="9"/>
        <v>944</v>
      </c>
      <c r="L100" s="179"/>
    </row>
    <row r="101" ht="15.75" customHeight="1">
      <c r="A101" s="30">
        <v>16.0</v>
      </c>
      <c r="B101" s="31" t="s">
        <v>39</v>
      </c>
      <c r="C101" s="74">
        <v>2.0</v>
      </c>
      <c r="D101" s="74">
        <v>59.0</v>
      </c>
      <c r="E101" s="250">
        <v>59.0</v>
      </c>
      <c r="F101" s="100">
        <v>0.0</v>
      </c>
      <c r="G101" s="33">
        <v>0.0</v>
      </c>
      <c r="H101" s="109">
        <v>0.0</v>
      </c>
      <c r="I101" s="74">
        <f t="shared" si="8"/>
        <v>2</v>
      </c>
      <c r="J101" s="248">
        <v>72.55</v>
      </c>
      <c r="K101" s="249">
        <f t="shared" si="9"/>
        <v>428.045</v>
      </c>
      <c r="L101" s="179"/>
    </row>
    <row r="102" ht="15.75" customHeight="1">
      <c r="A102" s="30">
        <v>17.0</v>
      </c>
      <c r="B102" s="31" t="s">
        <v>40</v>
      </c>
      <c r="C102" s="74">
        <v>0.0</v>
      </c>
      <c r="D102" s="74">
        <v>7.0</v>
      </c>
      <c r="E102" s="250">
        <v>7.0</v>
      </c>
      <c r="F102" s="100">
        <v>0.0</v>
      </c>
      <c r="G102" s="33">
        <v>0.0</v>
      </c>
      <c r="H102" s="109">
        <v>0.0</v>
      </c>
      <c r="I102" s="74">
        <f t="shared" si="8"/>
        <v>0</v>
      </c>
      <c r="J102" s="248">
        <v>73.65</v>
      </c>
      <c r="K102" s="249">
        <f t="shared" si="9"/>
        <v>51.555</v>
      </c>
      <c r="L102" s="179"/>
    </row>
    <row r="103" ht="15.75" customHeight="1">
      <c r="A103" s="30"/>
      <c r="B103" s="25" t="s">
        <v>41</v>
      </c>
      <c r="C103" s="74">
        <v>353.0</v>
      </c>
      <c r="D103" s="74">
        <f t="shared" ref="D103:F103" si="10">SUM(D86:D102)</f>
        <v>4782</v>
      </c>
      <c r="E103" s="250">
        <f t="shared" si="10"/>
        <v>4585</v>
      </c>
      <c r="F103" s="74">
        <f t="shared" si="10"/>
        <v>0</v>
      </c>
      <c r="G103" s="33">
        <v>0.0</v>
      </c>
      <c r="H103" s="74">
        <f t="shared" ref="H103:I103" si="11">SUM(H86:H102)</f>
        <v>0</v>
      </c>
      <c r="I103" s="74">
        <f t="shared" si="11"/>
        <v>550</v>
      </c>
      <c r="J103" s="251">
        <f>K103/D103*10</f>
        <v>70.63001536</v>
      </c>
      <c r="K103" s="249">
        <f>SUM(K86:K102)</f>
        <v>33775.27334</v>
      </c>
      <c r="L103" s="179"/>
    </row>
    <row r="104" ht="15.75" customHeight="1">
      <c r="A104" s="41"/>
      <c r="B104" s="6" t="s">
        <v>44</v>
      </c>
      <c r="C104" s="44"/>
      <c r="D104" s="44"/>
      <c r="E104" s="252"/>
      <c r="F104" s="44"/>
      <c r="G104" s="42"/>
      <c r="H104" s="51"/>
      <c r="I104" s="60"/>
      <c r="J104" s="44"/>
      <c r="K104" s="4"/>
      <c r="L104" s="179"/>
    </row>
    <row r="105" ht="15.75" customHeight="1">
      <c r="A105" s="41"/>
      <c r="B105" s="6"/>
      <c r="C105" s="44"/>
      <c r="D105" s="44"/>
      <c r="E105" s="252"/>
      <c r="F105" s="44"/>
      <c r="G105" s="42"/>
      <c r="H105" s="51"/>
      <c r="I105" s="60"/>
      <c r="J105" s="44"/>
      <c r="K105" s="112"/>
      <c r="L105" s="179"/>
    </row>
    <row r="106" ht="15.75" customHeight="1">
      <c r="A106" s="41"/>
      <c r="B106" s="6"/>
      <c r="C106" s="44"/>
      <c r="D106" s="44"/>
      <c r="E106" s="252"/>
      <c r="F106" s="44"/>
      <c r="G106" s="42"/>
      <c r="H106" s="51"/>
      <c r="I106" s="60"/>
      <c r="J106" s="44"/>
      <c r="K106" s="43"/>
      <c r="L106" s="179"/>
    </row>
    <row r="107" ht="15.75" customHeight="1">
      <c r="A107" s="1" t="s">
        <v>0</v>
      </c>
      <c r="B107" s="2"/>
      <c r="C107" s="2"/>
      <c r="D107" s="2"/>
      <c r="E107" s="2"/>
      <c r="F107" s="2"/>
      <c r="G107" s="2"/>
      <c r="H107" s="2"/>
      <c r="I107" s="2"/>
      <c r="J107" s="2"/>
      <c r="K107" s="3"/>
      <c r="L107" s="179"/>
    </row>
    <row r="108" ht="15.75" customHeight="1">
      <c r="A108" s="1" t="s">
        <v>1</v>
      </c>
      <c r="B108" s="2"/>
      <c r="C108" s="2"/>
      <c r="D108" s="2"/>
      <c r="E108" s="2"/>
      <c r="F108" s="2"/>
      <c r="G108" s="2"/>
      <c r="H108" s="2"/>
      <c r="I108" s="2"/>
      <c r="J108" s="2"/>
      <c r="K108" s="3"/>
      <c r="L108" s="179"/>
    </row>
    <row r="109" ht="15.75" customHeight="1">
      <c r="A109" s="1" t="s">
        <v>131</v>
      </c>
      <c r="B109" s="2"/>
      <c r="C109" s="2"/>
      <c r="D109" s="2"/>
      <c r="E109" s="2"/>
      <c r="F109" s="2"/>
      <c r="G109" s="2"/>
      <c r="H109" s="2"/>
      <c r="I109" s="2"/>
      <c r="J109" s="2"/>
      <c r="K109" s="3"/>
      <c r="L109" s="179"/>
    </row>
    <row r="110" ht="15.75" customHeight="1">
      <c r="A110" s="1" t="s">
        <v>45</v>
      </c>
      <c r="B110" s="2"/>
      <c r="C110" s="2"/>
      <c r="D110" s="2"/>
      <c r="E110" s="2"/>
      <c r="F110" s="2"/>
      <c r="G110" s="2"/>
      <c r="H110" s="2"/>
      <c r="I110" s="2"/>
      <c r="J110" s="2"/>
      <c r="K110" s="3"/>
      <c r="L110" s="179"/>
    </row>
    <row r="111" ht="15.75" customHeight="1">
      <c r="A111" s="5"/>
      <c r="B111" s="6"/>
      <c r="C111" s="49"/>
      <c r="D111" s="49"/>
      <c r="E111" s="223"/>
      <c r="F111" s="49"/>
      <c r="G111" s="49"/>
      <c r="H111" s="49"/>
      <c r="I111" s="51"/>
      <c r="J111" s="49"/>
      <c r="K111" s="6"/>
      <c r="L111" s="179"/>
    </row>
    <row r="112" ht="15.75" customHeight="1">
      <c r="A112" s="10"/>
      <c r="B112" s="11"/>
      <c r="C112" s="12" t="s">
        <v>4</v>
      </c>
      <c r="D112" s="12"/>
      <c r="E112" s="253" t="s">
        <v>65</v>
      </c>
      <c r="F112" s="103"/>
      <c r="G112" s="76" t="s">
        <v>4</v>
      </c>
      <c r="H112" s="16"/>
      <c r="I112" s="225"/>
      <c r="J112" s="62"/>
      <c r="K112" s="6"/>
      <c r="L112" s="179"/>
    </row>
    <row r="113" ht="15.75" customHeight="1">
      <c r="A113" s="17" t="s">
        <v>6</v>
      </c>
      <c r="B113" s="18" t="s">
        <v>7</v>
      </c>
      <c r="C113" s="19" t="s">
        <v>8</v>
      </c>
      <c r="D113" s="19" t="s">
        <v>9</v>
      </c>
      <c r="E113" s="244" t="s">
        <v>67</v>
      </c>
      <c r="F113" s="97" t="s">
        <v>12</v>
      </c>
      <c r="G113" s="19" t="s">
        <v>13</v>
      </c>
      <c r="H113" s="22" t="s">
        <v>14</v>
      </c>
      <c r="I113" s="49" t="s">
        <v>15</v>
      </c>
      <c r="J113" s="62" t="s">
        <v>16</v>
      </c>
      <c r="K113" s="6"/>
      <c r="L113" s="179"/>
    </row>
    <row r="114" ht="15.75" customHeight="1">
      <c r="A114" s="17"/>
      <c r="B114" s="18"/>
      <c r="C114" s="23" t="s">
        <v>111</v>
      </c>
      <c r="D114" s="19" t="s">
        <v>18</v>
      </c>
      <c r="E114" s="227" t="s">
        <v>18</v>
      </c>
      <c r="F114" s="19" t="s">
        <v>18</v>
      </c>
      <c r="G114" s="23" t="s">
        <v>111</v>
      </c>
      <c r="H114" s="22" t="s">
        <v>19</v>
      </c>
      <c r="I114" s="49" t="s">
        <v>20</v>
      </c>
      <c r="J114" s="62"/>
      <c r="K114" s="6"/>
      <c r="L114" s="179"/>
    </row>
    <row r="115" ht="15.75" customHeight="1">
      <c r="A115" s="24"/>
      <c r="B115" s="25"/>
      <c r="C115" s="26" t="s">
        <v>18</v>
      </c>
      <c r="D115" s="27"/>
      <c r="E115" s="245"/>
      <c r="F115" s="27"/>
      <c r="G115" s="26" t="s">
        <v>18</v>
      </c>
      <c r="H115" s="29"/>
      <c r="I115" s="230"/>
      <c r="J115" s="62"/>
      <c r="K115" s="6"/>
      <c r="L115" s="179"/>
    </row>
    <row r="116" ht="15.75" customHeight="1">
      <c r="A116" s="30">
        <v>1.0</v>
      </c>
      <c r="B116" s="31" t="s">
        <v>21</v>
      </c>
      <c r="C116" s="32"/>
      <c r="D116" s="74">
        <v>0.0</v>
      </c>
      <c r="E116" s="247">
        <v>0.0</v>
      </c>
      <c r="F116" s="26">
        <v>0.0</v>
      </c>
      <c r="G116" s="74"/>
      <c r="H116" s="29"/>
      <c r="I116" s="254">
        <f>D116*H116/10</f>
        <v>0</v>
      </c>
      <c r="J116" s="62" t="s">
        <v>46</v>
      </c>
      <c r="K116" s="6"/>
      <c r="L116" s="179"/>
    </row>
    <row r="117" ht="15.75" customHeight="1">
      <c r="A117" s="30">
        <v>2.0</v>
      </c>
      <c r="B117" s="31" t="s">
        <v>23</v>
      </c>
      <c r="C117" s="32"/>
      <c r="D117" s="74">
        <v>4.0</v>
      </c>
      <c r="E117" s="239">
        <v>4.0</v>
      </c>
      <c r="F117" s="26"/>
      <c r="G117" s="74"/>
      <c r="H117" s="159">
        <v>15.6</v>
      </c>
      <c r="I117" s="255">
        <f t="shared" ref="I117:I119" si="12">H117*D117/10</f>
        <v>6.24</v>
      </c>
      <c r="J117" s="62"/>
      <c r="K117" s="6"/>
      <c r="L117" s="179"/>
    </row>
    <row r="118" ht="15.75" customHeight="1">
      <c r="A118" s="30">
        <v>3.0</v>
      </c>
      <c r="B118" s="31" t="s">
        <v>25</v>
      </c>
      <c r="C118" s="32"/>
      <c r="D118" s="74">
        <v>0.0</v>
      </c>
      <c r="E118" s="250">
        <v>0.0</v>
      </c>
      <c r="F118" s="26"/>
      <c r="G118" s="74"/>
      <c r="H118" s="159"/>
      <c r="I118" s="255">
        <f t="shared" si="12"/>
        <v>0</v>
      </c>
      <c r="J118" s="62"/>
      <c r="K118" s="6"/>
      <c r="L118" s="179"/>
    </row>
    <row r="119" ht="15.75" customHeight="1">
      <c r="A119" s="30">
        <v>4.0</v>
      </c>
      <c r="B119" s="31" t="s">
        <v>27</v>
      </c>
      <c r="C119" s="32"/>
      <c r="D119" s="74">
        <v>0.0</v>
      </c>
      <c r="E119" s="250">
        <v>0.0</v>
      </c>
      <c r="F119" s="26">
        <v>0.0</v>
      </c>
      <c r="G119" s="74"/>
      <c r="H119" s="159"/>
      <c r="I119" s="255">
        <f t="shared" si="12"/>
        <v>0</v>
      </c>
      <c r="J119" s="62"/>
      <c r="K119" s="6"/>
      <c r="L119" s="179"/>
    </row>
    <row r="120" ht="15.75" customHeight="1">
      <c r="A120" s="30">
        <v>5.0</v>
      </c>
      <c r="B120" s="31" t="s">
        <v>28</v>
      </c>
      <c r="C120" s="32"/>
      <c r="D120" s="74">
        <v>0.0</v>
      </c>
      <c r="E120" s="250">
        <v>0.0</v>
      </c>
      <c r="F120" s="26">
        <v>0.0</v>
      </c>
      <c r="G120" s="74"/>
      <c r="H120" s="29"/>
      <c r="I120" s="256"/>
      <c r="J120" s="62"/>
      <c r="K120" s="6"/>
      <c r="L120" s="179"/>
    </row>
    <row r="121" ht="15.75" customHeight="1">
      <c r="A121" s="30">
        <v>6.0</v>
      </c>
      <c r="B121" s="31" t="s">
        <v>29</v>
      </c>
      <c r="C121" s="32"/>
      <c r="D121" s="74">
        <v>0.0</v>
      </c>
      <c r="E121" s="250">
        <v>0.0</v>
      </c>
      <c r="F121" s="26">
        <v>0.0</v>
      </c>
      <c r="G121" s="74"/>
      <c r="H121" s="29"/>
      <c r="I121" s="256"/>
      <c r="J121" s="62"/>
      <c r="K121" s="6"/>
      <c r="L121" s="179"/>
    </row>
    <row r="122" ht="15.75" customHeight="1">
      <c r="A122" s="30">
        <v>7.0</v>
      </c>
      <c r="B122" s="31" t="s">
        <v>30</v>
      </c>
      <c r="C122" s="32"/>
      <c r="D122" s="74">
        <v>0.0</v>
      </c>
      <c r="E122" s="250">
        <v>0.0</v>
      </c>
      <c r="F122" s="26">
        <v>0.0</v>
      </c>
      <c r="G122" s="74"/>
      <c r="H122" s="55"/>
      <c r="I122" s="256"/>
      <c r="J122" s="62"/>
      <c r="K122" s="6"/>
      <c r="L122" s="179"/>
    </row>
    <row r="123" ht="15.75" customHeight="1">
      <c r="A123" s="30">
        <v>8.0</v>
      </c>
      <c r="B123" s="31" t="s">
        <v>31</v>
      </c>
      <c r="C123" s="32"/>
      <c r="D123" s="74">
        <v>0.0</v>
      </c>
      <c r="E123" s="250">
        <v>0.0</v>
      </c>
      <c r="F123" s="26">
        <v>0.0</v>
      </c>
      <c r="G123" s="74"/>
      <c r="H123" s="29"/>
      <c r="I123" s="256"/>
      <c r="J123" s="62"/>
      <c r="K123" s="6"/>
      <c r="L123" s="179"/>
    </row>
    <row r="124" ht="15.75" customHeight="1">
      <c r="A124" s="30">
        <v>9.0</v>
      </c>
      <c r="B124" s="31" t="s">
        <v>32</v>
      </c>
      <c r="C124" s="32"/>
      <c r="D124" s="74">
        <v>12.0</v>
      </c>
      <c r="E124" s="250">
        <v>12.0</v>
      </c>
      <c r="F124" s="26">
        <v>0.0</v>
      </c>
      <c r="G124" s="74"/>
      <c r="H124" s="159">
        <v>17.5</v>
      </c>
      <c r="I124" s="255">
        <f>H124*D124/10</f>
        <v>21</v>
      </c>
      <c r="J124" s="62"/>
      <c r="K124" s="6"/>
      <c r="L124" s="179"/>
    </row>
    <row r="125" ht="15.75" customHeight="1">
      <c r="A125" s="30">
        <v>10.0</v>
      </c>
      <c r="B125" s="31" t="s">
        <v>33</v>
      </c>
      <c r="C125" s="32"/>
      <c r="D125" s="74">
        <v>0.0</v>
      </c>
      <c r="E125" s="250">
        <v>0.0</v>
      </c>
      <c r="F125" s="26">
        <v>0.0</v>
      </c>
      <c r="G125" s="74"/>
      <c r="H125" s="29"/>
      <c r="I125" s="256"/>
      <c r="J125" s="62"/>
      <c r="K125" s="6"/>
      <c r="L125" s="179"/>
    </row>
    <row r="126" ht="15.75" customHeight="1">
      <c r="A126" s="30">
        <v>11.0</v>
      </c>
      <c r="B126" s="31" t="s">
        <v>34</v>
      </c>
      <c r="C126" s="32"/>
      <c r="D126" s="74">
        <v>0.0</v>
      </c>
      <c r="E126" s="250">
        <v>0.0</v>
      </c>
      <c r="F126" s="26">
        <v>0.0</v>
      </c>
      <c r="G126" s="74"/>
      <c r="H126" s="29"/>
      <c r="I126" s="159"/>
      <c r="J126" s="62"/>
      <c r="K126" s="6"/>
      <c r="L126" s="179"/>
    </row>
    <row r="127" ht="15.75" customHeight="1">
      <c r="A127" s="30">
        <v>12.0</v>
      </c>
      <c r="B127" s="31" t="s">
        <v>35</v>
      </c>
      <c r="C127" s="32"/>
      <c r="D127" s="74">
        <v>0.0</v>
      </c>
      <c r="E127" s="250">
        <v>0.0</v>
      </c>
      <c r="F127" s="26">
        <v>0.0</v>
      </c>
      <c r="G127" s="74"/>
      <c r="H127" s="29"/>
      <c r="I127" s="159"/>
      <c r="J127" s="62"/>
      <c r="K127" s="6"/>
      <c r="L127" s="179"/>
    </row>
    <row r="128" ht="15.75" customHeight="1">
      <c r="A128" s="30">
        <v>13.0</v>
      </c>
      <c r="B128" s="31" t="s">
        <v>36</v>
      </c>
      <c r="C128" s="32"/>
      <c r="D128" s="74">
        <v>0.0</v>
      </c>
      <c r="E128" s="250">
        <v>0.0</v>
      </c>
      <c r="F128" s="26">
        <v>0.0</v>
      </c>
      <c r="G128" s="74"/>
      <c r="H128" s="29"/>
      <c r="I128" s="254"/>
      <c r="J128" s="62"/>
      <c r="K128" s="6"/>
      <c r="L128" s="179"/>
    </row>
    <row r="129" ht="15.75" customHeight="1">
      <c r="A129" s="30">
        <v>14.0</v>
      </c>
      <c r="B129" s="31" t="s">
        <v>37</v>
      </c>
      <c r="C129" s="32"/>
      <c r="D129" s="74">
        <v>0.0</v>
      </c>
      <c r="E129" s="250">
        <v>0.0</v>
      </c>
      <c r="F129" s="26">
        <v>0.0</v>
      </c>
      <c r="G129" s="74"/>
      <c r="H129" s="29"/>
      <c r="I129" s="254">
        <f t="shared" ref="I129:I132" si="13">D129*H129/10</f>
        <v>0</v>
      </c>
      <c r="J129" s="62"/>
      <c r="K129" s="6"/>
      <c r="L129" s="179"/>
    </row>
    <row r="130" ht="15.75" customHeight="1">
      <c r="A130" s="30">
        <v>15.0</v>
      </c>
      <c r="B130" s="31" t="s">
        <v>38</v>
      </c>
      <c r="C130" s="32"/>
      <c r="D130" s="33">
        <v>0.0</v>
      </c>
      <c r="E130" s="250">
        <v>0.0</v>
      </c>
      <c r="F130" s="26">
        <v>0.0</v>
      </c>
      <c r="G130" s="74"/>
      <c r="H130" s="55"/>
      <c r="I130" s="254">
        <f t="shared" si="13"/>
        <v>0</v>
      </c>
      <c r="J130" s="62"/>
      <c r="K130" s="6"/>
      <c r="L130" s="179"/>
    </row>
    <row r="131" ht="15.75" customHeight="1">
      <c r="A131" s="30">
        <v>16.0</v>
      </c>
      <c r="B131" s="31" t="s">
        <v>39</v>
      </c>
      <c r="C131" s="32"/>
      <c r="D131" s="33">
        <v>0.0</v>
      </c>
      <c r="E131" s="250">
        <v>0.0</v>
      </c>
      <c r="F131" s="26">
        <v>0.0</v>
      </c>
      <c r="G131" s="74"/>
      <c r="H131" s="55"/>
      <c r="I131" s="254">
        <f t="shared" si="13"/>
        <v>0</v>
      </c>
      <c r="J131" s="62"/>
      <c r="K131" s="6"/>
      <c r="L131" s="179"/>
    </row>
    <row r="132" ht="15.75" customHeight="1">
      <c r="A132" s="30">
        <v>17.0</v>
      </c>
      <c r="B132" s="31" t="s">
        <v>40</v>
      </c>
      <c r="C132" s="32"/>
      <c r="D132" s="74">
        <v>0.0</v>
      </c>
      <c r="E132" s="250">
        <v>0.0</v>
      </c>
      <c r="F132" s="26">
        <v>0.0</v>
      </c>
      <c r="G132" s="74"/>
      <c r="H132" s="55"/>
      <c r="I132" s="43">
        <f t="shared" si="13"/>
        <v>0</v>
      </c>
      <c r="J132" s="62"/>
      <c r="K132" s="6"/>
      <c r="L132" s="179"/>
    </row>
    <row r="133" ht="15.75" customHeight="1">
      <c r="A133" s="30"/>
      <c r="B133" s="25" t="s">
        <v>41</v>
      </c>
      <c r="C133" s="32"/>
      <c r="D133" s="109">
        <f t="shared" ref="D133:E133" si="14">SUM(D117:D132)</f>
        <v>16</v>
      </c>
      <c r="E133" s="257">
        <f t="shared" si="14"/>
        <v>16</v>
      </c>
      <c r="F133" s="26">
        <v>0.0</v>
      </c>
      <c r="G133" s="74"/>
      <c r="H133" s="159">
        <f>I133/D133*10</f>
        <v>17.025</v>
      </c>
      <c r="I133" s="258">
        <f>SUM(I117:I132)</f>
        <v>27.24</v>
      </c>
      <c r="J133" s="62"/>
      <c r="K133" s="6"/>
      <c r="L133" s="179"/>
    </row>
    <row r="134" ht="15.75" customHeight="1">
      <c r="A134" s="41"/>
      <c r="B134" s="6"/>
      <c r="C134" s="42"/>
      <c r="D134" s="42"/>
      <c r="E134" s="239"/>
      <c r="F134" s="42"/>
      <c r="G134" s="42"/>
      <c r="H134" s="51"/>
      <c r="I134" s="4"/>
      <c r="J134" s="29"/>
      <c r="K134" s="4"/>
      <c r="L134" s="179"/>
    </row>
    <row r="135" ht="15.75" customHeight="1">
      <c r="A135" s="1" t="s">
        <v>0</v>
      </c>
      <c r="B135" s="2"/>
      <c r="C135" s="2"/>
      <c r="D135" s="2"/>
      <c r="E135" s="2"/>
      <c r="F135" s="2"/>
      <c r="G135" s="2"/>
      <c r="H135" s="2"/>
      <c r="I135" s="2"/>
      <c r="J135" s="2"/>
      <c r="K135" s="3"/>
      <c r="L135" s="179"/>
    </row>
    <row r="136" ht="15.75" customHeight="1">
      <c r="A136" s="1" t="s">
        <v>1</v>
      </c>
      <c r="B136" s="2"/>
      <c r="C136" s="2"/>
      <c r="D136" s="2"/>
      <c r="E136" s="2"/>
      <c r="F136" s="2"/>
      <c r="G136" s="2"/>
      <c r="H136" s="2"/>
      <c r="I136" s="2"/>
      <c r="J136" s="2"/>
      <c r="K136" s="3"/>
      <c r="L136" s="179"/>
    </row>
    <row r="137" ht="15.75" customHeight="1">
      <c r="A137" s="1" t="s">
        <v>131</v>
      </c>
      <c r="B137" s="2"/>
      <c r="C137" s="2"/>
      <c r="D137" s="2"/>
      <c r="E137" s="2"/>
      <c r="F137" s="2"/>
      <c r="G137" s="2"/>
      <c r="H137" s="2"/>
      <c r="I137" s="2"/>
      <c r="J137" s="2"/>
      <c r="K137" s="3"/>
      <c r="L137" s="179"/>
    </row>
    <row r="138" ht="15.75" customHeight="1">
      <c r="A138" s="1" t="s">
        <v>47</v>
      </c>
      <c r="B138" s="2"/>
      <c r="C138" s="2"/>
      <c r="D138" s="2"/>
      <c r="E138" s="2"/>
      <c r="F138" s="2"/>
      <c r="G138" s="2"/>
      <c r="H138" s="2"/>
      <c r="I138" s="2"/>
      <c r="J138" s="2"/>
      <c r="K138" s="3"/>
      <c r="L138" s="179"/>
    </row>
    <row r="139" ht="15.75" customHeight="1">
      <c r="A139" s="5"/>
      <c r="B139" s="6"/>
      <c r="C139" s="49"/>
      <c r="D139" s="49"/>
      <c r="E139" s="223"/>
      <c r="F139" s="49"/>
      <c r="G139" s="49"/>
      <c r="H139" s="49"/>
      <c r="I139" s="51"/>
      <c r="J139" s="49"/>
      <c r="K139" s="6"/>
      <c r="L139" s="179"/>
    </row>
    <row r="140" ht="15.75" customHeight="1">
      <c r="A140" s="10"/>
      <c r="B140" s="11"/>
      <c r="C140" s="12" t="s">
        <v>4</v>
      </c>
      <c r="D140" s="12"/>
      <c r="E140" s="259"/>
      <c r="F140" s="15"/>
      <c r="G140" s="12" t="s">
        <v>4</v>
      </c>
      <c r="H140" s="12"/>
      <c r="I140" s="260"/>
      <c r="J140" s="33"/>
      <c r="K140" s="6"/>
      <c r="L140" s="179"/>
    </row>
    <row r="141" ht="15.75" customHeight="1">
      <c r="A141" s="17" t="s">
        <v>6</v>
      </c>
      <c r="B141" s="18" t="s">
        <v>7</v>
      </c>
      <c r="C141" s="19" t="s">
        <v>8</v>
      </c>
      <c r="D141" s="19" t="s">
        <v>9</v>
      </c>
      <c r="E141" s="228" t="s">
        <v>65</v>
      </c>
      <c r="F141" s="19" t="s">
        <v>12</v>
      </c>
      <c r="G141" s="19" t="s">
        <v>13</v>
      </c>
      <c r="H141" s="19" t="s">
        <v>14</v>
      </c>
      <c r="I141" s="51" t="s">
        <v>15</v>
      </c>
      <c r="J141" s="78" t="s">
        <v>16</v>
      </c>
      <c r="K141" s="6"/>
      <c r="L141" s="179"/>
    </row>
    <row r="142" ht="15.75" customHeight="1">
      <c r="A142" s="17"/>
      <c r="B142" s="18"/>
      <c r="C142" s="23" t="s">
        <v>135</v>
      </c>
      <c r="D142" s="19" t="s">
        <v>18</v>
      </c>
      <c r="E142" s="228" t="s">
        <v>18</v>
      </c>
      <c r="F142" s="19" t="s">
        <v>18</v>
      </c>
      <c r="G142" s="23" t="s">
        <v>135</v>
      </c>
      <c r="H142" s="23" t="s">
        <v>19</v>
      </c>
      <c r="I142" s="51" t="s">
        <v>20</v>
      </c>
      <c r="J142" s="78"/>
      <c r="K142" s="6"/>
      <c r="L142" s="179"/>
    </row>
    <row r="143" ht="15.75" customHeight="1">
      <c r="A143" s="24"/>
      <c r="B143" s="25"/>
      <c r="C143" s="26" t="s">
        <v>18</v>
      </c>
      <c r="D143" s="27"/>
      <c r="E143" s="229"/>
      <c r="F143" s="27"/>
      <c r="G143" s="26" t="s">
        <v>18</v>
      </c>
      <c r="H143" s="19"/>
      <c r="I143" s="59"/>
      <c r="J143" s="33"/>
      <c r="K143" s="6"/>
      <c r="L143" s="179"/>
    </row>
    <row r="144" ht="15.75" customHeight="1">
      <c r="A144" s="30">
        <v>1.0</v>
      </c>
      <c r="B144" s="31" t="s">
        <v>21</v>
      </c>
      <c r="C144" s="32">
        <v>0.0</v>
      </c>
      <c r="D144" s="74">
        <v>0.0</v>
      </c>
      <c r="E144" s="250">
        <v>0.0</v>
      </c>
      <c r="F144" s="34">
        <v>0.0</v>
      </c>
      <c r="G144" s="169">
        <f t="shared" ref="G144:G160" si="15">C144+D144-E144-F144</f>
        <v>0</v>
      </c>
      <c r="H144" s="211"/>
      <c r="I144" s="261"/>
      <c r="J144" s="88" t="s">
        <v>46</v>
      </c>
      <c r="K144" s="6"/>
      <c r="L144" s="179"/>
    </row>
    <row r="145" ht="15.75" customHeight="1">
      <c r="A145" s="30">
        <v>2.0</v>
      </c>
      <c r="B145" s="31" t="s">
        <v>23</v>
      </c>
      <c r="C145" s="32">
        <v>1.0</v>
      </c>
      <c r="D145" s="74">
        <v>1.0</v>
      </c>
      <c r="E145" s="250">
        <v>1.0</v>
      </c>
      <c r="F145" s="34">
        <v>0.0</v>
      </c>
      <c r="G145" s="169">
        <f t="shared" si="15"/>
        <v>1</v>
      </c>
      <c r="H145" s="262">
        <v>10.0</v>
      </c>
      <c r="I145" s="263">
        <v>1.0</v>
      </c>
      <c r="J145" s="88"/>
      <c r="K145" s="6"/>
      <c r="L145" s="179"/>
    </row>
    <row r="146" ht="15.75" customHeight="1">
      <c r="A146" s="30">
        <v>3.0</v>
      </c>
      <c r="B146" s="31" t="s">
        <v>25</v>
      </c>
      <c r="C146" s="32">
        <v>0.0</v>
      </c>
      <c r="D146" s="74">
        <v>50.0</v>
      </c>
      <c r="E146" s="250">
        <v>48.0</v>
      </c>
      <c r="F146" s="34"/>
      <c r="G146" s="169">
        <f t="shared" si="15"/>
        <v>2</v>
      </c>
      <c r="H146" s="211" t="s">
        <v>138</v>
      </c>
      <c r="I146" s="258">
        <v>48.0</v>
      </c>
      <c r="J146" s="88"/>
      <c r="K146" s="6"/>
      <c r="L146" s="179"/>
    </row>
    <row r="147" ht="15.75" customHeight="1">
      <c r="A147" s="30">
        <v>4.0</v>
      </c>
      <c r="B147" s="31" t="s">
        <v>27</v>
      </c>
      <c r="C147" s="32">
        <v>0.0</v>
      </c>
      <c r="D147" s="74">
        <v>13.0</v>
      </c>
      <c r="E147" s="250">
        <v>13.0</v>
      </c>
      <c r="F147" s="34"/>
      <c r="G147" s="169">
        <f t="shared" si="15"/>
        <v>0</v>
      </c>
      <c r="H147" s="211">
        <v>10.905454145668495</v>
      </c>
      <c r="I147" s="258">
        <v>14.177090389369045</v>
      </c>
      <c r="J147" s="88"/>
      <c r="K147" s="6"/>
      <c r="L147" s="179"/>
    </row>
    <row r="148" ht="15.75" customHeight="1">
      <c r="A148" s="30">
        <v>5.0</v>
      </c>
      <c r="B148" s="31" t="s">
        <v>28</v>
      </c>
      <c r="C148" s="32">
        <v>0.0</v>
      </c>
      <c r="D148" s="74">
        <v>5.0</v>
      </c>
      <c r="E148" s="250">
        <v>4.0</v>
      </c>
      <c r="F148" s="34"/>
      <c r="G148" s="169">
        <f t="shared" si="15"/>
        <v>1</v>
      </c>
      <c r="H148" s="211">
        <v>10.856985460576634</v>
      </c>
      <c r="I148" s="258">
        <v>4.342794184230653</v>
      </c>
      <c r="J148" s="88"/>
      <c r="K148" s="6"/>
      <c r="L148" s="179"/>
    </row>
    <row r="149" ht="15.75" customHeight="1">
      <c r="A149" s="30">
        <v>6.0</v>
      </c>
      <c r="B149" s="31" t="s">
        <v>29</v>
      </c>
      <c r="C149" s="32">
        <v>0.0</v>
      </c>
      <c r="D149" s="74">
        <v>3.0</v>
      </c>
      <c r="E149" s="250">
        <v>3.0</v>
      </c>
      <c r="F149" s="34"/>
      <c r="G149" s="169">
        <f t="shared" si="15"/>
        <v>0</v>
      </c>
      <c r="H149" s="211">
        <v>13.2</v>
      </c>
      <c r="I149" s="258">
        <v>3.9599999999999995</v>
      </c>
      <c r="J149" s="88"/>
      <c r="K149" s="6"/>
      <c r="L149" s="179"/>
    </row>
    <row r="150" ht="15.75" customHeight="1">
      <c r="A150" s="30">
        <v>7.0</v>
      </c>
      <c r="B150" s="31" t="s">
        <v>30</v>
      </c>
      <c r="C150" s="32">
        <v>0.0</v>
      </c>
      <c r="D150" s="74">
        <v>9.0</v>
      </c>
      <c r="E150" s="250">
        <v>9.0</v>
      </c>
      <c r="F150" s="34">
        <v>0.0</v>
      </c>
      <c r="G150" s="169">
        <f t="shared" si="15"/>
        <v>0</v>
      </c>
      <c r="H150" s="211">
        <v>13.3595146984243</v>
      </c>
      <c r="I150" s="258">
        <v>12.023563228581871</v>
      </c>
      <c r="J150" s="88"/>
      <c r="K150" s="6"/>
      <c r="L150" s="179"/>
    </row>
    <row r="151" ht="15.75" customHeight="1">
      <c r="A151" s="30">
        <v>8.0</v>
      </c>
      <c r="B151" s="31" t="s">
        <v>31</v>
      </c>
      <c r="C151" s="32">
        <v>0.0</v>
      </c>
      <c r="D151" s="74">
        <v>83.0</v>
      </c>
      <c r="E151" s="250">
        <v>83.0</v>
      </c>
      <c r="F151" s="34">
        <v>0.0</v>
      </c>
      <c r="G151" s="169">
        <f t="shared" si="15"/>
        <v>0</v>
      </c>
      <c r="H151" s="211">
        <v>13.45</v>
      </c>
      <c r="I151" s="258">
        <v>111.63499999999999</v>
      </c>
      <c r="J151" s="88"/>
      <c r="K151" s="6"/>
      <c r="L151" s="179"/>
    </row>
    <row r="152" ht="15.75" customHeight="1">
      <c r="A152" s="30">
        <v>9.0</v>
      </c>
      <c r="B152" s="31" t="s">
        <v>32</v>
      </c>
      <c r="C152" s="32">
        <v>285.0</v>
      </c>
      <c r="D152" s="74">
        <v>514.0</v>
      </c>
      <c r="E152" s="250">
        <v>469.0</v>
      </c>
      <c r="F152" s="34">
        <v>0.0</v>
      </c>
      <c r="G152" s="169">
        <f t="shared" si="15"/>
        <v>330</v>
      </c>
      <c r="H152" s="211">
        <v>13.65</v>
      </c>
      <c r="I152" s="258">
        <v>640.1850000000001</v>
      </c>
      <c r="J152" s="88"/>
      <c r="K152" s="6"/>
      <c r="L152" s="179"/>
    </row>
    <row r="153" ht="15.75" customHeight="1">
      <c r="A153" s="30">
        <v>10.0</v>
      </c>
      <c r="B153" s="31" t="s">
        <v>33</v>
      </c>
      <c r="C153" s="32">
        <v>0.0</v>
      </c>
      <c r="D153" s="74">
        <v>100.0</v>
      </c>
      <c r="E153" s="250">
        <v>100.0</v>
      </c>
      <c r="F153" s="34">
        <v>0.0</v>
      </c>
      <c r="G153" s="169">
        <f t="shared" si="15"/>
        <v>0</v>
      </c>
      <c r="H153" s="211">
        <v>13.55</v>
      </c>
      <c r="I153" s="258">
        <v>135.5</v>
      </c>
      <c r="J153" s="88"/>
      <c r="K153" s="6"/>
      <c r="L153" s="179"/>
    </row>
    <row r="154" ht="15.75" customHeight="1">
      <c r="A154" s="30">
        <v>11.0</v>
      </c>
      <c r="B154" s="31" t="s">
        <v>34</v>
      </c>
      <c r="C154" s="32">
        <v>0.0</v>
      </c>
      <c r="D154" s="74">
        <v>15.0</v>
      </c>
      <c r="E154" s="250">
        <v>15.0</v>
      </c>
      <c r="F154" s="34">
        <v>0.0</v>
      </c>
      <c r="G154" s="169">
        <f t="shared" si="15"/>
        <v>0</v>
      </c>
      <c r="H154" s="211">
        <v>13.65</v>
      </c>
      <c r="I154" s="258">
        <v>20.475</v>
      </c>
      <c r="J154" s="88"/>
      <c r="K154" s="6"/>
      <c r="L154" s="179"/>
    </row>
    <row r="155" ht="15.75" customHeight="1">
      <c r="A155" s="30">
        <v>12.0</v>
      </c>
      <c r="B155" s="31" t="s">
        <v>35</v>
      </c>
      <c r="C155" s="32">
        <v>0.0</v>
      </c>
      <c r="D155" s="74">
        <v>430.0</v>
      </c>
      <c r="E155" s="250">
        <v>430.0</v>
      </c>
      <c r="F155" s="34"/>
      <c r="G155" s="169">
        <f t="shared" si="15"/>
        <v>0</v>
      </c>
      <c r="H155" s="211">
        <v>13.55</v>
      </c>
      <c r="I155" s="258">
        <v>582.65</v>
      </c>
      <c r="J155" s="88"/>
      <c r="K155" s="6"/>
      <c r="L155" s="179"/>
    </row>
    <row r="156" ht="15.75" customHeight="1">
      <c r="A156" s="30">
        <v>13.0</v>
      </c>
      <c r="B156" s="31" t="s">
        <v>36</v>
      </c>
      <c r="C156" s="32">
        <v>0.0</v>
      </c>
      <c r="D156" s="74">
        <v>368.0</v>
      </c>
      <c r="E156" s="250">
        <v>368.0</v>
      </c>
      <c r="F156" s="34">
        <v>0.0</v>
      </c>
      <c r="G156" s="169">
        <f t="shared" si="15"/>
        <v>0</v>
      </c>
      <c r="H156" s="211">
        <v>13.55</v>
      </c>
      <c r="I156" s="258">
        <v>498.64000000000004</v>
      </c>
      <c r="J156" s="88"/>
      <c r="K156" s="6"/>
      <c r="L156" s="179"/>
    </row>
    <row r="157" ht="15.75" customHeight="1">
      <c r="A157" s="30">
        <v>14.0</v>
      </c>
      <c r="B157" s="31" t="s">
        <v>37</v>
      </c>
      <c r="C157" s="32">
        <v>0.0</v>
      </c>
      <c r="D157" s="74">
        <v>4.0</v>
      </c>
      <c r="E157" s="250">
        <v>4.0</v>
      </c>
      <c r="F157" s="34">
        <v>0.0</v>
      </c>
      <c r="G157" s="169">
        <f t="shared" si="15"/>
        <v>0</v>
      </c>
      <c r="H157" s="211">
        <v>13.6</v>
      </c>
      <c r="I157" s="258">
        <v>5.4399999999999995</v>
      </c>
      <c r="J157" s="88"/>
      <c r="K157" s="6"/>
      <c r="L157" s="179"/>
    </row>
    <row r="158" ht="15.75" customHeight="1">
      <c r="A158" s="30">
        <v>15.0</v>
      </c>
      <c r="B158" s="31" t="s">
        <v>38</v>
      </c>
      <c r="C158" s="32">
        <v>0.0</v>
      </c>
      <c r="D158" s="74">
        <v>3.0</v>
      </c>
      <c r="E158" s="250">
        <v>3.0</v>
      </c>
      <c r="F158" s="34">
        <v>0.0</v>
      </c>
      <c r="G158" s="169">
        <f t="shared" si="15"/>
        <v>0</v>
      </c>
      <c r="H158" s="211">
        <v>12.5</v>
      </c>
      <c r="I158" s="258">
        <v>3.75</v>
      </c>
      <c r="J158" s="88"/>
      <c r="K158" s="6"/>
      <c r="L158" s="179"/>
    </row>
    <row r="159" ht="15.75" customHeight="1">
      <c r="A159" s="30">
        <v>16.0</v>
      </c>
      <c r="B159" s="31" t="s">
        <v>39</v>
      </c>
      <c r="C159" s="32">
        <v>0.0</v>
      </c>
      <c r="D159" s="74">
        <v>11.0</v>
      </c>
      <c r="E159" s="250">
        <v>11.0</v>
      </c>
      <c r="F159" s="34">
        <v>0.0</v>
      </c>
      <c r="G159" s="169">
        <f t="shared" si="15"/>
        <v>0</v>
      </c>
      <c r="H159" s="211">
        <v>11.8748278475057</v>
      </c>
      <c r="I159" s="258">
        <v>13.06231063225627</v>
      </c>
      <c r="J159" s="88"/>
      <c r="K159" s="6"/>
      <c r="L159" s="179"/>
    </row>
    <row r="160" ht="15.75" customHeight="1">
      <c r="A160" s="30">
        <v>17.0</v>
      </c>
      <c r="B160" s="31" t="s">
        <v>40</v>
      </c>
      <c r="C160" s="32">
        <v>0.0</v>
      </c>
      <c r="D160" s="74">
        <v>0.0</v>
      </c>
      <c r="E160" s="250">
        <v>0.0</v>
      </c>
      <c r="F160" s="34">
        <v>0.0</v>
      </c>
      <c r="G160" s="169">
        <f t="shared" si="15"/>
        <v>0</v>
      </c>
      <c r="H160" s="211">
        <v>11.378902172461</v>
      </c>
      <c r="I160" s="258">
        <v>0.0</v>
      </c>
      <c r="J160" s="88"/>
      <c r="K160" s="6"/>
      <c r="L160" s="179"/>
    </row>
    <row r="161" ht="15.75" customHeight="1">
      <c r="A161" s="30"/>
      <c r="B161" s="25" t="s">
        <v>41</v>
      </c>
      <c r="C161" s="32">
        <f t="shared" ref="C161:G161" si="16">SUM(C144:C160)</f>
        <v>286</v>
      </c>
      <c r="D161" s="32">
        <f t="shared" si="16"/>
        <v>1609</v>
      </c>
      <c r="E161" s="236">
        <f t="shared" si="16"/>
        <v>1561</v>
      </c>
      <c r="F161" s="32">
        <f t="shared" si="16"/>
        <v>0</v>
      </c>
      <c r="G161" s="32">
        <f t="shared" si="16"/>
        <v>334</v>
      </c>
      <c r="H161" s="264">
        <v>13.419863923346817</v>
      </c>
      <c r="I161" s="254">
        <v>2094.840758434438</v>
      </c>
      <c r="J161" s="88"/>
      <c r="K161" s="6"/>
      <c r="L161" s="179"/>
    </row>
    <row r="162" ht="15.75" customHeight="1">
      <c r="A162" s="41"/>
      <c r="B162" s="6"/>
      <c r="C162" s="42"/>
      <c r="D162" s="42"/>
      <c r="E162" s="239"/>
      <c r="F162" s="42"/>
      <c r="G162" s="42"/>
      <c r="H162" s="49"/>
      <c r="I162" s="4"/>
      <c r="J162" s="4"/>
      <c r="K162" s="49"/>
      <c r="L162" s="179"/>
    </row>
    <row r="163" ht="15.75" customHeight="1">
      <c r="A163" s="41"/>
      <c r="B163" s="6"/>
      <c r="C163" s="42"/>
      <c r="D163" s="42"/>
      <c r="E163" s="239"/>
      <c r="F163" s="42"/>
      <c r="G163" s="42"/>
      <c r="H163" s="49"/>
      <c r="I163" s="59"/>
      <c r="J163" s="42"/>
      <c r="K163" s="6"/>
      <c r="L163" s="179"/>
    </row>
    <row r="164" ht="15.75" customHeight="1">
      <c r="A164" s="41"/>
      <c r="B164" s="6"/>
      <c r="C164" s="42"/>
      <c r="D164" s="42"/>
      <c r="E164" s="239"/>
      <c r="F164" s="42"/>
      <c r="G164" s="42"/>
      <c r="H164" s="49"/>
      <c r="I164" s="59"/>
      <c r="J164" s="42"/>
      <c r="K164" s="6"/>
      <c r="L164" s="179"/>
    </row>
    <row r="165" ht="15.75" customHeight="1">
      <c r="A165" s="41"/>
      <c r="B165" s="6"/>
      <c r="C165" s="42"/>
      <c r="D165" s="42"/>
      <c r="E165" s="239"/>
      <c r="F165" s="42"/>
      <c r="G165" s="42"/>
      <c r="H165" s="49"/>
      <c r="I165" s="59"/>
      <c r="J165" s="42"/>
      <c r="K165" s="6"/>
      <c r="L165" s="179"/>
    </row>
    <row r="166" ht="15.75" customHeight="1">
      <c r="A166" s="41"/>
      <c r="B166" s="6"/>
      <c r="C166" s="42"/>
      <c r="D166" s="42"/>
      <c r="E166" s="239"/>
      <c r="F166" s="42"/>
      <c r="G166" s="42"/>
      <c r="H166" s="49"/>
      <c r="I166" s="59"/>
      <c r="J166" s="42"/>
      <c r="K166" s="6"/>
      <c r="L166" s="179"/>
    </row>
    <row r="167" ht="15.75" customHeight="1">
      <c r="A167" s="1" t="s">
        <v>0</v>
      </c>
      <c r="B167" s="2"/>
      <c r="C167" s="2"/>
      <c r="D167" s="2"/>
      <c r="E167" s="2"/>
      <c r="F167" s="2"/>
      <c r="G167" s="2"/>
      <c r="H167" s="2"/>
      <c r="I167" s="2"/>
      <c r="J167" s="2"/>
      <c r="K167" s="3"/>
      <c r="L167" s="179"/>
      <c r="M167" s="243"/>
    </row>
    <row r="168" ht="15.75" customHeight="1">
      <c r="A168" s="1" t="s">
        <v>1</v>
      </c>
      <c r="B168" s="2"/>
      <c r="C168" s="2"/>
      <c r="D168" s="2"/>
      <c r="E168" s="2"/>
      <c r="F168" s="2"/>
      <c r="G168" s="2"/>
      <c r="H168" s="2"/>
      <c r="I168" s="2"/>
      <c r="J168" s="2"/>
      <c r="K168" s="3"/>
      <c r="L168" s="179"/>
    </row>
    <row r="169" ht="15.75" customHeight="1">
      <c r="A169" s="1" t="s">
        <v>131</v>
      </c>
      <c r="B169" s="2"/>
      <c r="C169" s="2"/>
      <c r="D169" s="2"/>
      <c r="E169" s="2"/>
      <c r="F169" s="2"/>
      <c r="G169" s="2"/>
      <c r="H169" s="2"/>
      <c r="I169" s="2"/>
      <c r="J169" s="2"/>
      <c r="K169" s="3"/>
      <c r="L169" s="179"/>
    </row>
    <row r="170" ht="15.75" customHeight="1">
      <c r="A170" s="1" t="s">
        <v>48</v>
      </c>
      <c r="B170" s="2"/>
      <c r="C170" s="2"/>
      <c r="D170" s="2"/>
      <c r="E170" s="2"/>
      <c r="F170" s="2"/>
      <c r="G170" s="2"/>
      <c r="H170" s="2"/>
      <c r="I170" s="2"/>
      <c r="J170" s="2"/>
      <c r="K170" s="3"/>
      <c r="L170" s="179"/>
    </row>
    <row r="171" ht="15.75" customHeight="1">
      <c r="A171" s="5"/>
      <c r="B171" s="6"/>
      <c r="C171" s="49"/>
      <c r="D171" s="49"/>
      <c r="E171" s="223"/>
      <c r="F171" s="49"/>
      <c r="G171" s="49"/>
      <c r="H171" s="49"/>
      <c r="I171" s="51"/>
      <c r="J171" s="49"/>
      <c r="K171" s="6"/>
      <c r="L171" s="179"/>
    </row>
    <row r="172" ht="15.75" customHeight="1">
      <c r="A172" s="10"/>
      <c r="B172" s="75"/>
      <c r="C172" s="76" t="s">
        <v>4</v>
      </c>
      <c r="D172" s="12"/>
      <c r="E172" s="224"/>
      <c r="F172" s="15"/>
      <c r="G172" s="12" t="s">
        <v>4</v>
      </c>
      <c r="H172" s="16"/>
      <c r="I172" s="225"/>
      <c r="J172" s="265"/>
      <c r="K172" s="6"/>
      <c r="L172" s="179"/>
    </row>
    <row r="173" ht="15.75" customHeight="1">
      <c r="A173" s="17" t="s">
        <v>6</v>
      </c>
      <c r="B173" s="18" t="s">
        <v>7</v>
      </c>
      <c r="C173" s="19" t="s">
        <v>8</v>
      </c>
      <c r="D173" s="19" t="s">
        <v>9</v>
      </c>
      <c r="E173" s="227" t="s">
        <v>65</v>
      </c>
      <c r="F173" s="19" t="s">
        <v>12</v>
      </c>
      <c r="G173" s="19" t="s">
        <v>13</v>
      </c>
      <c r="H173" s="22" t="s">
        <v>14</v>
      </c>
      <c r="I173" s="49" t="s">
        <v>15</v>
      </c>
      <c r="J173" s="266" t="s">
        <v>16</v>
      </c>
      <c r="K173" s="6"/>
      <c r="L173" s="179"/>
    </row>
    <row r="174" ht="15.75" customHeight="1">
      <c r="A174" s="17"/>
      <c r="B174" s="18"/>
      <c r="C174" s="23" t="s">
        <v>135</v>
      </c>
      <c r="D174" s="19" t="s">
        <v>18</v>
      </c>
      <c r="E174" s="228" t="s">
        <v>18</v>
      </c>
      <c r="F174" s="19" t="s">
        <v>18</v>
      </c>
      <c r="G174" s="23" t="s">
        <v>135</v>
      </c>
      <c r="H174" s="22" t="s">
        <v>19</v>
      </c>
      <c r="I174" s="49" t="s">
        <v>20</v>
      </c>
      <c r="J174" s="266"/>
      <c r="K174" s="6"/>
      <c r="L174" s="179"/>
    </row>
    <row r="175" ht="15.75" customHeight="1">
      <c r="A175" s="24"/>
      <c r="B175" s="25"/>
      <c r="C175" s="26" t="s">
        <v>18</v>
      </c>
      <c r="D175" s="27"/>
      <c r="E175" s="229"/>
      <c r="F175" s="27"/>
      <c r="G175" s="26" t="s">
        <v>18</v>
      </c>
      <c r="H175" s="29"/>
      <c r="I175" s="230"/>
      <c r="J175" s="267"/>
      <c r="K175" s="6"/>
      <c r="L175" s="179"/>
    </row>
    <row r="176" ht="15.75" customHeight="1">
      <c r="A176" s="30">
        <v>1.0</v>
      </c>
      <c r="B176" s="31" t="s">
        <v>21</v>
      </c>
      <c r="C176" s="32">
        <v>0.0</v>
      </c>
      <c r="D176" s="74">
        <v>0.0</v>
      </c>
      <c r="E176" s="250">
        <v>0.0</v>
      </c>
      <c r="F176" s="34">
        <v>0.0</v>
      </c>
      <c r="G176" s="34">
        <f t="shared" ref="G176:G193" si="17">C176+D176-E176-F176</f>
        <v>0</v>
      </c>
      <c r="H176" s="56">
        <v>0.0</v>
      </c>
      <c r="I176" s="256">
        <f t="shared" ref="I176:I193" si="18">D176*H176</f>
        <v>0</v>
      </c>
      <c r="J176" s="62" t="s">
        <v>46</v>
      </c>
      <c r="K176" s="6"/>
      <c r="L176" s="179"/>
    </row>
    <row r="177" ht="15.75" customHeight="1">
      <c r="A177" s="30">
        <v>2.0</v>
      </c>
      <c r="B177" s="31" t="s">
        <v>23</v>
      </c>
      <c r="C177" s="32">
        <v>0.0</v>
      </c>
      <c r="D177" s="74">
        <v>0.0</v>
      </c>
      <c r="E177" s="250">
        <v>0.0</v>
      </c>
      <c r="F177" s="34">
        <v>0.0</v>
      </c>
      <c r="G177" s="34">
        <f t="shared" si="17"/>
        <v>0</v>
      </c>
      <c r="H177" s="56">
        <v>0.0</v>
      </c>
      <c r="I177" s="256">
        <f t="shared" si="18"/>
        <v>0</v>
      </c>
      <c r="J177" s="62"/>
      <c r="K177" s="6"/>
      <c r="L177" s="179"/>
    </row>
    <row r="178" ht="15.75" customHeight="1">
      <c r="A178" s="30">
        <v>3.0</v>
      </c>
      <c r="B178" s="31" t="s">
        <v>25</v>
      </c>
      <c r="C178" s="32">
        <v>0.0</v>
      </c>
      <c r="D178" s="74">
        <v>0.0</v>
      </c>
      <c r="E178" s="250">
        <v>0.0</v>
      </c>
      <c r="F178" s="34">
        <v>0.0</v>
      </c>
      <c r="G178" s="34">
        <f t="shared" si="17"/>
        <v>0</v>
      </c>
      <c r="H178" s="56">
        <v>0.0</v>
      </c>
      <c r="I178" s="256">
        <f t="shared" si="18"/>
        <v>0</v>
      </c>
      <c r="J178" s="62"/>
      <c r="K178" s="6"/>
      <c r="L178" s="179"/>
    </row>
    <row r="179" ht="15.75" customHeight="1">
      <c r="A179" s="30">
        <v>4.0</v>
      </c>
      <c r="B179" s="31" t="s">
        <v>27</v>
      </c>
      <c r="C179" s="32">
        <v>0.0</v>
      </c>
      <c r="D179" s="74">
        <v>0.0</v>
      </c>
      <c r="E179" s="250">
        <v>0.0</v>
      </c>
      <c r="F179" s="34">
        <v>0.0</v>
      </c>
      <c r="G179" s="34">
        <f t="shared" si="17"/>
        <v>0</v>
      </c>
      <c r="H179" s="56">
        <v>0.0</v>
      </c>
      <c r="I179" s="256">
        <f t="shared" si="18"/>
        <v>0</v>
      </c>
      <c r="J179" s="62"/>
      <c r="K179" s="6"/>
      <c r="L179" s="179"/>
    </row>
    <row r="180" ht="15.75" customHeight="1">
      <c r="A180" s="30">
        <v>5.0</v>
      </c>
      <c r="B180" s="31" t="s">
        <v>28</v>
      </c>
      <c r="C180" s="32">
        <v>0.0</v>
      </c>
      <c r="D180" s="74">
        <v>0.0</v>
      </c>
      <c r="E180" s="250">
        <v>0.0</v>
      </c>
      <c r="F180" s="34">
        <v>0.0</v>
      </c>
      <c r="G180" s="34">
        <f t="shared" si="17"/>
        <v>0</v>
      </c>
      <c r="H180" s="56">
        <v>0.0</v>
      </c>
      <c r="I180" s="256">
        <f t="shared" si="18"/>
        <v>0</v>
      </c>
      <c r="J180" s="268"/>
      <c r="K180" s="42"/>
      <c r="L180" s="179"/>
    </row>
    <row r="181" ht="15.75" customHeight="1">
      <c r="A181" s="30">
        <v>6.0</v>
      </c>
      <c r="B181" s="31" t="s">
        <v>29</v>
      </c>
      <c r="C181" s="32">
        <v>0.0</v>
      </c>
      <c r="D181" s="74">
        <v>0.0</v>
      </c>
      <c r="E181" s="250">
        <v>0.0</v>
      </c>
      <c r="F181" s="34">
        <v>0.0</v>
      </c>
      <c r="G181" s="34">
        <f t="shared" si="17"/>
        <v>0</v>
      </c>
      <c r="H181" s="56">
        <v>0.0</v>
      </c>
      <c r="I181" s="256">
        <f t="shared" si="18"/>
        <v>0</v>
      </c>
      <c r="J181" s="268"/>
      <c r="K181" s="42"/>
      <c r="L181" s="179"/>
    </row>
    <row r="182" ht="15.75" customHeight="1">
      <c r="A182" s="30">
        <v>7.0</v>
      </c>
      <c r="B182" s="31" t="s">
        <v>30</v>
      </c>
      <c r="C182" s="32">
        <v>0.0</v>
      </c>
      <c r="D182" s="74">
        <v>0.0</v>
      </c>
      <c r="E182" s="250">
        <v>0.0</v>
      </c>
      <c r="F182" s="34">
        <v>0.0</v>
      </c>
      <c r="G182" s="34">
        <f t="shared" si="17"/>
        <v>0</v>
      </c>
      <c r="H182" s="56">
        <v>0.0</v>
      </c>
      <c r="I182" s="256">
        <f t="shared" si="18"/>
        <v>0</v>
      </c>
      <c r="J182" s="62"/>
      <c r="K182" s="6"/>
      <c r="L182" s="179"/>
    </row>
    <row r="183" ht="15.75" customHeight="1">
      <c r="A183" s="30">
        <v>8.0</v>
      </c>
      <c r="B183" s="31" t="s">
        <v>31</v>
      </c>
      <c r="C183" s="32">
        <v>0.0</v>
      </c>
      <c r="D183" s="74">
        <v>0.0</v>
      </c>
      <c r="E183" s="250">
        <v>0.0</v>
      </c>
      <c r="F183" s="34">
        <v>0.0</v>
      </c>
      <c r="G183" s="34">
        <f t="shared" si="17"/>
        <v>0</v>
      </c>
      <c r="H183" s="56">
        <v>0.0</v>
      </c>
      <c r="I183" s="256">
        <f t="shared" si="18"/>
        <v>0</v>
      </c>
      <c r="J183" s="62"/>
      <c r="K183" s="6"/>
      <c r="L183" s="179"/>
    </row>
    <row r="184" ht="15.75" customHeight="1">
      <c r="A184" s="30">
        <v>9.0</v>
      </c>
      <c r="B184" s="31" t="s">
        <v>32</v>
      </c>
      <c r="C184" s="32">
        <v>0.0</v>
      </c>
      <c r="D184" s="74">
        <v>3.0</v>
      </c>
      <c r="E184" s="250">
        <v>3.0</v>
      </c>
      <c r="F184" s="34">
        <v>0.0</v>
      </c>
      <c r="G184" s="34">
        <f t="shared" si="17"/>
        <v>0</v>
      </c>
      <c r="H184" s="56">
        <v>15.0</v>
      </c>
      <c r="I184" s="256">
        <f t="shared" si="18"/>
        <v>45</v>
      </c>
      <c r="J184" s="62"/>
      <c r="K184" s="6"/>
      <c r="L184" s="179"/>
    </row>
    <row r="185" ht="15.75" customHeight="1">
      <c r="A185" s="30">
        <v>10.0</v>
      </c>
      <c r="B185" s="31" t="s">
        <v>33</v>
      </c>
      <c r="C185" s="32">
        <v>0.0</v>
      </c>
      <c r="D185" s="74">
        <v>0.0</v>
      </c>
      <c r="E185" s="250">
        <v>0.0</v>
      </c>
      <c r="F185" s="34">
        <v>0.0</v>
      </c>
      <c r="G185" s="34">
        <f t="shared" si="17"/>
        <v>0</v>
      </c>
      <c r="H185" s="56">
        <v>0.0</v>
      </c>
      <c r="I185" s="256">
        <f t="shared" si="18"/>
        <v>0</v>
      </c>
      <c r="J185" s="62"/>
      <c r="K185" s="6"/>
      <c r="L185" s="179"/>
    </row>
    <row r="186" ht="15.75" customHeight="1">
      <c r="A186" s="30">
        <v>11.0</v>
      </c>
      <c r="B186" s="31" t="s">
        <v>34</v>
      </c>
      <c r="C186" s="32">
        <v>0.0</v>
      </c>
      <c r="D186" s="74">
        <v>0.0</v>
      </c>
      <c r="E186" s="250">
        <v>0.0</v>
      </c>
      <c r="F186" s="34">
        <v>0.0</v>
      </c>
      <c r="G186" s="34">
        <f t="shared" si="17"/>
        <v>0</v>
      </c>
      <c r="H186" s="56">
        <v>0.0</v>
      </c>
      <c r="I186" s="256">
        <f t="shared" si="18"/>
        <v>0</v>
      </c>
      <c r="J186" s="62"/>
      <c r="K186" s="6"/>
      <c r="L186" s="179"/>
    </row>
    <row r="187" ht="15.75" customHeight="1">
      <c r="A187" s="30">
        <v>12.0</v>
      </c>
      <c r="B187" s="31" t="s">
        <v>35</v>
      </c>
      <c r="C187" s="32">
        <v>0.0</v>
      </c>
      <c r="D187" s="74">
        <v>0.0</v>
      </c>
      <c r="E187" s="250">
        <v>0.0</v>
      </c>
      <c r="F187" s="34">
        <v>0.0</v>
      </c>
      <c r="G187" s="34">
        <f t="shared" si="17"/>
        <v>0</v>
      </c>
      <c r="H187" s="56">
        <v>0.0</v>
      </c>
      <c r="I187" s="256">
        <f t="shared" si="18"/>
        <v>0</v>
      </c>
      <c r="J187" s="62"/>
      <c r="K187" s="6"/>
      <c r="L187" s="179"/>
    </row>
    <row r="188" ht="15.75" customHeight="1">
      <c r="A188" s="30">
        <v>13.0</v>
      </c>
      <c r="B188" s="31" t="s">
        <v>36</v>
      </c>
      <c r="C188" s="32">
        <v>0.0</v>
      </c>
      <c r="D188" s="74">
        <v>0.0</v>
      </c>
      <c r="E188" s="250">
        <v>0.0</v>
      </c>
      <c r="F188" s="34">
        <v>0.0</v>
      </c>
      <c r="G188" s="34">
        <f t="shared" si="17"/>
        <v>0</v>
      </c>
      <c r="H188" s="56">
        <v>0.0</v>
      </c>
      <c r="I188" s="256">
        <f t="shared" si="18"/>
        <v>0</v>
      </c>
      <c r="J188" s="62"/>
      <c r="K188" s="6"/>
      <c r="L188" s="179"/>
    </row>
    <row r="189" ht="15.75" customHeight="1">
      <c r="A189" s="30">
        <v>14.0</v>
      </c>
      <c r="B189" s="31" t="s">
        <v>37</v>
      </c>
      <c r="C189" s="32">
        <v>0.0</v>
      </c>
      <c r="D189" s="74">
        <v>0.0</v>
      </c>
      <c r="E189" s="250">
        <v>0.0</v>
      </c>
      <c r="F189" s="34">
        <v>0.0</v>
      </c>
      <c r="G189" s="34">
        <f t="shared" si="17"/>
        <v>0</v>
      </c>
      <c r="H189" s="56">
        <v>0.0</v>
      </c>
      <c r="I189" s="256">
        <f t="shared" si="18"/>
        <v>0</v>
      </c>
      <c r="J189" s="62"/>
      <c r="K189" s="6"/>
      <c r="L189" s="179"/>
    </row>
    <row r="190" ht="15.75" customHeight="1">
      <c r="A190" s="30">
        <v>15.0</v>
      </c>
      <c r="B190" s="31" t="s">
        <v>38</v>
      </c>
      <c r="C190" s="32">
        <v>0.0</v>
      </c>
      <c r="D190" s="74">
        <v>0.0</v>
      </c>
      <c r="E190" s="250">
        <v>0.0</v>
      </c>
      <c r="F190" s="34">
        <v>0.0</v>
      </c>
      <c r="G190" s="34">
        <f t="shared" si="17"/>
        <v>0</v>
      </c>
      <c r="H190" s="56">
        <v>0.0</v>
      </c>
      <c r="I190" s="256">
        <f t="shared" si="18"/>
        <v>0</v>
      </c>
      <c r="J190" s="62"/>
      <c r="K190" s="6"/>
      <c r="L190" s="179"/>
    </row>
    <row r="191" ht="15.75" customHeight="1">
      <c r="A191" s="30">
        <v>16.0</v>
      </c>
      <c r="B191" s="31" t="s">
        <v>39</v>
      </c>
      <c r="C191" s="32">
        <v>0.0</v>
      </c>
      <c r="D191" s="74">
        <v>0.0</v>
      </c>
      <c r="E191" s="250">
        <v>0.0</v>
      </c>
      <c r="F191" s="34">
        <v>0.0</v>
      </c>
      <c r="G191" s="34">
        <f t="shared" si="17"/>
        <v>0</v>
      </c>
      <c r="H191" s="56">
        <v>0.0</v>
      </c>
      <c r="I191" s="256">
        <f t="shared" si="18"/>
        <v>0</v>
      </c>
      <c r="J191" s="62"/>
      <c r="K191" s="6"/>
      <c r="L191" s="179"/>
    </row>
    <row r="192" ht="15.75" customHeight="1">
      <c r="A192" s="30">
        <v>17.0</v>
      </c>
      <c r="B192" s="31" t="s">
        <v>40</v>
      </c>
      <c r="C192" s="32">
        <v>0.0</v>
      </c>
      <c r="D192" s="74">
        <v>0.0</v>
      </c>
      <c r="E192" s="250">
        <v>0.0</v>
      </c>
      <c r="F192" s="34">
        <v>0.0</v>
      </c>
      <c r="G192" s="34">
        <f t="shared" si="17"/>
        <v>0</v>
      </c>
      <c r="H192" s="56">
        <v>0.0</v>
      </c>
      <c r="I192" s="256">
        <f t="shared" si="18"/>
        <v>0</v>
      </c>
      <c r="J192" s="62"/>
      <c r="K192" s="6"/>
      <c r="L192" s="179"/>
    </row>
    <row r="193" ht="15.75" customHeight="1">
      <c r="A193" s="30"/>
      <c r="B193" s="25" t="s">
        <v>41</v>
      </c>
      <c r="C193" s="32">
        <v>0.0</v>
      </c>
      <c r="D193" s="74">
        <v>3.0</v>
      </c>
      <c r="E193" s="250">
        <v>3.0</v>
      </c>
      <c r="F193" s="34">
        <v>0.0</v>
      </c>
      <c r="G193" s="34">
        <f t="shared" si="17"/>
        <v>0</v>
      </c>
      <c r="H193" s="56">
        <v>0.0</v>
      </c>
      <c r="I193" s="256">
        <f t="shared" si="18"/>
        <v>0</v>
      </c>
      <c r="J193" s="62"/>
      <c r="K193" s="6"/>
      <c r="L193" s="179"/>
    </row>
    <row r="194" ht="15.75" customHeight="1">
      <c r="A194" s="41"/>
      <c r="B194" s="6"/>
      <c r="C194" s="44"/>
      <c r="D194" s="42"/>
      <c r="E194" s="239"/>
      <c r="F194" s="44"/>
      <c r="G194" s="44"/>
      <c r="H194" s="49"/>
      <c r="I194" s="4"/>
      <c r="J194" s="4"/>
      <c r="K194" s="6"/>
      <c r="L194" s="179"/>
    </row>
    <row r="195" ht="15.75" customHeight="1">
      <c r="A195" s="41"/>
      <c r="B195" s="6"/>
      <c r="C195" s="44"/>
      <c r="D195" s="42"/>
      <c r="E195" s="239"/>
      <c r="F195" s="44"/>
      <c r="G195" s="44"/>
      <c r="H195" s="49"/>
      <c r="I195" s="59"/>
      <c r="J195" s="42"/>
      <c r="K195" s="6"/>
      <c r="L195" s="179"/>
    </row>
    <row r="196" ht="15.75" customHeight="1">
      <c r="A196" s="1" t="s">
        <v>0</v>
      </c>
      <c r="B196" s="2"/>
      <c r="C196" s="2"/>
      <c r="D196" s="2"/>
      <c r="E196" s="2"/>
      <c r="F196" s="2"/>
      <c r="G196" s="2"/>
      <c r="H196" s="2"/>
      <c r="I196" s="2"/>
      <c r="J196" s="2"/>
      <c r="K196" s="3"/>
      <c r="L196" s="179"/>
    </row>
    <row r="197" ht="15.75" customHeight="1">
      <c r="A197" s="1" t="s">
        <v>1</v>
      </c>
      <c r="B197" s="2"/>
      <c r="C197" s="2"/>
      <c r="D197" s="2"/>
      <c r="E197" s="2"/>
      <c r="F197" s="2"/>
      <c r="G197" s="2"/>
      <c r="H197" s="2"/>
      <c r="I197" s="2"/>
      <c r="J197" s="2"/>
      <c r="K197" s="3"/>
      <c r="L197" s="179"/>
    </row>
    <row r="198" ht="15.75" customHeight="1">
      <c r="A198" s="1" t="s">
        <v>131</v>
      </c>
      <c r="B198" s="2"/>
      <c r="C198" s="2"/>
      <c r="D198" s="2"/>
      <c r="E198" s="2"/>
      <c r="F198" s="2"/>
      <c r="G198" s="2"/>
      <c r="H198" s="2"/>
      <c r="I198" s="2"/>
      <c r="J198" s="2"/>
      <c r="K198" s="3"/>
      <c r="L198" s="179"/>
    </row>
    <row r="199" ht="15.75" customHeight="1">
      <c r="A199" s="1" t="s">
        <v>50</v>
      </c>
      <c r="B199" s="2"/>
      <c r="C199" s="2"/>
      <c r="D199" s="2"/>
      <c r="E199" s="2"/>
      <c r="F199" s="2"/>
      <c r="G199" s="2"/>
      <c r="H199" s="2"/>
      <c r="I199" s="2"/>
      <c r="J199" s="2"/>
      <c r="K199" s="3"/>
      <c r="L199" s="179"/>
    </row>
    <row r="200" ht="15.75" customHeight="1">
      <c r="A200" s="5"/>
      <c r="B200" s="6"/>
      <c r="C200" s="49"/>
      <c r="D200" s="49"/>
      <c r="E200" s="223"/>
      <c r="F200" s="49"/>
      <c r="G200" s="49"/>
      <c r="H200" s="49"/>
      <c r="I200" s="51"/>
      <c r="J200" s="6"/>
      <c r="K200" s="6"/>
      <c r="L200" s="179"/>
    </row>
    <row r="201" ht="15.75" customHeight="1">
      <c r="A201" s="10"/>
      <c r="B201" s="11"/>
      <c r="C201" s="12" t="s">
        <v>4</v>
      </c>
      <c r="D201" s="12"/>
      <c r="E201" s="224"/>
      <c r="F201" s="15"/>
      <c r="G201" s="12" t="s">
        <v>4</v>
      </c>
      <c r="H201" s="16"/>
      <c r="I201" s="225"/>
      <c r="J201" s="62"/>
      <c r="K201" s="6"/>
      <c r="L201" s="179"/>
    </row>
    <row r="202" ht="15.75" customHeight="1">
      <c r="A202" s="17" t="s">
        <v>6</v>
      </c>
      <c r="B202" s="18" t="s">
        <v>7</v>
      </c>
      <c r="C202" s="19" t="s">
        <v>8</v>
      </c>
      <c r="D202" s="19" t="s">
        <v>9</v>
      </c>
      <c r="E202" s="227" t="s">
        <v>65</v>
      </c>
      <c r="F202" s="19" t="s">
        <v>12</v>
      </c>
      <c r="G202" s="19" t="s">
        <v>13</v>
      </c>
      <c r="H202" s="22" t="s">
        <v>14</v>
      </c>
      <c r="I202" s="49" t="s">
        <v>15</v>
      </c>
      <c r="J202" s="62" t="s">
        <v>16</v>
      </c>
      <c r="K202" s="6"/>
      <c r="L202" s="179"/>
    </row>
    <row r="203" ht="15.75" customHeight="1">
      <c r="A203" s="17"/>
      <c r="B203" s="18"/>
      <c r="C203" s="84">
        <v>2023.0</v>
      </c>
      <c r="D203" s="19" t="s">
        <v>18</v>
      </c>
      <c r="E203" s="228" t="s">
        <v>18</v>
      </c>
      <c r="F203" s="19" t="s">
        <v>18</v>
      </c>
      <c r="G203" s="19">
        <v>2023.0</v>
      </c>
      <c r="H203" s="22" t="s">
        <v>19</v>
      </c>
      <c r="I203" s="49" t="s">
        <v>20</v>
      </c>
      <c r="J203" s="62"/>
      <c r="K203" s="6"/>
      <c r="L203" s="179"/>
    </row>
    <row r="204" ht="15.75" customHeight="1">
      <c r="A204" s="24"/>
      <c r="B204" s="25"/>
      <c r="C204" s="26" t="s">
        <v>18</v>
      </c>
      <c r="D204" s="27"/>
      <c r="E204" s="229"/>
      <c r="F204" s="27"/>
      <c r="G204" s="26" t="s">
        <v>18</v>
      </c>
      <c r="H204" s="145"/>
      <c r="I204" s="230"/>
      <c r="J204" s="62"/>
      <c r="K204" s="6"/>
      <c r="L204" s="179"/>
    </row>
    <row r="205" ht="15.75" customHeight="1">
      <c r="A205" s="30">
        <v>1.0</v>
      </c>
      <c r="B205" s="31" t="s">
        <v>21</v>
      </c>
      <c r="C205" s="74">
        <v>0.0</v>
      </c>
      <c r="D205" s="162">
        <v>3.0</v>
      </c>
      <c r="E205" s="269">
        <v>2.0</v>
      </c>
      <c r="F205" s="34">
        <v>0.0</v>
      </c>
      <c r="G205" s="169">
        <f t="shared" ref="G205:G222" si="19">C205+D205-E205</f>
        <v>1</v>
      </c>
      <c r="H205" s="270">
        <v>175.354875877413</v>
      </c>
      <c r="I205" s="271">
        <f t="shared" ref="I205:I221" si="20">E205*H205/10</f>
        <v>35.07097518</v>
      </c>
      <c r="J205" s="272" t="s">
        <v>51</v>
      </c>
      <c r="K205" s="273"/>
      <c r="L205" s="179"/>
    </row>
    <row r="206" ht="15.75" customHeight="1">
      <c r="A206" s="30">
        <v>2.0</v>
      </c>
      <c r="B206" s="31" t="s">
        <v>23</v>
      </c>
      <c r="C206" s="74">
        <v>1.0</v>
      </c>
      <c r="D206" s="162">
        <v>6.0</v>
      </c>
      <c r="E206" s="269">
        <v>3.0</v>
      </c>
      <c r="F206" s="34">
        <v>0.0</v>
      </c>
      <c r="G206" s="169">
        <f t="shared" si="19"/>
        <v>4</v>
      </c>
      <c r="H206" s="270">
        <v>175.25</v>
      </c>
      <c r="I206" s="271">
        <f t="shared" si="20"/>
        <v>52.575</v>
      </c>
      <c r="J206" s="274"/>
      <c r="K206" s="273"/>
      <c r="L206" s="179"/>
    </row>
    <row r="207" ht="15.75" customHeight="1">
      <c r="A207" s="30">
        <v>3.0</v>
      </c>
      <c r="B207" s="31" t="s">
        <v>25</v>
      </c>
      <c r="C207" s="74">
        <v>0.0</v>
      </c>
      <c r="D207" s="162">
        <v>6.0</v>
      </c>
      <c r="E207" s="269">
        <v>6.0</v>
      </c>
      <c r="F207" s="34">
        <v>0.0</v>
      </c>
      <c r="G207" s="169">
        <f t="shared" si="19"/>
        <v>0</v>
      </c>
      <c r="H207" s="270">
        <v>175.0</v>
      </c>
      <c r="I207" s="271">
        <f t="shared" si="20"/>
        <v>105</v>
      </c>
      <c r="J207" s="274"/>
      <c r="K207" s="273"/>
      <c r="L207" s="179"/>
    </row>
    <row r="208" ht="15.75" customHeight="1">
      <c r="A208" s="30">
        <v>4.0</v>
      </c>
      <c r="B208" s="31" t="s">
        <v>27</v>
      </c>
      <c r="C208" s="74">
        <v>0.0</v>
      </c>
      <c r="D208" s="162">
        <v>0.0</v>
      </c>
      <c r="E208" s="269">
        <v>0.0</v>
      </c>
      <c r="F208" s="34">
        <v>0.0</v>
      </c>
      <c r="G208" s="169">
        <f t="shared" si="19"/>
        <v>0</v>
      </c>
      <c r="H208" s="270"/>
      <c r="I208" s="271">
        <f t="shared" si="20"/>
        <v>0</v>
      </c>
      <c r="J208" s="274"/>
      <c r="K208" s="273"/>
      <c r="L208" s="179"/>
    </row>
    <row r="209" ht="15.75" customHeight="1">
      <c r="A209" s="30">
        <v>5.0</v>
      </c>
      <c r="B209" s="31" t="s">
        <v>28</v>
      </c>
      <c r="C209" s="74">
        <v>0.0</v>
      </c>
      <c r="D209" s="162">
        <v>4.0</v>
      </c>
      <c r="E209" s="269">
        <v>3.0</v>
      </c>
      <c r="F209" s="34">
        <v>0.0</v>
      </c>
      <c r="G209" s="169">
        <f t="shared" si="19"/>
        <v>1</v>
      </c>
      <c r="H209" s="270">
        <v>182.692380296907</v>
      </c>
      <c r="I209" s="271">
        <f t="shared" si="20"/>
        <v>54.80771409</v>
      </c>
      <c r="J209" s="274"/>
      <c r="K209" s="273"/>
      <c r="L209" s="179"/>
    </row>
    <row r="210" ht="15.75" customHeight="1">
      <c r="A210" s="30">
        <v>6.0</v>
      </c>
      <c r="B210" s="31" t="s">
        <v>29</v>
      </c>
      <c r="C210" s="74">
        <v>2.0</v>
      </c>
      <c r="D210" s="162">
        <v>5.0</v>
      </c>
      <c r="E210" s="269">
        <v>5.0</v>
      </c>
      <c r="F210" s="34">
        <v>0.0</v>
      </c>
      <c r="G210" s="169">
        <f t="shared" si="19"/>
        <v>2</v>
      </c>
      <c r="H210" s="270">
        <v>186.25</v>
      </c>
      <c r="I210" s="271">
        <f t="shared" si="20"/>
        <v>93.125</v>
      </c>
      <c r="J210" s="274"/>
      <c r="K210" s="273"/>
      <c r="L210" s="179"/>
    </row>
    <row r="211" ht="15.75" customHeight="1">
      <c r="A211" s="30">
        <v>7.0</v>
      </c>
      <c r="B211" s="31" t="s">
        <v>30</v>
      </c>
      <c r="C211" s="74">
        <v>0.0</v>
      </c>
      <c r="D211" s="162">
        <v>4.0</v>
      </c>
      <c r="E211" s="269">
        <v>3.0</v>
      </c>
      <c r="F211" s="34">
        <v>0.0</v>
      </c>
      <c r="G211" s="169">
        <f t="shared" si="19"/>
        <v>1</v>
      </c>
      <c r="H211" s="270">
        <v>182.692380296907</v>
      </c>
      <c r="I211" s="271">
        <f t="shared" si="20"/>
        <v>54.80771409</v>
      </c>
      <c r="J211" s="274"/>
      <c r="K211" s="273"/>
      <c r="L211" s="179"/>
    </row>
    <row r="212" ht="15.75" customHeight="1">
      <c r="A212" s="30">
        <v>8.0</v>
      </c>
      <c r="B212" s="31" t="s">
        <v>31</v>
      </c>
      <c r="C212" s="74">
        <v>0.0</v>
      </c>
      <c r="D212" s="162">
        <v>8.0</v>
      </c>
      <c r="E212" s="269">
        <v>0.0</v>
      </c>
      <c r="F212" s="34">
        <v>0.0</v>
      </c>
      <c r="G212" s="169">
        <f t="shared" si="19"/>
        <v>8</v>
      </c>
      <c r="H212" s="270"/>
      <c r="I212" s="271">
        <f t="shared" si="20"/>
        <v>0</v>
      </c>
      <c r="J212" s="274"/>
      <c r="K212" s="273"/>
      <c r="L212" s="179"/>
    </row>
    <row r="213" ht="15.75" customHeight="1">
      <c r="A213" s="30">
        <v>9.0</v>
      </c>
      <c r="B213" s="31" t="s">
        <v>32</v>
      </c>
      <c r="C213" s="74">
        <v>360.0</v>
      </c>
      <c r="D213" s="162">
        <v>520.0</v>
      </c>
      <c r="E213" s="269">
        <v>360.0</v>
      </c>
      <c r="F213" s="34">
        <v>0.0</v>
      </c>
      <c r="G213" s="169">
        <f t="shared" si="19"/>
        <v>520</v>
      </c>
      <c r="H213" s="275">
        <v>190.45</v>
      </c>
      <c r="I213" s="271">
        <f t="shared" si="20"/>
        <v>6856.2</v>
      </c>
      <c r="J213" s="274"/>
      <c r="K213" s="273"/>
      <c r="L213" s="179"/>
    </row>
    <row r="214" ht="15.75" customHeight="1">
      <c r="A214" s="30">
        <v>10.0</v>
      </c>
      <c r="B214" s="31" t="s">
        <v>33</v>
      </c>
      <c r="C214" s="74">
        <v>9.0</v>
      </c>
      <c r="D214" s="162">
        <v>38.0</v>
      </c>
      <c r="E214" s="269">
        <v>27.0</v>
      </c>
      <c r="F214" s="34">
        <v>0.0</v>
      </c>
      <c r="G214" s="169">
        <f t="shared" si="19"/>
        <v>20</v>
      </c>
      <c r="H214" s="270">
        <v>190.25</v>
      </c>
      <c r="I214" s="271">
        <f t="shared" si="20"/>
        <v>513.675</v>
      </c>
      <c r="J214" s="274"/>
      <c r="K214" s="273"/>
      <c r="L214" s="179"/>
    </row>
    <row r="215" ht="15.75" customHeight="1">
      <c r="A215" s="30">
        <v>11.0</v>
      </c>
      <c r="B215" s="31" t="s">
        <v>34</v>
      </c>
      <c r="C215" s="74">
        <v>6.0</v>
      </c>
      <c r="D215" s="162">
        <v>32.0</v>
      </c>
      <c r="E215" s="269">
        <v>28.0</v>
      </c>
      <c r="F215" s="34">
        <v>0.0</v>
      </c>
      <c r="G215" s="169">
        <f t="shared" si="19"/>
        <v>10</v>
      </c>
      <c r="H215" s="270">
        <v>188.5</v>
      </c>
      <c r="I215" s="271">
        <f t="shared" si="20"/>
        <v>527.8</v>
      </c>
      <c r="J215" s="274"/>
      <c r="K215" s="273"/>
      <c r="L215" s="179"/>
    </row>
    <row r="216" ht="15.75" customHeight="1">
      <c r="A216" s="30">
        <v>12.0</v>
      </c>
      <c r="B216" s="31" t="s">
        <v>35</v>
      </c>
      <c r="C216" s="74">
        <v>0.0</v>
      </c>
      <c r="D216" s="162">
        <v>7.0</v>
      </c>
      <c r="E216" s="269">
        <v>5.0</v>
      </c>
      <c r="F216" s="34">
        <v>0.0</v>
      </c>
      <c r="G216" s="169">
        <f t="shared" si="19"/>
        <v>2</v>
      </c>
      <c r="H216" s="270">
        <v>184.67</v>
      </c>
      <c r="I216" s="271">
        <f t="shared" si="20"/>
        <v>92.335</v>
      </c>
      <c r="J216" s="274"/>
      <c r="K216" s="273"/>
      <c r="L216" s="179"/>
    </row>
    <row r="217" ht="15.75" customHeight="1">
      <c r="A217" s="30">
        <v>13.0</v>
      </c>
      <c r="B217" s="31" t="s">
        <v>36</v>
      </c>
      <c r="C217" s="74">
        <v>0.0</v>
      </c>
      <c r="D217" s="162">
        <v>3.0</v>
      </c>
      <c r="E217" s="269">
        <v>3.0</v>
      </c>
      <c r="F217" s="34">
        <v>0.0</v>
      </c>
      <c r="G217" s="169">
        <f t="shared" si="19"/>
        <v>0</v>
      </c>
      <c r="H217" s="275">
        <v>183.55</v>
      </c>
      <c r="I217" s="271">
        <f t="shared" si="20"/>
        <v>55.065</v>
      </c>
      <c r="J217" s="274"/>
      <c r="K217" s="273"/>
      <c r="L217" s="179"/>
    </row>
    <row r="218" ht="15.75" customHeight="1">
      <c r="A218" s="30">
        <v>14.0</v>
      </c>
      <c r="B218" s="31" t="s">
        <v>37</v>
      </c>
      <c r="C218" s="74">
        <v>0.0</v>
      </c>
      <c r="D218" s="162">
        <v>21.0</v>
      </c>
      <c r="E218" s="269">
        <v>15.0</v>
      </c>
      <c r="F218" s="34">
        <v>0.0</v>
      </c>
      <c r="G218" s="169">
        <f t="shared" si="19"/>
        <v>6</v>
      </c>
      <c r="H218" s="270">
        <v>180.25</v>
      </c>
      <c r="I218" s="271">
        <f t="shared" si="20"/>
        <v>270.375</v>
      </c>
      <c r="J218" s="274"/>
      <c r="K218" s="273"/>
      <c r="L218" s="179"/>
    </row>
    <row r="219" ht="15.75" customHeight="1">
      <c r="A219" s="30">
        <v>15.0</v>
      </c>
      <c r="B219" s="31" t="s">
        <v>38</v>
      </c>
      <c r="C219" s="74">
        <v>22.0</v>
      </c>
      <c r="D219" s="162">
        <v>49.0</v>
      </c>
      <c r="E219" s="269">
        <v>55.0</v>
      </c>
      <c r="F219" s="34">
        <v>0.0</v>
      </c>
      <c r="G219" s="169">
        <f t="shared" si="19"/>
        <v>16</v>
      </c>
      <c r="H219" s="270">
        <v>177.85</v>
      </c>
      <c r="I219" s="271">
        <f t="shared" si="20"/>
        <v>978.175</v>
      </c>
      <c r="J219" s="274"/>
      <c r="K219" s="273"/>
      <c r="L219" s="179"/>
    </row>
    <row r="220" ht="15.75" customHeight="1">
      <c r="A220" s="30">
        <v>16.0</v>
      </c>
      <c r="B220" s="31" t="s">
        <v>39</v>
      </c>
      <c r="C220" s="74">
        <v>0.0</v>
      </c>
      <c r="D220" s="162">
        <v>31.0</v>
      </c>
      <c r="E220" s="269">
        <v>25.0</v>
      </c>
      <c r="F220" s="34">
        <v>0.0</v>
      </c>
      <c r="G220" s="169">
        <f t="shared" si="19"/>
        <v>6</v>
      </c>
      <c r="H220" s="270">
        <v>175.39</v>
      </c>
      <c r="I220" s="271">
        <f t="shared" si="20"/>
        <v>438.475</v>
      </c>
      <c r="J220" s="274"/>
      <c r="K220" s="273"/>
      <c r="L220" s="179"/>
    </row>
    <row r="221" ht="15.75" customHeight="1">
      <c r="A221" s="30">
        <v>17.0</v>
      </c>
      <c r="B221" s="31" t="s">
        <v>40</v>
      </c>
      <c r="C221" s="74">
        <v>3.0</v>
      </c>
      <c r="D221" s="162">
        <v>29.0</v>
      </c>
      <c r="E221" s="269">
        <v>22.0</v>
      </c>
      <c r="F221" s="34">
        <v>0.0</v>
      </c>
      <c r="G221" s="169">
        <f t="shared" si="19"/>
        <v>10</v>
      </c>
      <c r="H221" s="270">
        <v>180.0</v>
      </c>
      <c r="I221" s="271">
        <f t="shared" si="20"/>
        <v>396</v>
      </c>
      <c r="J221" s="274"/>
      <c r="K221" s="273"/>
      <c r="L221" s="179"/>
    </row>
    <row r="222" ht="15.75" customHeight="1">
      <c r="A222" s="30"/>
      <c r="B222" s="25" t="s">
        <v>41</v>
      </c>
      <c r="C222" s="32">
        <v>403.0</v>
      </c>
      <c r="D222" s="32">
        <f t="shared" ref="D222:F222" si="21">SUM(D205:D221)</f>
        <v>766</v>
      </c>
      <c r="E222" s="236">
        <f t="shared" si="21"/>
        <v>562</v>
      </c>
      <c r="F222" s="32">
        <f t="shared" si="21"/>
        <v>0</v>
      </c>
      <c r="G222" s="169">
        <f t="shared" si="19"/>
        <v>607</v>
      </c>
      <c r="H222" s="276">
        <f>I222/E222*10</f>
        <v>187.2506477</v>
      </c>
      <c r="I222" s="277">
        <f>SUM(I205:I221)</f>
        <v>10523.4864</v>
      </c>
      <c r="J222" s="278"/>
      <c r="K222" s="273"/>
      <c r="L222" s="179"/>
    </row>
    <row r="223" ht="15.75" customHeight="1">
      <c r="A223" s="41"/>
      <c r="B223" s="6"/>
      <c r="C223" s="121"/>
      <c r="D223" s="121"/>
      <c r="E223" s="279"/>
      <c r="F223" s="121"/>
      <c r="G223" s="280"/>
      <c r="H223" s="281"/>
      <c r="I223" s="4"/>
      <c r="J223" s="4"/>
      <c r="K223" s="49"/>
      <c r="L223" s="179"/>
    </row>
    <row r="224" ht="15.75" customHeight="1">
      <c r="A224" s="41"/>
      <c r="B224" s="6"/>
      <c r="C224" s="121"/>
      <c r="D224" s="121"/>
      <c r="E224" s="279"/>
      <c r="F224" s="121"/>
      <c r="G224" s="280"/>
      <c r="H224" s="281"/>
      <c r="I224" s="59"/>
      <c r="J224" s="42"/>
      <c r="K224" s="6"/>
      <c r="L224" s="179"/>
    </row>
    <row r="225" ht="15.75" customHeight="1">
      <c r="A225" s="1" t="s">
        <v>0</v>
      </c>
      <c r="B225" s="2"/>
      <c r="C225" s="2"/>
      <c r="D225" s="2"/>
      <c r="E225" s="2"/>
      <c r="F225" s="2"/>
      <c r="G225" s="2"/>
      <c r="H225" s="2"/>
      <c r="I225" s="2"/>
      <c r="J225" s="2"/>
      <c r="K225" s="3"/>
      <c r="L225" s="179"/>
    </row>
    <row r="226" ht="15.75" customHeight="1">
      <c r="A226" s="1" t="s">
        <v>1</v>
      </c>
      <c r="B226" s="2"/>
      <c r="C226" s="2"/>
      <c r="D226" s="2"/>
      <c r="E226" s="2"/>
      <c r="F226" s="2"/>
      <c r="G226" s="2"/>
      <c r="H226" s="2"/>
      <c r="I226" s="2"/>
      <c r="J226" s="2"/>
      <c r="K226" s="3"/>
      <c r="L226" s="179"/>
    </row>
    <row r="227" ht="15.75" customHeight="1">
      <c r="A227" s="1" t="s">
        <v>131</v>
      </c>
      <c r="B227" s="2"/>
      <c r="C227" s="2"/>
      <c r="D227" s="2"/>
      <c r="E227" s="2"/>
      <c r="F227" s="2"/>
      <c r="G227" s="2"/>
      <c r="H227" s="2"/>
      <c r="I227" s="2"/>
      <c r="J227" s="2"/>
      <c r="K227" s="3"/>
      <c r="L227" s="179"/>
    </row>
    <row r="228" ht="15.75" customHeight="1">
      <c r="A228" s="1" t="s">
        <v>52</v>
      </c>
      <c r="B228" s="2"/>
      <c r="C228" s="2"/>
      <c r="D228" s="2"/>
      <c r="E228" s="2"/>
      <c r="F228" s="2"/>
      <c r="G228" s="2"/>
      <c r="H228" s="2"/>
      <c r="I228" s="2"/>
      <c r="J228" s="2"/>
      <c r="K228" s="3"/>
      <c r="L228" s="179"/>
    </row>
    <row r="229" ht="15.75" customHeight="1">
      <c r="A229" s="5"/>
      <c r="B229" s="6"/>
      <c r="C229" s="49"/>
      <c r="D229" s="49"/>
      <c r="E229" s="223"/>
      <c r="F229" s="49"/>
      <c r="G229" s="49"/>
      <c r="H229" s="49"/>
      <c r="I229" s="51"/>
      <c r="J229" s="49"/>
      <c r="K229" s="6"/>
      <c r="L229" s="179"/>
    </row>
    <row r="230" ht="15.75" customHeight="1">
      <c r="A230" s="10"/>
      <c r="B230" s="11"/>
      <c r="C230" s="12" t="s">
        <v>4</v>
      </c>
      <c r="D230" s="12"/>
      <c r="E230" s="224"/>
      <c r="F230" s="15"/>
      <c r="G230" s="12" t="s">
        <v>4</v>
      </c>
      <c r="H230" s="16"/>
      <c r="I230" s="225"/>
      <c r="J230" s="226" t="s">
        <v>16</v>
      </c>
      <c r="K230" s="6"/>
      <c r="L230" s="179"/>
    </row>
    <row r="231" ht="15.75" customHeight="1">
      <c r="A231" s="17" t="s">
        <v>6</v>
      </c>
      <c r="B231" s="18" t="s">
        <v>7</v>
      </c>
      <c r="C231" s="19" t="s">
        <v>8</v>
      </c>
      <c r="D231" s="19" t="s">
        <v>9</v>
      </c>
      <c r="E231" s="227" t="s">
        <v>65</v>
      </c>
      <c r="F231" s="19" t="s">
        <v>12</v>
      </c>
      <c r="G231" s="19" t="s">
        <v>13</v>
      </c>
      <c r="H231" s="22" t="s">
        <v>14</v>
      </c>
      <c r="I231" s="49" t="s">
        <v>15</v>
      </c>
      <c r="J231" s="206"/>
      <c r="K231" s="6"/>
      <c r="L231" s="179"/>
    </row>
    <row r="232" ht="15.75" customHeight="1">
      <c r="A232" s="17"/>
      <c r="B232" s="18"/>
      <c r="C232" s="84">
        <v>2024.0</v>
      </c>
      <c r="D232" s="19" t="s">
        <v>18</v>
      </c>
      <c r="E232" s="228" t="s">
        <v>18</v>
      </c>
      <c r="F232" s="19" t="s">
        <v>18</v>
      </c>
      <c r="G232" s="19">
        <v>2024.0</v>
      </c>
      <c r="H232" s="22" t="s">
        <v>19</v>
      </c>
      <c r="I232" s="49" t="s">
        <v>20</v>
      </c>
      <c r="J232" s="206"/>
      <c r="K232" s="6"/>
      <c r="L232" s="179"/>
    </row>
    <row r="233" ht="15.75" customHeight="1">
      <c r="A233" s="24"/>
      <c r="B233" s="25"/>
      <c r="C233" s="26" t="s">
        <v>18</v>
      </c>
      <c r="D233" s="27"/>
      <c r="E233" s="229"/>
      <c r="F233" s="27"/>
      <c r="G233" s="26" t="s">
        <v>18</v>
      </c>
      <c r="H233" s="29"/>
      <c r="I233" s="230"/>
      <c r="J233" s="180"/>
      <c r="K233" s="6"/>
      <c r="L233" s="179"/>
    </row>
    <row r="234" ht="15.75" customHeight="1">
      <c r="A234" s="30">
        <v>1.0</v>
      </c>
      <c r="B234" s="31" t="s">
        <v>21</v>
      </c>
      <c r="C234" s="74">
        <v>0.0</v>
      </c>
      <c r="D234" s="74">
        <v>0.0</v>
      </c>
      <c r="E234" s="250">
        <v>0.0</v>
      </c>
      <c r="F234" s="34">
        <v>0.0</v>
      </c>
      <c r="G234" s="169">
        <f t="shared" ref="G234:G250" si="22">C234+D234-E234-F234</f>
        <v>0</v>
      </c>
      <c r="H234" s="282"/>
      <c r="I234" s="283">
        <f>D234*H234/10</f>
        <v>0</v>
      </c>
      <c r="J234" s="284" t="s">
        <v>53</v>
      </c>
      <c r="K234" s="285"/>
      <c r="L234" s="179"/>
    </row>
    <row r="235" ht="15.75" customHeight="1">
      <c r="A235" s="30">
        <v>2.0</v>
      </c>
      <c r="B235" s="31" t="s">
        <v>23</v>
      </c>
      <c r="C235" s="74">
        <v>2.0</v>
      </c>
      <c r="D235" s="74">
        <v>5.0</v>
      </c>
      <c r="E235" s="250">
        <v>6.0</v>
      </c>
      <c r="F235" s="34">
        <v>0.0</v>
      </c>
      <c r="G235" s="169">
        <f t="shared" si="22"/>
        <v>1</v>
      </c>
      <c r="H235" s="282">
        <v>199.6</v>
      </c>
      <c r="I235" s="283">
        <f t="shared" ref="I235:I250" si="23">E235*H235/10</f>
        <v>119.76</v>
      </c>
      <c r="J235" s="284"/>
      <c r="K235" s="285"/>
      <c r="L235" s="179"/>
    </row>
    <row r="236" ht="15.75" customHeight="1">
      <c r="A236" s="30">
        <v>3.0</v>
      </c>
      <c r="B236" s="31" t="s">
        <v>25</v>
      </c>
      <c r="C236" s="74">
        <v>0.0</v>
      </c>
      <c r="D236" s="74">
        <v>39.0</v>
      </c>
      <c r="E236" s="250">
        <v>38.0</v>
      </c>
      <c r="F236" s="34">
        <v>0.0</v>
      </c>
      <c r="G236" s="169">
        <f t="shared" si="22"/>
        <v>1</v>
      </c>
      <c r="H236" s="282">
        <v>199.75</v>
      </c>
      <c r="I236" s="283">
        <f t="shared" si="23"/>
        <v>759.05</v>
      </c>
      <c r="J236" s="284"/>
      <c r="K236" s="285"/>
      <c r="L236" s="179"/>
    </row>
    <row r="237" ht="15.75" customHeight="1">
      <c r="A237" s="30">
        <v>4.0</v>
      </c>
      <c r="B237" s="31" t="s">
        <v>27</v>
      </c>
      <c r="C237" s="74">
        <v>0.0</v>
      </c>
      <c r="D237" s="74">
        <v>4.0</v>
      </c>
      <c r="E237" s="250">
        <v>4.0</v>
      </c>
      <c r="F237" s="34">
        <v>0.0</v>
      </c>
      <c r="G237" s="169">
        <f t="shared" si="22"/>
        <v>0</v>
      </c>
      <c r="H237" s="282">
        <v>199.2</v>
      </c>
      <c r="I237" s="283">
        <f t="shared" si="23"/>
        <v>79.68</v>
      </c>
      <c r="J237" s="284"/>
      <c r="K237" s="285"/>
      <c r="L237" s="179"/>
    </row>
    <row r="238" ht="15.75" customHeight="1">
      <c r="A238" s="30">
        <v>5.0</v>
      </c>
      <c r="B238" s="31" t="s">
        <v>28</v>
      </c>
      <c r="C238" s="74">
        <v>0.0</v>
      </c>
      <c r="D238" s="74">
        <v>2.0</v>
      </c>
      <c r="E238" s="250">
        <v>2.0</v>
      </c>
      <c r="F238" s="34">
        <v>0.0</v>
      </c>
      <c r="G238" s="169">
        <f t="shared" si="22"/>
        <v>0</v>
      </c>
      <c r="H238" s="282">
        <v>199.5</v>
      </c>
      <c r="I238" s="283">
        <f t="shared" si="23"/>
        <v>39.9</v>
      </c>
      <c r="J238" s="284"/>
      <c r="K238" s="285"/>
      <c r="L238" s="179"/>
    </row>
    <row r="239" ht="15.75" customHeight="1">
      <c r="A239" s="30">
        <v>6.0</v>
      </c>
      <c r="B239" s="31" t="s">
        <v>29</v>
      </c>
      <c r="C239" s="74">
        <v>0.0</v>
      </c>
      <c r="D239" s="74">
        <v>43.0</v>
      </c>
      <c r="E239" s="250">
        <v>42.0</v>
      </c>
      <c r="F239" s="34">
        <v>0.0</v>
      </c>
      <c r="G239" s="169">
        <f t="shared" si="22"/>
        <v>1</v>
      </c>
      <c r="H239" s="282">
        <v>199.0</v>
      </c>
      <c r="I239" s="283">
        <f t="shared" si="23"/>
        <v>835.8</v>
      </c>
      <c r="J239" s="284"/>
      <c r="K239" s="285"/>
      <c r="L239" s="179"/>
    </row>
    <row r="240" ht="15.75" customHeight="1">
      <c r="A240" s="30">
        <v>7.0</v>
      </c>
      <c r="B240" s="31" t="s">
        <v>30</v>
      </c>
      <c r="C240" s="74">
        <v>0.0</v>
      </c>
      <c r="D240" s="74">
        <v>0.0</v>
      </c>
      <c r="E240" s="250">
        <v>0.0</v>
      </c>
      <c r="F240" s="34">
        <v>0.0</v>
      </c>
      <c r="G240" s="169">
        <f t="shared" si="22"/>
        <v>0</v>
      </c>
      <c r="H240" s="282"/>
      <c r="I240" s="283">
        <f t="shared" si="23"/>
        <v>0</v>
      </c>
      <c r="J240" s="284"/>
      <c r="K240" s="285"/>
      <c r="L240" s="179"/>
    </row>
    <row r="241" ht="15.75" customHeight="1">
      <c r="A241" s="30">
        <v>8.0</v>
      </c>
      <c r="B241" s="31" t="s">
        <v>31</v>
      </c>
      <c r="C241" s="74">
        <v>0.0</v>
      </c>
      <c r="D241" s="74">
        <v>1.0</v>
      </c>
      <c r="E241" s="250">
        <v>0.0</v>
      </c>
      <c r="F241" s="34">
        <v>0.0</v>
      </c>
      <c r="G241" s="169">
        <f t="shared" si="22"/>
        <v>1</v>
      </c>
      <c r="H241" s="282"/>
      <c r="I241" s="283">
        <f t="shared" si="23"/>
        <v>0</v>
      </c>
      <c r="J241" s="284"/>
      <c r="K241" s="285"/>
      <c r="L241" s="179"/>
    </row>
    <row r="242" ht="15.75" customHeight="1">
      <c r="A242" s="30">
        <v>9.0</v>
      </c>
      <c r="B242" s="31" t="s">
        <v>32</v>
      </c>
      <c r="C242" s="74">
        <v>0.0</v>
      </c>
      <c r="D242" s="74">
        <v>11.0</v>
      </c>
      <c r="E242" s="250">
        <v>11.0</v>
      </c>
      <c r="F242" s="34">
        <v>0.0</v>
      </c>
      <c r="G242" s="169">
        <f t="shared" si="22"/>
        <v>0</v>
      </c>
      <c r="H242" s="282">
        <v>199.4</v>
      </c>
      <c r="I242" s="283">
        <f t="shared" si="23"/>
        <v>219.34</v>
      </c>
      <c r="J242" s="284"/>
      <c r="K242" s="285"/>
      <c r="L242" s="179"/>
    </row>
    <row r="243" ht="15.75" customHeight="1">
      <c r="A243" s="30">
        <v>10.0</v>
      </c>
      <c r="B243" s="31" t="s">
        <v>33</v>
      </c>
      <c r="C243" s="74">
        <v>0.0</v>
      </c>
      <c r="D243" s="74">
        <v>3.0</v>
      </c>
      <c r="E243" s="250">
        <v>3.0</v>
      </c>
      <c r="F243" s="34">
        <v>0.0</v>
      </c>
      <c r="G243" s="169">
        <f t="shared" si="22"/>
        <v>0</v>
      </c>
      <c r="H243" s="282">
        <v>199.23</v>
      </c>
      <c r="I243" s="283">
        <f t="shared" si="23"/>
        <v>59.769</v>
      </c>
      <c r="J243" s="284"/>
      <c r="K243" s="285"/>
      <c r="L243" s="179"/>
    </row>
    <row r="244" ht="15.75" customHeight="1">
      <c r="A244" s="30">
        <v>11.0</v>
      </c>
      <c r="B244" s="31" t="s">
        <v>34</v>
      </c>
      <c r="C244" s="74">
        <v>2.0</v>
      </c>
      <c r="D244" s="74">
        <v>9.0</v>
      </c>
      <c r="E244" s="250">
        <v>6.0</v>
      </c>
      <c r="F244" s="34">
        <v>0.0</v>
      </c>
      <c r="G244" s="169">
        <f t="shared" si="22"/>
        <v>5</v>
      </c>
      <c r="H244" s="282">
        <v>199.5</v>
      </c>
      <c r="I244" s="283">
        <f t="shared" si="23"/>
        <v>119.7</v>
      </c>
      <c r="J244" s="284"/>
      <c r="K244" s="285"/>
      <c r="L244" s="179"/>
    </row>
    <row r="245" ht="15.75" customHeight="1">
      <c r="A245" s="30">
        <v>12.0</v>
      </c>
      <c r="B245" s="31" t="s">
        <v>35</v>
      </c>
      <c r="C245" s="74">
        <v>0.0</v>
      </c>
      <c r="D245" s="74">
        <v>5.0</v>
      </c>
      <c r="E245" s="250">
        <v>4.0</v>
      </c>
      <c r="F245" s="34">
        <v>0.0</v>
      </c>
      <c r="G245" s="169">
        <f t="shared" si="22"/>
        <v>1</v>
      </c>
      <c r="H245" s="282">
        <v>199.22</v>
      </c>
      <c r="I245" s="283">
        <f t="shared" si="23"/>
        <v>79.688</v>
      </c>
      <c r="J245" s="284"/>
      <c r="K245" s="285"/>
      <c r="L245" s="179"/>
      <c r="M245" s="286"/>
    </row>
    <row r="246" ht="15.75" customHeight="1">
      <c r="A246" s="30">
        <v>13.0</v>
      </c>
      <c r="B246" s="31" t="s">
        <v>36</v>
      </c>
      <c r="C246" s="74">
        <v>0.0</v>
      </c>
      <c r="D246" s="74">
        <v>0.0</v>
      </c>
      <c r="E246" s="250">
        <v>0.0</v>
      </c>
      <c r="F246" s="34">
        <v>0.0</v>
      </c>
      <c r="G246" s="169">
        <f t="shared" si="22"/>
        <v>0</v>
      </c>
      <c r="H246" s="282"/>
      <c r="I246" s="283">
        <f t="shared" si="23"/>
        <v>0</v>
      </c>
      <c r="J246" s="284"/>
      <c r="K246" s="285"/>
      <c r="L246" s="179"/>
    </row>
    <row r="247" ht="15.75" customHeight="1">
      <c r="A247" s="30">
        <v>14.0</v>
      </c>
      <c r="B247" s="31" t="s">
        <v>37</v>
      </c>
      <c r="C247" s="74">
        <v>0.0</v>
      </c>
      <c r="D247" s="74">
        <v>7.0</v>
      </c>
      <c r="E247" s="250">
        <v>3.0</v>
      </c>
      <c r="F247" s="34">
        <v>0.0</v>
      </c>
      <c r="G247" s="169">
        <f t="shared" si="22"/>
        <v>4</v>
      </c>
      <c r="H247" s="282">
        <v>199.3</v>
      </c>
      <c r="I247" s="283">
        <f t="shared" si="23"/>
        <v>59.79</v>
      </c>
      <c r="J247" s="284"/>
      <c r="K247" s="285"/>
      <c r="L247" s="179"/>
    </row>
    <row r="248" ht="15.75" customHeight="1">
      <c r="A248" s="30">
        <v>15.0</v>
      </c>
      <c r="B248" s="31" t="s">
        <v>38</v>
      </c>
      <c r="C248" s="74">
        <v>0.0</v>
      </c>
      <c r="D248" s="74">
        <v>20.0</v>
      </c>
      <c r="E248" s="250">
        <v>19.0</v>
      </c>
      <c r="F248" s="34">
        <v>0.0</v>
      </c>
      <c r="G248" s="169">
        <f t="shared" si="22"/>
        <v>1</v>
      </c>
      <c r="H248" s="282">
        <v>199.4</v>
      </c>
      <c r="I248" s="283">
        <f t="shared" si="23"/>
        <v>378.86</v>
      </c>
      <c r="J248" s="284"/>
      <c r="K248" s="285"/>
      <c r="L248" s="179"/>
    </row>
    <row r="249" ht="15.75" customHeight="1">
      <c r="A249" s="30">
        <v>16.0</v>
      </c>
      <c r="B249" s="31" t="s">
        <v>39</v>
      </c>
      <c r="C249" s="74">
        <v>2.0</v>
      </c>
      <c r="D249" s="74">
        <v>3.0</v>
      </c>
      <c r="E249" s="250">
        <v>3.0</v>
      </c>
      <c r="F249" s="34">
        <v>0.0</v>
      </c>
      <c r="G249" s="169">
        <f t="shared" si="22"/>
        <v>2</v>
      </c>
      <c r="H249" s="282">
        <v>199.96</v>
      </c>
      <c r="I249" s="283">
        <f t="shared" si="23"/>
        <v>59.988</v>
      </c>
      <c r="J249" s="284"/>
      <c r="K249" s="285"/>
      <c r="L249" s="179"/>
    </row>
    <row r="250" ht="15.75" customHeight="1">
      <c r="A250" s="30">
        <v>17.0</v>
      </c>
      <c r="B250" s="31" t="s">
        <v>40</v>
      </c>
      <c r="C250" s="74">
        <v>0.0</v>
      </c>
      <c r="D250" s="74">
        <v>5.0</v>
      </c>
      <c r="E250" s="250">
        <v>5.0</v>
      </c>
      <c r="F250" s="34">
        <v>0.0</v>
      </c>
      <c r="G250" s="169">
        <f t="shared" si="22"/>
        <v>0</v>
      </c>
      <c r="H250" s="282">
        <v>198.6</v>
      </c>
      <c r="I250" s="283">
        <f t="shared" si="23"/>
        <v>99.3</v>
      </c>
      <c r="J250" s="284"/>
      <c r="K250" s="285"/>
      <c r="L250" s="179"/>
    </row>
    <row r="251" ht="15.75" customHeight="1">
      <c r="A251" s="30"/>
      <c r="B251" s="25" t="s">
        <v>41</v>
      </c>
      <c r="C251" s="32">
        <v>6.0</v>
      </c>
      <c r="D251" s="32">
        <f t="shared" ref="D251:G251" si="24">SUM(D234:D250)</f>
        <v>157</v>
      </c>
      <c r="E251" s="236">
        <f t="shared" si="24"/>
        <v>146</v>
      </c>
      <c r="F251" s="32">
        <f t="shared" si="24"/>
        <v>0</v>
      </c>
      <c r="G251" s="32">
        <f t="shared" si="24"/>
        <v>17</v>
      </c>
      <c r="H251" s="287">
        <v>199.52</v>
      </c>
      <c r="I251" s="283">
        <f>SUM(I234:I250)</f>
        <v>2910.625</v>
      </c>
      <c r="J251" s="284"/>
      <c r="K251" s="285"/>
      <c r="L251" s="179"/>
    </row>
    <row r="252" ht="15.75" customHeight="1">
      <c r="A252" s="41"/>
      <c r="B252" s="6"/>
      <c r="C252" s="44"/>
      <c r="D252" s="44"/>
      <c r="E252" s="252"/>
      <c r="F252" s="44"/>
      <c r="G252" s="44"/>
      <c r="H252" s="49"/>
      <c r="I252" s="4"/>
      <c r="J252" s="4"/>
      <c r="K252" s="49"/>
      <c r="L252" s="179"/>
    </row>
    <row r="253" ht="15.75" customHeight="1">
      <c r="A253" s="41"/>
      <c r="B253" s="6"/>
      <c r="C253" s="42"/>
      <c r="D253" s="42"/>
      <c r="E253" s="239"/>
      <c r="F253" s="42"/>
      <c r="G253" s="42"/>
      <c r="H253" s="49"/>
      <c r="I253" s="59"/>
      <c r="J253" s="42"/>
      <c r="K253" s="6"/>
      <c r="L253" s="179"/>
    </row>
    <row r="254" ht="15.75" customHeight="1">
      <c r="A254" s="1" t="s">
        <v>0</v>
      </c>
      <c r="B254" s="2"/>
      <c r="C254" s="2"/>
      <c r="D254" s="2"/>
      <c r="E254" s="2"/>
      <c r="F254" s="2"/>
      <c r="G254" s="2"/>
      <c r="H254" s="2"/>
      <c r="I254" s="2"/>
      <c r="J254" s="2"/>
      <c r="K254" s="3"/>
      <c r="L254" s="179"/>
    </row>
    <row r="255" ht="15.75" customHeight="1">
      <c r="A255" s="1" t="s">
        <v>1</v>
      </c>
      <c r="B255" s="2"/>
      <c r="C255" s="2"/>
      <c r="D255" s="2"/>
      <c r="E255" s="2"/>
      <c r="F255" s="2"/>
      <c r="G255" s="2"/>
      <c r="H255" s="2"/>
      <c r="I255" s="2"/>
      <c r="J255" s="2"/>
      <c r="K255" s="3"/>
      <c r="L255" s="179"/>
    </row>
    <row r="256" ht="15.75" customHeight="1">
      <c r="A256" s="1" t="s">
        <v>131</v>
      </c>
      <c r="B256" s="2"/>
      <c r="C256" s="2"/>
      <c r="D256" s="2"/>
      <c r="E256" s="2"/>
      <c r="F256" s="2"/>
      <c r="G256" s="2"/>
      <c r="H256" s="2"/>
      <c r="I256" s="2"/>
      <c r="J256" s="2"/>
      <c r="K256" s="3"/>
      <c r="L256" s="179"/>
    </row>
    <row r="257" ht="15.75" customHeight="1">
      <c r="A257" s="1" t="s">
        <v>56</v>
      </c>
      <c r="B257" s="2"/>
      <c r="C257" s="2"/>
      <c r="D257" s="2"/>
      <c r="E257" s="2"/>
      <c r="F257" s="2"/>
      <c r="G257" s="2"/>
      <c r="H257" s="2"/>
      <c r="I257" s="2"/>
      <c r="J257" s="2"/>
      <c r="K257" s="3"/>
      <c r="L257" s="179"/>
    </row>
    <row r="258" ht="15.75" customHeight="1">
      <c r="A258" s="5"/>
      <c r="B258" s="6"/>
      <c r="C258" s="49"/>
      <c r="D258" s="49"/>
      <c r="E258" s="223"/>
      <c r="F258" s="49"/>
      <c r="G258" s="49"/>
      <c r="H258" s="49"/>
      <c r="I258" s="51"/>
      <c r="J258" s="49"/>
      <c r="K258" s="6"/>
      <c r="L258" s="179"/>
    </row>
    <row r="259" ht="15.75" customHeight="1">
      <c r="A259" s="10"/>
      <c r="B259" s="11"/>
      <c r="C259" s="12" t="s">
        <v>4</v>
      </c>
      <c r="D259" s="12"/>
      <c r="E259" s="224"/>
      <c r="F259" s="15"/>
      <c r="G259" s="12" t="s">
        <v>4</v>
      </c>
      <c r="H259" s="16"/>
      <c r="I259" s="225"/>
      <c r="J259" s="62"/>
      <c r="K259" s="6"/>
      <c r="L259" s="179"/>
    </row>
    <row r="260" ht="15.75" customHeight="1">
      <c r="A260" s="17" t="s">
        <v>6</v>
      </c>
      <c r="B260" s="18" t="s">
        <v>7</v>
      </c>
      <c r="C260" s="19" t="s">
        <v>8</v>
      </c>
      <c r="D260" s="19" t="s">
        <v>9</v>
      </c>
      <c r="E260" s="227" t="s">
        <v>65</v>
      </c>
      <c r="F260" s="19" t="s">
        <v>12</v>
      </c>
      <c r="G260" s="19" t="s">
        <v>13</v>
      </c>
      <c r="H260" s="22" t="s">
        <v>14</v>
      </c>
      <c r="I260" s="49" t="s">
        <v>15</v>
      </c>
      <c r="J260" s="62" t="s">
        <v>16</v>
      </c>
      <c r="K260" s="6"/>
      <c r="L260" s="179"/>
    </row>
    <row r="261" ht="15.75" customHeight="1">
      <c r="A261" s="17"/>
      <c r="B261" s="18"/>
      <c r="C261" s="23" t="s">
        <v>135</v>
      </c>
      <c r="D261" s="19" t="s">
        <v>18</v>
      </c>
      <c r="E261" s="228" t="s">
        <v>18</v>
      </c>
      <c r="F261" s="19" t="s">
        <v>18</v>
      </c>
      <c r="G261" s="23" t="s">
        <v>135</v>
      </c>
      <c r="H261" s="22" t="s">
        <v>19</v>
      </c>
      <c r="I261" s="49" t="s">
        <v>20</v>
      </c>
      <c r="J261" s="62"/>
      <c r="K261" s="6"/>
      <c r="L261" s="179"/>
    </row>
    <row r="262" ht="15.75" customHeight="1">
      <c r="A262" s="24"/>
      <c r="B262" s="25"/>
      <c r="C262" s="26" t="s">
        <v>18</v>
      </c>
      <c r="D262" s="86"/>
      <c r="E262" s="228"/>
      <c r="F262" s="27"/>
      <c r="G262" s="26" t="s">
        <v>18</v>
      </c>
      <c r="H262" s="29"/>
      <c r="I262" s="230"/>
      <c r="J262" s="62"/>
      <c r="K262" s="6"/>
      <c r="L262" s="179"/>
    </row>
    <row r="263" ht="15.75" customHeight="1">
      <c r="A263" s="30">
        <v>1.0</v>
      </c>
      <c r="B263" s="31" t="s">
        <v>21</v>
      </c>
      <c r="C263" s="100">
        <v>0.0</v>
      </c>
      <c r="D263" s="213">
        <v>0.0</v>
      </c>
      <c r="E263" s="288">
        <v>0.0</v>
      </c>
      <c r="F263" s="26"/>
      <c r="G263" s="169"/>
      <c r="H263" s="55" t="s">
        <v>49</v>
      </c>
      <c r="I263" s="289" t="s">
        <v>49</v>
      </c>
      <c r="J263" s="62" t="s">
        <v>53</v>
      </c>
      <c r="K263" s="6"/>
      <c r="L263" s="179"/>
    </row>
    <row r="264" ht="15.75" customHeight="1">
      <c r="A264" s="30">
        <v>2.0</v>
      </c>
      <c r="B264" s="31" t="s">
        <v>23</v>
      </c>
      <c r="C264" s="100">
        <v>0.0</v>
      </c>
      <c r="D264" s="213">
        <v>2.0</v>
      </c>
      <c r="E264" s="288">
        <v>0.0</v>
      </c>
      <c r="F264" s="26"/>
      <c r="G264" s="169"/>
      <c r="H264" s="55"/>
      <c r="I264" s="289" t="s">
        <v>49</v>
      </c>
      <c r="J264" s="62"/>
      <c r="K264" s="6"/>
      <c r="L264" s="179"/>
    </row>
    <row r="265" ht="15.75" customHeight="1">
      <c r="A265" s="30">
        <v>3.0</v>
      </c>
      <c r="B265" s="31" t="s">
        <v>25</v>
      </c>
      <c r="C265" s="100">
        <v>0.0</v>
      </c>
      <c r="D265" s="213">
        <v>0.0</v>
      </c>
      <c r="E265" s="288">
        <v>0.0</v>
      </c>
      <c r="F265" s="26" t="s">
        <v>49</v>
      </c>
      <c r="G265" s="169"/>
      <c r="H265" s="55"/>
      <c r="I265" s="290">
        <f t="shared" ref="I265:I266" si="25">H265*D265/10</f>
        <v>0</v>
      </c>
      <c r="J265" s="62"/>
      <c r="K265" s="6"/>
      <c r="L265" s="179"/>
    </row>
    <row r="266" ht="15.75" customHeight="1">
      <c r="A266" s="30">
        <v>4.0</v>
      </c>
      <c r="B266" s="31" t="s">
        <v>27</v>
      </c>
      <c r="C266" s="100">
        <v>0.0</v>
      </c>
      <c r="D266" s="213">
        <v>0.0</v>
      </c>
      <c r="E266" s="288">
        <v>0.0</v>
      </c>
      <c r="F266" s="26" t="s">
        <v>49</v>
      </c>
      <c r="G266" s="169"/>
      <c r="H266" s="55"/>
      <c r="I266" s="290">
        <f t="shared" si="25"/>
        <v>0</v>
      </c>
      <c r="J266" s="62"/>
      <c r="K266" s="6"/>
      <c r="L266" s="179"/>
    </row>
    <row r="267" ht="15.75" customHeight="1">
      <c r="A267" s="30">
        <v>5.0</v>
      </c>
      <c r="B267" s="31" t="s">
        <v>28</v>
      </c>
      <c r="C267" s="100">
        <v>0.0</v>
      </c>
      <c r="D267" s="213">
        <v>3.0</v>
      </c>
      <c r="E267" s="288">
        <v>3.0</v>
      </c>
      <c r="F267" s="26" t="s">
        <v>49</v>
      </c>
      <c r="G267" s="169">
        <f>C267+D267-E267</f>
        <v>0</v>
      </c>
      <c r="H267" s="55">
        <v>122.25</v>
      </c>
      <c r="I267" s="290">
        <f t="shared" ref="I267:I268" si="26">H267*E267/10</f>
        <v>36.675</v>
      </c>
      <c r="J267" s="62"/>
      <c r="K267" s="6"/>
      <c r="L267" s="179"/>
    </row>
    <row r="268" ht="15.75" customHeight="1">
      <c r="A268" s="30">
        <v>6.0</v>
      </c>
      <c r="B268" s="31" t="s">
        <v>29</v>
      </c>
      <c r="C268" s="100">
        <v>0.0</v>
      </c>
      <c r="D268" s="213">
        <v>0.0</v>
      </c>
      <c r="E268" s="288">
        <v>0.0</v>
      </c>
      <c r="F268" s="26" t="s">
        <v>49</v>
      </c>
      <c r="G268" s="169"/>
      <c r="H268" s="55"/>
      <c r="I268" s="290">
        <f t="shared" si="26"/>
        <v>0</v>
      </c>
      <c r="J268" s="62"/>
      <c r="K268" s="6"/>
      <c r="L268" s="179"/>
    </row>
    <row r="269" ht="15.75" customHeight="1">
      <c r="A269" s="30">
        <v>7.0</v>
      </c>
      <c r="B269" s="31" t="s">
        <v>30</v>
      </c>
      <c r="C269" s="100">
        <v>0.0</v>
      </c>
      <c r="D269" s="213">
        <v>0.0</v>
      </c>
      <c r="E269" s="288">
        <v>0.0</v>
      </c>
      <c r="F269" s="26"/>
      <c r="G269" s="169"/>
      <c r="H269" s="55" t="s">
        <v>49</v>
      </c>
      <c r="I269" s="290"/>
      <c r="J269" s="62"/>
      <c r="K269" s="6"/>
      <c r="L269" s="179"/>
    </row>
    <row r="270" ht="15.75" customHeight="1">
      <c r="A270" s="30">
        <v>8.0</v>
      </c>
      <c r="B270" s="31" t="s">
        <v>31</v>
      </c>
      <c r="C270" s="100">
        <v>0.0</v>
      </c>
      <c r="D270" s="213">
        <v>0.0</v>
      </c>
      <c r="E270" s="288">
        <v>0.0</v>
      </c>
      <c r="F270" s="26"/>
      <c r="G270" s="169"/>
      <c r="H270" s="55" t="s">
        <v>49</v>
      </c>
      <c r="I270" s="290"/>
      <c r="J270" s="62"/>
      <c r="K270" s="6"/>
      <c r="L270" s="179"/>
    </row>
    <row r="271" ht="15.75" customHeight="1">
      <c r="A271" s="30">
        <v>9.0</v>
      </c>
      <c r="B271" s="31" t="s">
        <v>32</v>
      </c>
      <c r="C271" s="100">
        <v>0.0</v>
      </c>
      <c r="D271" s="213">
        <v>43.0</v>
      </c>
      <c r="E271" s="288">
        <v>28.0</v>
      </c>
      <c r="F271" s="26"/>
      <c r="G271" s="169"/>
      <c r="H271" s="55">
        <v>121.2</v>
      </c>
      <c r="I271" s="290">
        <f>H271*E271/10</f>
        <v>339.36</v>
      </c>
      <c r="J271" s="62"/>
      <c r="K271" s="6"/>
      <c r="L271" s="179"/>
    </row>
    <row r="272" ht="15.75" customHeight="1">
      <c r="A272" s="30">
        <v>10.0</v>
      </c>
      <c r="B272" s="31" t="s">
        <v>33</v>
      </c>
      <c r="C272" s="100">
        <v>0.0</v>
      </c>
      <c r="D272" s="213">
        <v>0.0</v>
      </c>
      <c r="E272" s="288">
        <v>0.0</v>
      </c>
      <c r="F272" s="26"/>
      <c r="G272" s="169"/>
      <c r="H272" s="55" t="s">
        <v>49</v>
      </c>
      <c r="I272" s="290"/>
      <c r="J272" s="62"/>
      <c r="K272" s="6"/>
      <c r="L272" s="179"/>
    </row>
    <row r="273" ht="15.75" customHeight="1">
      <c r="A273" s="30">
        <v>11.0</v>
      </c>
      <c r="B273" s="31" t="s">
        <v>34</v>
      </c>
      <c r="C273" s="100">
        <v>0.0</v>
      </c>
      <c r="D273" s="213">
        <v>19.0</v>
      </c>
      <c r="E273" s="288">
        <v>14.0</v>
      </c>
      <c r="F273" s="26" t="s">
        <v>49</v>
      </c>
      <c r="G273" s="169">
        <f>C273+D273-E273</f>
        <v>5</v>
      </c>
      <c r="H273" s="55">
        <v>122.15</v>
      </c>
      <c r="I273" s="290">
        <f t="shared" ref="I273:I279" si="27">H273*E273/10</f>
        <v>171.01</v>
      </c>
      <c r="J273" s="62"/>
      <c r="K273" s="6"/>
      <c r="L273" s="179"/>
    </row>
    <row r="274" ht="15.75" customHeight="1">
      <c r="A274" s="30">
        <v>12.0</v>
      </c>
      <c r="B274" s="31" t="s">
        <v>35</v>
      </c>
      <c r="C274" s="100">
        <v>0.0</v>
      </c>
      <c r="D274" s="213">
        <v>0.0</v>
      </c>
      <c r="E274" s="288">
        <v>0.0</v>
      </c>
      <c r="F274" s="26"/>
      <c r="G274" s="169"/>
      <c r="H274" s="55"/>
      <c r="I274" s="290">
        <f t="shared" si="27"/>
        <v>0</v>
      </c>
      <c r="J274" s="62"/>
      <c r="K274" s="6"/>
      <c r="L274" s="179"/>
    </row>
    <row r="275" ht="15.75" customHeight="1">
      <c r="A275" s="30">
        <v>13.0</v>
      </c>
      <c r="B275" s="31" t="s">
        <v>36</v>
      </c>
      <c r="C275" s="100">
        <v>0.0</v>
      </c>
      <c r="D275" s="213">
        <v>0.0</v>
      </c>
      <c r="E275" s="288">
        <v>0.0</v>
      </c>
      <c r="F275" s="26"/>
      <c r="G275" s="169"/>
      <c r="H275" s="55"/>
      <c r="I275" s="290">
        <f t="shared" si="27"/>
        <v>0</v>
      </c>
      <c r="J275" s="62"/>
      <c r="K275" s="6"/>
      <c r="L275" s="179"/>
    </row>
    <row r="276" ht="15.75" customHeight="1">
      <c r="A276" s="30">
        <v>14.0</v>
      </c>
      <c r="B276" s="31" t="s">
        <v>37</v>
      </c>
      <c r="C276" s="100">
        <v>0.0</v>
      </c>
      <c r="D276" s="213">
        <v>0.0</v>
      </c>
      <c r="E276" s="288">
        <v>0.0</v>
      </c>
      <c r="F276" s="26"/>
      <c r="G276" s="169"/>
      <c r="H276" s="55"/>
      <c r="I276" s="290">
        <f t="shared" si="27"/>
        <v>0</v>
      </c>
      <c r="J276" s="62"/>
      <c r="K276" s="6"/>
      <c r="L276" s="179"/>
    </row>
    <row r="277" ht="15.75" customHeight="1">
      <c r="A277" s="30">
        <v>15.0</v>
      </c>
      <c r="B277" s="31" t="s">
        <v>38</v>
      </c>
      <c r="C277" s="100">
        <v>1.0</v>
      </c>
      <c r="D277" s="213">
        <v>12.0</v>
      </c>
      <c r="E277" s="288">
        <v>12.0</v>
      </c>
      <c r="F277" s="26" t="s">
        <v>49</v>
      </c>
      <c r="G277" s="169">
        <f t="shared" ref="G277:G280" si="28">C277+D277-E277</f>
        <v>1</v>
      </c>
      <c r="H277" s="55">
        <v>121.25</v>
      </c>
      <c r="I277" s="290">
        <f t="shared" si="27"/>
        <v>145.5</v>
      </c>
      <c r="J277" s="62"/>
      <c r="K277" s="6"/>
      <c r="L277" s="179"/>
    </row>
    <row r="278" ht="15.75" customHeight="1">
      <c r="A278" s="30">
        <v>16.0</v>
      </c>
      <c r="B278" s="31" t="s">
        <v>39</v>
      </c>
      <c r="C278" s="100">
        <v>1.0</v>
      </c>
      <c r="D278" s="213">
        <v>19.0</v>
      </c>
      <c r="E278" s="288">
        <v>19.0</v>
      </c>
      <c r="F278" s="26" t="s">
        <v>49</v>
      </c>
      <c r="G278" s="169">
        <f t="shared" si="28"/>
        <v>1</v>
      </c>
      <c r="H278" s="55">
        <v>121.25</v>
      </c>
      <c r="I278" s="290">
        <f t="shared" si="27"/>
        <v>230.375</v>
      </c>
      <c r="J278" s="62"/>
      <c r="K278" s="6"/>
      <c r="L278" s="179"/>
    </row>
    <row r="279" ht="15.75" customHeight="1">
      <c r="A279" s="30">
        <v>17.0</v>
      </c>
      <c r="B279" s="31" t="s">
        <v>40</v>
      </c>
      <c r="C279" s="100">
        <v>9.0</v>
      </c>
      <c r="D279" s="213">
        <v>49.0</v>
      </c>
      <c r="E279" s="288">
        <v>56.0</v>
      </c>
      <c r="F279" s="26" t="s">
        <v>49</v>
      </c>
      <c r="G279" s="169">
        <f t="shared" si="28"/>
        <v>2</v>
      </c>
      <c r="H279" s="55">
        <v>122.6</v>
      </c>
      <c r="I279" s="290">
        <f t="shared" si="27"/>
        <v>686.56</v>
      </c>
      <c r="J279" s="62"/>
      <c r="K279" s="6"/>
      <c r="L279" s="179"/>
    </row>
    <row r="280" ht="15.75" customHeight="1">
      <c r="A280" s="63"/>
      <c r="B280" s="25" t="s">
        <v>41</v>
      </c>
      <c r="C280" s="118">
        <v>11.0</v>
      </c>
      <c r="D280" s="291">
        <v>147.0</v>
      </c>
      <c r="E280" s="292">
        <v>132.0</v>
      </c>
      <c r="F280" s="119">
        <f>SUM(F263:F279)</f>
        <v>0</v>
      </c>
      <c r="G280" s="169">
        <f t="shared" si="28"/>
        <v>26</v>
      </c>
      <c r="H280" s="65">
        <f>I280*10/D280</f>
        <v>109.4884354</v>
      </c>
      <c r="I280" s="290">
        <f>SUM(I263:I279)</f>
        <v>1609.48</v>
      </c>
      <c r="J280" s="62"/>
      <c r="K280" s="6"/>
      <c r="L280" s="179"/>
    </row>
    <row r="281" ht="15.75" customHeight="1">
      <c r="A281" s="41"/>
      <c r="B281" s="6"/>
      <c r="C281" s="42"/>
      <c r="D281" s="42"/>
      <c r="E281" s="239"/>
      <c r="F281" s="42"/>
      <c r="G281" s="42"/>
      <c r="H281" s="49"/>
      <c r="I281" s="59"/>
      <c r="J281" s="44"/>
      <c r="K281" s="6"/>
      <c r="L281" s="179"/>
    </row>
    <row r="282" ht="15.75" customHeight="1">
      <c r="A282" s="41"/>
      <c r="B282" s="6"/>
      <c r="C282" s="42"/>
      <c r="D282" s="42"/>
      <c r="E282" s="239"/>
      <c r="F282" s="42"/>
      <c r="G282" s="42"/>
      <c r="H282" s="49"/>
      <c r="I282" s="59"/>
      <c r="J282" s="44"/>
      <c r="K282" s="6"/>
      <c r="L282" s="179"/>
    </row>
    <row r="283" ht="15.75" customHeight="1">
      <c r="A283" s="1" t="s">
        <v>0</v>
      </c>
      <c r="B283" s="2"/>
      <c r="C283" s="2"/>
      <c r="D283" s="2"/>
      <c r="E283" s="2"/>
      <c r="F283" s="2"/>
      <c r="G283" s="2"/>
      <c r="H283" s="2"/>
      <c r="I283" s="2"/>
      <c r="J283" s="2"/>
      <c r="K283" s="3"/>
      <c r="L283" s="179"/>
    </row>
    <row r="284" ht="15.75" customHeight="1">
      <c r="A284" s="1" t="s">
        <v>1</v>
      </c>
      <c r="B284" s="2"/>
      <c r="C284" s="2"/>
      <c r="D284" s="2"/>
      <c r="E284" s="2"/>
      <c r="F284" s="2"/>
      <c r="G284" s="2"/>
      <c r="H284" s="2"/>
      <c r="I284" s="2"/>
      <c r="J284" s="2"/>
      <c r="K284" s="3"/>
      <c r="L284" s="179"/>
    </row>
    <row r="285" ht="15.75" customHeight="1">
      <c r="A285" s="1" t="s">
        <v>131</v>
      </c>
      <c r="B285" s="2"/>
      <c r="C285" s="2"/>
      <c r="D285" s="2"/>
      <c r="E285" s="2"/>
      <c r="F285" s="2"/>
      <c r="G285" s="2"/>
      <c r="H285" s="2"/>
      <c r="I285" s="2"/>
      <c r="J285" s="2"/>
      <c r="K285" s="3"/>
      <c r="L285" s="179"/>
    </row>
    <row r="286" ht="15.75" customHeight="1">
      <c r="A286" s="1" t="s">
        <v>57</v>
      </c>
      <c r="B286" s="2"/>
      <c r="C286" s="2"/>
      <c r="D286" s="2"/>
      <c r="E286" s="2"/>
      <c r="F286" s="2"/>
      <c r="G286" s="2"/>
      <c r="H286" s="2"/>
      <c r="I286" s="2"/>
      <c r="J286" s="2"/>
      <c r="K286" s="3"/>
      <c r="L286" s="179"/>
    </row>
    <row r="287" ht="15.75" customHeight="1">
      <c r="A287" s="5"/>
      <c r="B287" s="6"/>
      <c r="C287" s="49"/>
      <c r="D287" s="49"/>
      <c r="E287" s="223"/>
      <c r="F287" s="49"/>
      <c r="G287" s="49"/>
      <c r="H287" s="49"/>
      <c r="I287" s="51"/>
      <c r="J287" s="49"/>
      <c r="K287" s="6"/>
      <c r="L287" s="179"/>
    </row>
    <row r="288" ht="15.75" customHeight="1">
      <c r="A288" s="10"/>
      <c r="B288" s="11"/>
      <c r="C288" s="12" t="s">
        <v>4</v>
      </c>
      <c r="D288" s="12"/>
      <c r="E288" s="224"/>
      <c r="F288" s="15"/>
      <c r="G288" s="12" t="s">
        <v>4</v>
      </c>
      <c r="H288" s="16"/>
      <c r="I288" s="225"/>
      <c r="J288" s="62"/>
      <c r="K288" s="6"/>
      <c r="L288" s="179"/>
    </row>
    <row r="289" ht="15.75" customHeight="1">
      <c r="A289" s="17" t="s">
        <v>6</v>
      </c>
      <c r="B289" s="18" t="s">
        <v>7</v>
      </c>
      <c r="C289" s="19" t="s">
        <v>8</v>
      </c>
      <c r="D289" s="19" t="s">
        <v>9</v>
      </c>
      <c r="E289" s="227" t="s">
        <v>65</v>
      </c>
      <c r="F289" s="19" t="s">
        <v>12</v>
      </c>
      <c r="G289" s="19" t="s">
        <v>13</v>
      </c>
      <c r="H289" s="22" t="s">
        <v>14</v>
      </c>
      <c r="I289" s="49" t="s">
        <v>15</v>
      </c>
      <c r="J289" s="62" t="s">
        <v>16</v>
      </c>
      <c r="K289" s="6"/>
      <c r="L289" s="179"/>
    </row>
    <row r="290" ht="15.75" customHeight="1">
      <c r="A290" s="17"/>
      <c r="B290" s="18"/>
      <c r="C290" s="23" t="s">
        <v>135</v>
      </c>
      <c r="D290" s="19" t="s">
        <v>18</v>
      </c>
      <c r="E290" s="228" t="s">
        <v>18</v>
      </c>
      <c r="F290" s="19" t="s">
        <v>18</v>
      </c>
      <c r="G290" s="23" t="s">
        <v>135</v>
      </c>
      <c r="H290" s="22" t="s">
        <v>19</v>
      </c>
      <c r="I290" s="49" t="s">
        <v>20</v>
      </c>
      <c r="J290" s="62"/>
      <c r="K290" s="6"/>
      <c r="L290" s="179"/>
    </row>
    <row r="291" ht="15.75" customHeight="1">
      <c r="A291" s="24"/>
      <c r="B291" s="25"/>
      <c r="C291" s="26" t="s">
        <v>18</v>
      </c>
      <c r="D291" s="86"/>
      <c r="E291" s="228"/>
      <c r="F291" s="27"/>
      <c r="G291" s="26" t="s">
        <v>18</v>
      </c>
      <c r="H291" s="29"/>
      <c r="I291" s="230"/>
      <c r="J291" s="62"/>
      <c r="K291" s="6"/>
      <c r="L291" s="179"/>
    </row>
    <row r="292" ht="15.75" customHeight="1">
      <c r="A292" s="30">
        <v>1.0</v>
      </c>
      <c r="B292" s="31" t="s">
        <v>21</v>
      </c>
      <c r="C292" s="100">
        <v>0.0</v>
      </c>
      <c r="D292" s="117">
        <v>0.0</v>
      </c>
      <c r="E292" s="288">
        <v>0.0</v>
      </c>
      <c r="F292" s="26"/>
      <c r="G292" s="169"/>
      <c r="H292" s="55"/>
      <c r="I292" s="100"/>
      <c r="J292" s="62" t="s">
        <v>53</v>
      </c>
      <c r="K292" s="6"/>
      <c r="L292" s="179"/>
    </row>
    <row r="293" ht="15.75" customHeight="1">
      <c r="A293" s="30">
        <v>2.0</v>
      </c>
      <c r="B293" s="31" t="s">
        <v>23</v>
      </c>
      <c r="C293" s="100">
        <v>0.0</v>
      </c>
      <c r="D293" s="117">
        <v>0.0</v>
      </c>
      <c r="E293" s="288">
        <v>0.0</v>
      </c>
      <c r="F293" s="26"/>
      <c r="G293" s="169"/>
      <c r="H293" s="55"/>
      <c r="I293" s="100"/>
      <c r="J293" s="62"/>
      <c r="K293" s="6"/>
      <c r="L293" s="179"/>
    </row>
    <row r="294" ht="15.75" customHeight="1">
      <c r="A294" s="30">
        <v>3.0</v>
      </c>
      <c r="B294" s="31" t="s">
        <v>25</v>
      </c>
      <c r="C294" s="100">
        <v>0.0</v>
      </c>
      <c r="D294" s="117">
        <v>0.0</v>
      </c>
      <c r="E294" s="288">
        <v>0.0</v>
      </c>
      <c r="F294" s="26"/>
      <c r="G294" s="169"/>
      <c r="H294" s="29"/>
      <c r="I294" s="290"/>
      <c r="J294" s="62"/>
      <c r="K294" s="6"/>
      <c r="L294" s="179"/>
    </row>
    <row r="295" ht="15.75" customHeight="1">
      <c r="A295" s="30">
        <v>4.0</v>
      </c>
      <c r="B295" s="31" t="s">
        <v>27</v>
      </c>
      <c r="C295" s="100">
        <v>0.0</v>
      </c>
      <c r="D295" s="117">
        <v>0.0</v>
      </c>
      <c r="E295" s="288">
        <v>0.0</v>
      </c>
      <c r="F295" s="26"/>
      <c r="G295" s="169"/>
      <c r="H295" s="55"/>
      <c r="I295" s="100"/>
      <c r="J295" s="62"/>
      <c r="K295" s="6"/>
      <c r="L295" s="179"/>
    </row>
    <row r="296" ht="15.75" customHeight="1">
      <c r="A296" s="30">
        <v>5.0</v>
      </c>
      <c r="B296" s="31" t="s">
        <v>28</v>
      </c>
      <c r="C296" s="100">
        <v>0.0</v>
      </c>
      <c r="D296" s="117">
        <v>3.0</v>
      </c>
      <c r="E296" s="288">
        <v>3.0</v>
      </c>
      <c r="F296" s="26" t="s">
        <v>49</v>
      </c>
      <c r="G296" s="169">
        <f>C296+D296-E296</f>
        <v>0</v>
      </c>
      <c r="H296" s="29">
        <v>142.5</v>
      </c>
      <c r="I296" s="290">
        <f t="shared" ref="I296:I308" si="29">H296*E296/10</f>
        <v>42.75</v>
      </c>
      <c r="J296" s="62"/>
      <c r="K296" s="6"/>
      <c r="L296" s="179"/>
    </row>
    <row r="297" ht="15.75" customHeight="1">
      <c r="A297" s="30">
        <v>6.0</v>
      </c>
      <c r="B297" s="31" t="s">
        <v>29</v>
      </c>
      <c r="C297" s="100">
        <v>0.0</v>
      </c>
      <c r="D297" s="117">
        <v>0.0</v>
      </c>
      <c r="E297" s="288">
        <v>0.0</v>
      </c>
      <c r="F297" s="26"/>
      <c r="G297" s="169"/>
      <c r="H297" s="29">
        <v>0.0</v>
      </c>
      <c r="I297" s="290">
        <f t="shared" si="29"/>
        <v>0</v>
      </c>
      <c r="J297" s="62"/>
      <c r="K297" s="6"/>
      <c r="L297" s="179"/>
    </row>
    <row r="298" ht="15.75" customHeight="1">
      <c r="A298" s="30">
        <v>7.0</v>
      </c>
      <c r="B298" s="31" t="s">
        <v>30</v>
      </c>
      <c r="C298" s="100">
        <v>0.0</v>
      </c>
      <c r="D298" s="117">
        <v>0.0</v>
      </c>
      <c r="E298" s="288">
        <v>0.0</v>
      </c>
      <c r="F298" s="26"/>
      <c r="G298" s="169"/>
      <c r="H298" s="29">
        <v>0.0</v>
      </c>
      <c r="I298" s="290">
        <f t="shared" si="29"/>
        <v>0</v>
      </c>
      <c r="J298" s="62"/>
      <c r="K298" s="6"/>
      <c r="L298" s="179"/>
    </row>
    <row r="299" ht="15.75" customHeight="1">
      <c r="A299" s="30">
        <v>8.0</v>
      </c>
      <c r="B299" s="31" t="s">
        <v>31</v>
      </c>
      <c r="C299" s="100">
        <v>0.0</v>
      </c>
      <c r="D299" s="117">
        <v>0.0</v>
      </c>
      <c r="E299" s="288">
        <v>0.0</v>
      </c>
      <c r="F299" s="26"/>
      <c r="G299" s="169"/>
      <c r="H299" s="29"/>
      <c r="I299" s="290">
        <f t="shared" si="29"/>
        <v>0</v>
      </c>
      <c r="J299" s="62"/>
      <c r="K299" s="6"/>
      <c r="L299" s="179"/>
    </row>
    <row r="300" ht="15.75" customHeight="1">
      <c r="A300" s="30">
        <v>9.0</v>
      </c>
      <c r="B300" s="31" t="s">
        <v>32</v>
      </c>
      <c r="C300" s="100">
        <v>0.0</v>
      </c>
      <c r="D300" s="117">
        <v>14.0</v>
      </c>
      <c r="E300" s="288">
        <v>9.0</v>
      </c>
      <c r="F300" s="26" t="s">
        <v>49</v>
      </c>
      <c r="G300" s="169">
        <f>C300+D300-E300</f>
        <v>5</v>
      </c>
      <c r="H300" s="29">
        <v>143.52</v>
      </c>
      <c r="I300" s="290">
        <f t="shared" si="29"/>
        <v>129.168</v>
      </c>
      <c r="J300" s="62"/>
      <c r="K300" s="6"/>
      <c r="L300" s="179"/>
    </row>
    <row r="301" ht="15.75" customHeight="1">
      <c r="A301" s="30">
        <v>10.0</v>
      </c>
      <c r="B301" s="31" t="s">
        <v>33</v>
      </c>
      <c r="C301" s="100">
        <v>0.0</v>
      </c>
      <c r="D301" s="117">
        <v>0.0</v>
      </c>
      <c r="E301" s="288">
        <v>0.0</v>
      </c>
      <c r="F301" s="26"/>
      <c r="G301" s="169"/>
      <c r="H301" s="55"/>
      <c r="I301" s="290">
        <f t="shared" si="29"/>
        <v>0</v>
      </c>
      <c r="J301" s="62"/>
      <c r="K301" s="6"/>
      <c r="L301" s="179"/>
    </row>
    <row r="302" ht="15.75" customHeight="1">
      <c r="A302" s="30">
        <v>11.0</v>
      </c>
      <c r="B302" s="31" t="s">
        <v>34</v>
      </c>
      <c r="C302" s="100">
        <v>0.0</v>
      </c>
      <c r="D302" s="117">
        <v>2.0</v>
      </c>
      <c r="E302" s="288">
        <v>0.0</v>
      </c>
      <c r="F302" s="26" t="s">
        <v>49</v>
      </c>
      <c r="G302" s="169">
        <f>C302+D302-E302</f>
        <v>2</v>
      </c>
      <c r="H302" s="29">
        <v>0.0</v>
      </c>
      <c r="I302" s="290">
        <f t="shared" si="29"/>
        <v>0</v>
      </c>
      <c r="J302" s="62"/>
      <c r="K302" s="6"/>
      <c r="L302" s="179"/>
    </row>
    <row r="303" ht="15.75" customHeight="1">
      <c r="A303" s="30">
        <v>12.0</v>
      </c>
      <c r="B303" s="31" t="s">
        <v>35</v>
      </c>
      <c r="C303" s="100">
        <v>0.0</v>
      </c>
      <c r="D303" s="117">
        <v>0.0</v>
      </c>
      <c r="E303" s="288">
        <v>0.0</v>
      </c>
      <c r="F303" s="26"/>
      <c r="G303" s="169"/>
      <c r="H303" s="29"/>
      <c r="I303" s="290">
        <f t="shared" si="29"/>
        <v>0</v>
      </c>
      <c r="J303" s="62"/>
      <c r="K303" s="6"/>
      <c r="L303" s="179"/>
    </row>
    <row r="304" ht="15.75" customHeight="1">
      <c r="A304" s="30">
        <v>13.0</v>
      </c>
      <c r="B304" s="31" t="s">
        <v>36</v>
      </c>
      <c r="C304" s="100">
        <v>0.0</v>
      </c>
      <c r="D304" s="117">
        <v>0.0</v>
      </c>
      <c r="E304" s="288">
        <v>0.0</v>
      </c>
      <c r="F304" s="26"/>
      <c r="G304" s="169"/>
      <c r="H304" s="55"/>
      <c r="I304" s="290">
        <f t="shared" si="29"/>
        <v>0</v>
      </c>
      <c r="J304" s="62"/>
      <c r="K304" s="6"/>
      <c r="L304" s="179"/>
    </row>
    <row r="305" ht="15.75" customHeight="1">
      <c r="A305" s="30">
        <v>14.0</v>
      </c>
      <c r="B305" s="31" t="s">
        <v>37</v>
      </c>
      <c r="C305" s="100">
        <v>0.0</v>
      </c>
      <c r="D305" s="117">
        <v>0.0</v>
      </c>
      <c r="E305" s="288">
        <v>0.0</v>
      </c>
      <c r="F305" s="26"/>
      <c r="G305" s="169"/>
      <c r="H305" s="55"/>
      <c r="I305" s="290">
        <f t="shared" si="29"/>
        <v>0</v>
      </c>
      <c r="J305" s="62"/>
      <c r="K305" s="6"/>
      <c r="L305" s="179"/>
    </row>
    <row r="306" ht="15.75" customHeight="1">
      <c r="A306" s="30">
        <v>15.0</v>
      </c>
      <c r="B306" s="31" t="s">
        <v>38</v>
      </c>
      <c r="C306" s="100">
        <v>0.0</v>
      </c>
      <c r="D306" s="117">
        <v>0.0</v>
      </c>
      <c r="E306" s="288">
        <v>0.0</v>
      </c>
      <c r="F306" s="26" t="s">
        <v>49</v>
      </c>
      <c r="G306" s="169">
        <f t="shared" ref="G306:G308" si="30">C306+D306-E306</f>
        <v>0</v>
      </c>
      <c r="H306" s="29">
        <v>0.0</v>
      </c>
      <c r="I306" s="290">
        <f t="shared" si="29"/>
        <v>0</v>
      </c>
      <c r="J306" s="62"/>
      <c r="K306" s="6"/>
      <c r="L306" s="179"/>
    </row>
    <row r="307" ht="15.75" customHeight="1">
      <c r="A307" s="30">
        <v>16.0</v>
      </c>
      <c r="B307" s="31" t="s">
        <v>39</v>
      </c>
      <c r="C307" s="100">
        <v>0.0</v>
      </c>
      <c r="D307" s="117">
        <v>0.0</v>
      </c>
      <c r="E307" s="288">
        <v>0.0</v>
      </c>
      <c r="F307" s="26"/>
      <c r="G307" s="169">
        <f t="shared" si="30"/>
        <v>0</v>
      </c>
      <c r="H307" s="29">
        <v>0.0</v>
      </c>
      <c r="I307" s="290">
        <f t="shared" si="29"/>
        <v>0</v>
      </c>
      <c r="J307" s="62"/>
      <c r="K307" s="6"/>
      <c r="L307" s="179"/>
    </row>
    <row r="308" ht="15.75" customHeight="1">
      <c r="A308" s="30">
        <v>17.0</v>
      </c>
      <c r="B308" s="31" t="s">
        <v>40</v>
      </c>
      <c r="C308" s="100">
        <v>2.0</v>
      </c>
      <c r="D308" s="117">
        <v>6.0</v>
      </c>
      <c r="E308" s="288">
        <v>8.0</v>
      </c>
      <c r="F308" s="26" t="s">
        <v>49</v>
      </c>
      <c r="G308" s="169">
        <f t="shared" si="30"/>
        <v>0</v>
      </c>
      <c r="H308" s="29">
        <v>143.0</v>
      </c>
      <c r="I308" s="290">
        <f t="shared" si="29"/>
        <v>114.4</v>
      </c>
      <c r="J308" s="62"/>
      <c r="K308" s="6"/>
      <c r="L308" s="179"/>
    </row>
    <row r="309" ht="15.75" customHeight="1">
      <c r="A309" s="63"/>
      <c r="B309" s="25" t="s">
        <v>41</v>
      </c>
      <c r="C309" s="67">
        <v>2.0</v>
      </c>
      <c r="D309" s="67">
        <f>SUM(D292:D308)</f>
        <v>25</v>
      </c>
      <c r="E309" s="293">
        <v>20.0</v>
      </c>
      <c r="F309" s="67">
        <f t="shared" ref="F309:G309" si="31">SUM(F292:F308)</f>
        <v>0</v>
      </c>
      <c r="G309" s="67">
        <f t="shared" si="31"/>
        <v>7</v>
      </c>
      <c r="H309" s="65">
        <f>I309/E309*10</f>
        <v>143.159</v>
      </c>
      <c r="I309" s="290">
        <f>SUM(I293:I308)</f>
        <v>286.318</v>
      </c>
      <c r="J309" s="62"/>
      <c r="K309" s="6"/>
      <c r="L309" s="179"/>
    </row>
    <row r="310" ht="15.75" customHeight="1">
      <c r="A310" s="41"/>
      <c r="B310" s="6"/>
      <c r="C310" s="42"/>
      <c r="D310" s="42"/>
      <c r="E310" s="239"/>
      <c r="F310" s="42"/>
      <c r="G310" s="42"/>
      <c r="H310" s="49"/>
      <c r="I310" s="59"/>
      <c r="J310" s="44"/>
      <c r="K310" s="6"/>
      <c r="L310" s="179"/>
    </row>
    <row r="311" ht="15.75" customHeight="1">
      <c r="A311" s="41"/>
      <c r="B311" s="6"/>
      <c r="C311" s="42"/>
      <c r="D311" s="42"/>
      <c r="E311" s="239"/>
      <c r="F311" s="42"/>
      <c r="G311" s="42"/>
      <c r="H311" s="49"/>
      <c r="I311" s="59"/>
      <c r="J311" s="44"/>
      <c r="K311" s="6"/>
      <c r="L311" s="179"/>
    </row>
    <row r="312" ht="15.75" customHeight="1">
      <c r="A312" s="41"/>
      <c r="B312" s="6"/>
      <c r="C312" s="42"/>
      <c r="D312" s="42"/>
      <c r="E312" s="239"/>
      <c r="F312" s="42"/>
      <c r="G312" s="42"/>
      <c r="H312" s="49"/>
      <c r="I312" s="59"/>
      <c r="J312" s="44"/>
      <c r="K312" s="6"/>
      <c r="L312" s="179"/>
    </row>
    <row r="313" ht="15.75" customHeight="1">
      <c r="A313" s="41"/>
      <c r="B313" s="6"/>
      <c r="C313" s="42"/>
      <c r="D313" s="42"/>
      <c r="E313" s="239"/>
      <c r="F313" s="42"/>
      <c r="G313" s="42"/>
      <c r="H313" s="49"/>
      <c r="I313" s="59"/>
      <c r="J313" s="44"/>
      <c r="K313" s="6"/>
      <c r="L313" s="179"/>
    </row>
    <row r="314" ht="15.75" customHeight="1">
      <c r="A314" s="41"/>
      <c r="B314" s="6"/>
      <c r="C314" s="42"/>
      <c r="D314" s="42"/>
      <c r="E314" s="239"/>
      <c r="F314" s="42"/>
      <c r="G314" s="42"/>
      <c r="H314" s="49"/>
      <c r="I314" s="59"/>
      <c r="J314" s="44"/>
      <c r="K314" s="6"/>
      <c r="L314" s="179"/>
    </row>
    <row r="315" ht="15.75" customHeight="1">
      <c r="A315" s="1" t="s">
        <v>0</v>
      </c>
      <c r="B315" s="2"/>
      <c r="C315" s="2"/>
      <c r="D315" s="2"/>
      <c r="E315" s="2"/>
      <c r="F315" s="2"/>
      <c r="G315" s="2"/>
      <c r="H315" s="2"/>
      <c r="I315" s="2"/>
      <c r="J315" s="2"/>
      <c r="K315" s="3"/>
      <c r="L315" s="179"/>
    </row>
    <row r="316" ht="15.75" customHeight="1">
      <c r="A316" s="1" t="s">
        <v>1</v>
      </c>
      <c r="B316" s="2"/>
      <c r="C316" s="2"/>
      <c r="D316" s="2"/>
      <c r="E316" s="2"/>
      <c r="F316" s="2"/>
      <c r="G316" s="2"/>
      <c r="H316" s="2"/>
      <c r="I316" s="2"/>
      <c r="J316" s="2"/>
      <c r="K316" s="3"/>
      <c r="L316" s="179"/>
    </row>
    <row r="317" ht="15.75" customHeight="1">
      <c r="A317" s="1" t="s">
        <v>131</v>
      </c>
      <c r="B317" s="2"/>
      <c r="C317" s="2"/>
      <c r="D317" s="2"/>
      <c r="E317" s="2"/>
      <c r="F317" s="2"/>
      <c r="G317" s="2"/>
      <c r="H317" s="2"/>
      <c r="I317" s="2"/>
      <c r="J317" s="2"/>
      <c r="K317" s="3"/>
      <c r="L317" s="179"/>
    </row>
    <row r="318" ht="15.75" customHeight="1">
      <c r="A318" s="1" t="s">
        <v>58</v>
      </c>
      <c r="B318" s="2"/>
      <c r="C318" s="2"/>
      <c r="D318" s="2"/>
      <c r="E318" s="2"/>
      <c r="F318" s="2"/>
      <c r="G318" s="2"/>
      <c r="H318" s="2"/>
      <c r="I318" s="2"/>
      <c r="J318" s="2"/>
      <c r="K318" s="3"/>
      <c r="L318" s="179"/>
    </row>
    <row r="319" ht="15.75" customHeight="1">
      <c r="A319" s="5"/>
      <c r="B319" s="6"/>
      <c r="C319" s="49"/>
      <c r="D319" s="49"/>
      <c r="E319" s="223"/>
      <c r="F319" s="49"/>
      <c r="G319" s="49"/>
      <c r="H319" s="49"/>
      <c r="I319" s="51"/>
      <c r="J319" s="49"/>
      <c r="K319" s="6"/>
      <c r="L319" s="179"/>
    </row>
    <row r="320" ht="15.75" customHeight="1">
      <c r="A320" s="10"/>
      <c r="B320" s="11"/>
      <c r="C320" s="12" t="s">
        <v>4</v>
      </c>
      <c r="D320" s="12"/>
      <c r="E320" s="224"/>
      <c r="F320" s="15"/>
      <c r="G320" s="12" t="s">
        <v>4</v>
      </c>
      <c r="H320" s="16"/>
      <c r="I320" s="225"/>
      <c r="J320" s="294" t="s">
        <v>16</v>
      </c>
      <c r="K320" s="6"/>
      <c r="L320" s="179"/>
    </row>
    <row r="321" ht="15.75" customHeight="1">
      <c r="A321" s="17" t="s">
        <v>6</v>
      </c>
      <c r="B321" s="18" t="s">
        <v>7</v>
      </c>
      <c r="C321" s="19" t="s">
        <v>8</v>
      </c>
      <c r="D321" s="19" t="s">
        <v>9</v>
      </c>
      <c r="E321" s="227" t="s">
        <v>65</v>
      </c>
      <c r="F321" s="19" t="s">
        <v>12</v>
      </c>
      <c r="G321" s="19" t="s">
        <v>13</v>
      </c>
      <c r="H321" s="22" t="s">
        <v>14</v>
      </c>
      <c r="I321" s="49" t="s">
        <v>15</v>
      </c>
      <c r="J321" s="206"/>
      <c r="K321" s="6"/>
      <c r="L321" s="179"/>
    </row>
    <row r="322" ht="15.75" customHeight="1">
      <c r="A322" s="17"/>
      <c r="B322" s="18"/>
      <c r="C322" s="23" t="s">
        <v>135</v>
      </c>
      <c r="D322" s="19" t="s">
        <v>18</v>
      </c>
      <c r="E322" s="228" t="s">
        <v>18</v>
      </c>
      <c r="F322" s="19" t="s">
        <v>18</v>
      </c>
      <c r="G322" s="23" t="s">
        <v>135</v>
      </c>
      <c r="H322" s="22" t="s">
        <v>19</v>
      </c>
      <c r="I322" s="49" t="s">
        <v>20</v>
      </c>
      <c r="J322" s="206"/>
      <c r="K322" s="6"/>
      <c r="L322" s="179"/>
    </row>
    <row r="323" ht="15.75" customHeight="1">
      <c r="A323" s="24"/>
      <c r="B323" s="25"/>
      <c r="C323" s="26" t="s">
        <v>18</v>
      </c>
      <c r="D323" s="86"/>
      <c r="E323" s="228"/>
      <c r="F323" s="27"/>
      <c r="G323" s="26" t="s">
        <v>18</v>
      </c>
      <c r="H323" s="29"/>
      <c r="I323" s="230"/>
      <c r="J323" s="180"/>
      <c r="K323" s="6"/>
      <c r="L323" s="179"/>
    </row>
    <row r="324" ht="15.75" customHeight="1">
      <c r="A324" s="30">
        <v>1.0</v>
      </c>
      <c r="B324" s="31" t="s">
        <v>21</v>
      </c>
      <c r="C324" s="100">
        <v>0.0</v>
      </c>
      <c r="D324" s="123">
        <v>0.0</v>
      </c>
      <c r="E324" s="257">
        <v>0.0</v>
      </c>
      <c r="F324" s="26"/>
      <c r="G324" s="169">
        <f t="shared" ref="G324:G327" si="32">C324+D324-E324-F324</f>
        <v>0</v>
      </c>
      <c r="H324" s="55" t="s">
        <v>49</v>
      </c>
      <c r="I324" s="100" t="s">
        <v>49</v>
      </c>
      <c r="J324" s="78" t="s">
        <v>53</v>
      </c>
      <c r="K324" s="6"/>
      <c r="L324" s="179"/>
      <c r="M324" s="51"/>
      <c r="N324" s="49"/>
    </row>
    <row r="325" ht="15.75" customHeight="1">
      <c r="A325" s="30">
        <v>2.0</v>
      </c>
      <c r="B325" s="31" t="s">
        <v>23</v>
      </c>
      <c r="C325" s="100">
        <v>0.0</v>
      </c>
      <c r="D325" s="123">
        <v>0.0</v>
      </c>
      <c r="E325" s="257">
        <v>0.0</v>
      </c>
      <c r="F325" s="26"/>
      <c r="G325" s="169">
        <f t="shared" si="32"/>
        <v>0</v>
      </c>
      <c r="H325" s="55"/>
      <c r="I325" s="100">
        <f t="shared" ref="I325:I326" si="33">D325*H325/10</f>
        <v>0</v>
      </c>
      <c r="J325" s="78"/>
      <c r="K325" s="6"/>
      <c r="L325" s="179"/>
      <c r="M325" s="51"/>
      <c r="N325" s="49"/>
    </row>
    <row r="326" ht="15.75" customHeight="1">
      <c r="A326" s="30">
        <v>3.0</v>
      </c>
      <c r="B326" s="31" t="s">
        <v>25</v>
      </c>
      <c r="C326" s="100">
        <v>0.0</v>
      </c>
      <c r="D326" s="123">
        <v>0.0</v>
      </c>
      <c r="E326" s="257">
        <v>0.0</v>
      </c>
      <c r="F326" s="26"/>
      <c r="G326" s="169">
        <f t="shared" si="32"/>
        <v>0</v>
      </c>
      <c r="H326" s="55"/>
      <c r="I326" s="100">
        <f t="shared" si="33"/>
        <v>0</v>
      </c>
      <c r="J326" s="78"/>
      <c r="K326" s="6"/>
      <c r="L326" s="179"/>
      <c r="M326" s="51"/>
      <c r="N326" s="49"/>
    </row>
    <row r="327" ht="15.75" customHeight="1">
      <c r="A327" s="30">
        <v>4.0</v>
      </c>
      <c r="B327" s="31" t="s">
        <v>27</v>
      </c>
      <c r="C327" s="100">
        <v>0.0</v>
      </c>
      <c r="D327" s="123">
        <v>0.0</v>
      </c>
      <c r="E327" s="257">
        <v>0.0</v>
      </c>
      <c r="F327" s="26"/>
      <c r="G327" s="169">
        <f t="shared" si="32"/>
        <v>0</v>
      </c>
      <c r="H327" s="55" t="s">
        <v>49</v>
      </c>
      <c r="I327" s="100"/>
      <c r="J327" s="78"/>
      <c r="K327" s="6"/>
      <c r="L327" s="179"/>
      <c r="M327" s="51"/>
      <c r="N327" s="49"/>
    </row>
    <row r="328" ht="15.75" customHeight="1">
      <c r="A328" s="30">
        <v>5.0</v>
      </c>
      <c r="B328" s="31" t="s">
        <v>28</v>
      </c>
      <c r="C328" s="100">
        <v>0.0</v>
      </c>
      <c r="D328" s="123">
        <v>7.0</v>
      </c>
      <c r="E328" s="257">
        <v>6.0</v>
      </c>
      <c r="F328" s="26" t="s">
        <v>49</v>
      </c>
      <c r="G328" s="169">
        <f>D328-E328</f>
        <v>1</v>
      </c>
      <c r="H328" s="55">
        <v>109.0</v>
      </c>
      <c r="I328" s="100">
        <f t="shared" ref="I328:I330" si="34">E328*H328/10</f>
        <v>65.4</v>
      </c>
      <c r="J328" s="78"/>
      <c r="K328" s="6"/>
      <c r="L328" s="179"/>
      <c r="M328" s="51"/>
      <c r="N328" s="49"/>
    </row>
    <row r="329" ht="15.75" customHeight="1">
      <c r="A329" s="30">
        <v>6.0</v>
      </c>
      <c r="B329" s="31" t="s">
        <v>29</v>
      </c>
      <c r="C329" s="100">
        <v>0.0</v>
      </c>
      <c r="D329" s="123">
        <v>2.0</v>
      </c>
      <c r="E329" s="257">
        <v>2.0</v>
      </c>
      <c r="F329" s="26"/>
      <c r="G329" s="169">
        <f t="shared" ref="G329:G331" si="35">C329+D329-E329-F329</f>
        <v>0</v>
      </c>
      <c r="H329" s="55">
        <v>106.35</v>
      </c>
      <c r="I329" s="100">
        <f t="shared" si="34"/>
        <v>21.27</v>
      </c>
      <c r="J329" s="78"/>
      <c r="K329" s="6"/>
      <c r="L329" s="179"/>
      <c r="M329" s="51"/>
      <c r="N329" s="49"/>
    </row>
    <row r="330" ht="15.75" customHeight="1">
      <c r="A330" s="30">
        <v>7.0</v>
      </c>
      <c r="B330" s="31" t="s">
        <v>30</v>
      </c>
      <c r="C330" s="100">
        <v>0.0</v>
      </c>
      <c r="D330" s="123">
        <v>2.0</v>
      </c>
      <c r="E330" s="257">
        <v>2.0</v>
      </c>
      <c r="F330" s="26"/>
      <c r="G330" s="169">
        <f t="shared" si="35"/>
        <v>0</v>
      </c>
      <c r="H330" s="55">
        <v>107.6</v>
      </c>
      <c r="I330" s="100">
        <f t="shared" si="34"/>
        <v>21.52</v>
      </c>
      <c r="J330" s="78"/>
      <c r="K330" s="6"/>
      <c r="L330" s="179"/>
      <c r="M330" s="51"/>
      <c r="N330" s="49"/>
    </row>
    <row r="331" ht="15.75" customHeight="1">
      <c r="A331" s="30">
        <v>8.0</v>
      </c>
      <c r="B331" s="31" t="s">
        <v>31</v>
      </c>
      <c r="C331" s="100">
        <v>0.0</v>
      </c>
      <c r="D331" s="123">
        <v>0.0</v>
      </c>
      <c r="E331" s="257">
        <v>0.0</v>
      </c>
      <c r="F331" s="26"/>
      <c r="G331" s="169">
        <f t="shared" si="35"/>
        <v>0</v>
      </c>
      <c r="H331" s="55" t="s">
        <v>49</v>
      </c>
      <c r="I331" s="100"/>
      <c r="J331" s="78"/>
      <c r="K331" s="6"/>
      <c r="L331" s="295"/>
      <c r="M331" s="51"/>
      <c r="N331" s="49"/>
    </row>
    <row r="332" ht="15.75" customHeight="1">
      <c r="A332" s="30">
        <v>9.0</v>
      </c>
      <c r="B332" s="31" t="s">
        <v>32</v>
      </c>
      <c r="C332" s="100">
        <v>30.0</v>
      </c>
      <c r="D332" s="123">
        <v>95.0</v>
      </c>
      <c r="E332" s="257">
        <v>50.0</v>
      </c>
      <c r="F332" s="26" t="s">
        <v>49</v>
      </c>
      <c r="G332" s="169">
        <f>C332+D332-E332</f>
        <v>75</v>
      </c>
      <c r="H332" s="55">
        <v>111.95</v>
      </c>
      <c r="I332" s="100">
        <f t="shared" ref="I332:I340" si="36">E332*H332/10</f>
        <v>559.75</v>
      </c>
      <c r="J332" s="78"/>
      <c r="K332" s="6"/>
      <c r="L332" s="179"/>
      <c r="M332" s="51"/>
      <c r="N332" s="49"/>
    </row>
    <row r="333" ht="15.75" customHeight="1">
      <c r="A333" s="30">
        <v>10.0</v>
      </c>
      <c r="B333" s="31" t="s">
        <v>33</v>
      </c>
      <c r="C333" s="100">
        <v>0.0</v>
      </c>
      <c r="D333" s="123">
        <v>0.0</v>
      </c>
      <c r="E333" s="257">
        <v>0.0</v>
      </c>
      <c r="F333" s="26"/>
      <c r="G333" s="169">
        <f t="shared" ref="G333:G337" si="37">C333+D333-E333-F333</f>
        <v>0</v>
      </c>
      <c r="H333" s="55"/>
      <c r="I333" s="100">
        <f t="shared" si="36"/>
        <v>0</v>
      </c>
      <c r="J333" s="78"/>
      <c r="K333" s="6"/>
      <c r="L333" s="179"/>
      <c r="M333" s="51"/>
      <c r="N333" s="49"/>
    </row>
    <row r="334" ht="15.75" customHeight="1">
      <c r="A334" s="30">
        <v>11.0</v>
      </c>
      <c r="B334" s="31" t="s">
        <v>34</v>
      </c>
      <c r="C334" s="100">
        <v>4.0</v>
      </c>
      <c r="D334" s="123">
        <v>8.0</v>
      </c>
      <c r="E334" s="257">
        <v>12.0</v>
      </c>
      <c r="F334" s="26"/>
      <c r="G334" s="169">
        <f t="shared" si="37"/>
        <v>0</v>
      </c>
      <c r="H334" s="55">
        <v>110.55</v>
      </c>
      <c r="I334" s="100">
        <f t="shared" si="36"/>
        <v>132.66</v>
      </c>
      <c r="J334" s="78"/>
      <c r="K334" s="6"/>
      <c r="L334" s="179"/>
      <c r="M334" s="51"/>
      <c r="N334" s="49"/>
    </row>
    <row r="335" ht="15.75" customHeight="1">
      <c r="A335" s="30">
        <v>12.0</v>
      </c>
      <c r="B335" s="31" t="s">
        <v>35</v>
      </c>
      <c r="C335" s="100">
        <v>4.0</v>
      </c>
      <c r="D335" s="123">
        <v>4.0</v>
      </c>
      <c r="E335" s="257">
        <v>8.0</v>
      </c>
      <c r="F335" s="26"/>
      <c r="G335" s="169">
        <f t="shared" si="37"/>
        <v>0</v>
      </c>
      <c r="H335" s="55">
        <v>110.0</v>
      </c>
      <c r="I335" s="100">
        <f t="shared" si="36"/>
        <v>88</v>
      </c>
      <c r="J335" s="78"/>
      <c r="K335" s="6"/>
      <c r="L335" s="179"/>
      <c r="M335" s="51"/>
      <c r="N335" s="49"/>
    </row>
    <row r="336" ht="15.75" customHeight="1">
      <c r="A336" s="30">
        <v>13.0</v>
      </c>
      <c r="B336" s="31" t="s">
        <v>36</v>
      </c>
      <c r="C336" s="100">
        <v>0.0</v>
      </c>
      <c r="D336" s="123">
        <v>2.0</v>
      </c>
      <c r="E336" s="257">
        <v>2.0</v>
      </c>
      <c r="F336" s="26"/>
      <c r="G336" s="169">
        <f t="shared" si="37"/>
        <v>0</v>
      </c>
      <c r="H336" s="55">
        <v>109.0</v>
      </c>
      <c r="I336" s="100">
        <f t="shared" si="36"/>
        <v>21.8</v>
      </c>
      <c r="J336" s="78"/>
      <c r="K336" s="6"/>
      <c r="L336" s="179"/>
      <c r="M336" s="51"/>
      <c r="N336" s="49"/>
    </row>
    <row r="337" ht="15.75" customHeight="1">
      <c r="A337" s="30">
        <v>14.0</v>
      </c>
      <c r="B337" s="31" t="s">
        <v>37</v>
      </c>
      <c r="C337" s="100">
        <v>0.0</v>
      </c>
      <c r="D337" s="123">
        <v>0.0</v>
      </c>
      <c r="E337" s="257">
        <v>0.0</v>
      </c>
      <c r="F337" s="26"/>
      <c r="G337" s="169">
        <f t="shared" si="37"/>
        <v>0</v>
      </c>
      <c r="H337" s="55"/>
      <c r="I337" s="100">
        <f t="shared" si="36"/>
        <v>0</v>
      </c>
      <c r="J337" s="78"/>
      <c r="K337" s="6"/>
      <c r="L337" s="179"/>
      <c r="M337" s="51"/>
      <c r="N337" s="49"/>
    </row>
    <row r="338" ht="15.75" customHeight="1">
      <c r="A338" s="30">
        <v>15.0</v>
      </c>
      <c r="B338" s="31" t="s">
        <v>38</v>
      </c>
      <c r="C338" s="100">
        <v>0.0</v>
      </c>
      <c r="D338" s="123">
        <v>0.0</v>
      </c>
      <c r="E338" s="257">
        <v>0.0</v>
      </c>
      <c r="F338" s="26" t="s">
        <v>49</v>
      </c>
      <c r="G338" s="169">
        <v>0.0</v>
      </c>
      <c r="H338" s="55"/>
      <c r="I338" s="100">
        <f t="shared" si="36"/>
        <v>0</v>
      </c>
      <c r="J338" s="78"/>
      <c r="K338" s="6"/>
      <c r="L338" s="179"/>
      <c r="M338" s="51"/>
      <c r="N338" s="49"/>
    </row>
    <row r="339" ht="15.75" customHeight="1">
      <c r="A339" s="30">
        <v>16.0</v>
      </c>
      <c r="B339" s="31" t="s">
        <v>39</v>
      </c>
      <c r="C339" s="100">
        <v>0.0</v>
      </c>
      <c r="D339" s="123">
        <v>0.0</v>
      </c>
      <c r="E339" s="257">
        <v>0.0</v>
      </c>
      <c r="F339" s="26"/>
      <c r="G339" s="169">
        <f>C339+D339-E339-F339</f>
        <v>0</v>
      </c>
      <c r="H339" s="55"/>
      <c r="I339" s="100">
        <f t="shared" si="36"/>
        <v>0</v>
      </c>
      <c r="J339" s="78"/>
      <c r="K339" s="6"/>
      <c r="L339" s="179"/>
      <c r="M339" s="51"/>
      <c r="N339" s="49"/>
    </row>
    <row r="340" ht="15.75" customHeight="1">
      <c r="A340" s="30">
        <v>17.0</v>
      </c>
      <c r="B340" s="31" t="s">
        <v>40</v>
      </c>
      <c r="C340" s="100">
        <v>0.0</v>
      </c>
      <c r="D340" s="123">
        <v>1.0</v>
      </c>
      <c r="E340" s="257">
        <v>1.0</v>
      </c>
      <c r="F340" s="26" t="s">
        <v>49</v>
      </c>
      <c r="G340" s="169">
        <v>0.0</v>
      </c>
      <c r="H340" s="55">
        <v>108.0</v>
      </c>
      <c r="I340" s="100">
        <f t="shared" si="36"/>
        <v>10.8</v>
      </c>
      <c r="J340" s="78"/>
      <c r="K340" s="6"/>
      <c r="L340" s="179"/>
      <c r="M340" s="51"/>
      <c r="N340" s="49"/>
    </row>
    <row r="341" ht="15.75" customHeight="1">
      <c r="A341" s="63"/>
      <c r="B341" s="25" t="s">
        <v>41</v>
      </c>
      <c r="C341" s="26">
        <v>38.0</v>
      </c>
      <c r="D341" s="26">
        <v>121.0</v>
      </c>
      <c r="E341" s="229">
        <v>83.0</v>
      </c>
      <c r="F341" s="26">
        <f>SUM(F324:F340)</f>
        <v>0</v>
      </c>
      <c r="G341" s="169">
        <f>C341+D341-E341-F341</f>
        <v>76</v>
      </c>
      <c r="H341" s="65">
        <f>I341/E341*10</f>
        <v>110.9879518</v>
      </c>
      <c r="I341" s="100">
        <f>SUM(I325:I340)</f>
        <v>921.2</v>
      </c>
      <c r="J341" s="78"/>
      <c r="K341" s="6"/>
      <c r="L341" s="179"/>
      <c r="M341" s="59"/>
      <c r="N341" s="49"/>
    </row>
    <row r="342" ht="15.75" customHeight="1">
      <c r="A342" s="4"/>
      <c r="B342" s="4"/>
      <c r="C342" s="42"/>
      <c r="D342" s="42"/>
      <c r="E342" s="239"/>
      <c r="F342" s="42"/>
      <c r="G342" s="42"/>
      <c r="H342" s="49"/>
      <c r="I342" s="59"/>
      <c r="J342" s="42"/>
      <c r="K342" s="6"/>
      <c r="L342" s="179"/>
      <c r="M342" s="243"/>
      <c r="N342" s="243"/>
    </row>
    <row r="343" ht="15.75" customHeight="1">
      <c r="A343" s="4"/>
      <c r="B343" s="4"/>
      <c r="C343" s="42"/>
      <c r="D343" s="42"/>
      <c r="E343" s="239"/>
      <c r="F343" s="42"/>
      <c r="G343" s="42"/>
      <c r="H343" s="49"/>
      <c r="I343" s="59"/>
      <c r="J343" s="42"/>
      <c r="K343" s="6"/>
      <c r="L343" s="179"/>
      <c r="M343" s="243"/>
      <c r="N343" s="243"/>
    </row>
    <row r="344" ht="15.75" customHeight="1">
      <c r="A344" s="4"/>
      <c r="B344" s="4"/>
      <c r="C344" s="42"/>
      <c r="D344" s="42"/>
      <c r="E344" s="239"/>
      <c r="F344" s="42"/>
      <c r="G344" s="42"/>
      <c r="H344" s="49"/>
      <c r="I344" s="59"/>
      <c r="J344" s="42"/>
      <c r="K344" s="6"/>
      <c r="L344" s="179"/>
      <c r="M344" s="243"/>
      <c r="N344" s="243"/>
    </row>
    <row r="345" ht="15.75" customHeight="1">
      <c r="A345" s="4"/>
      <c r="B345" s="4"/>
      <c r="C345" s="42"/>
      <c r="D345" s="42"/>
      <c r="E345" s="239"/>
      <c r="F345" s="42"/>
      <c r="G345" s="42"/>
      <c r="H345" s="49"/>
      <c r="I345" s="59"/>
      <c r="J345" s="42"/>
      <c r="K345" s="6"/>
      <c r="L345" s="179"/>
      <c r="M345" s="243"/>
      <c r="N345" s="243"/>
    </row>
    <row r="346" ht="15.75" customHeight="1">
      <c r="A346" s="4"/>
      <c r="B346" s="4"/>
      <c r="C346" s="42"/>
      <c r="D346" s="42"/>
      <c r="E346" s="239"/>
      <c r="F346" s="42"/>
      <c r="G346" s="42"/>
      <c r="H346" s="49"/>
      <c r="I346" s="59"/>
      <c r="J346" s="42"/>
      <c r="K346" s="6"/>
      <c r="L346" s="179"/>
      <c r="M346" s="243"/>
      <c r="N346" s="243"/>
    </row>
    <row r="347" ht="15.75" customHeight="1">
      <c r="A347" s="4"/>
      <c r="B347" s="4"/>
      <c r="C347" s="42"/>
      <c r="D347" s="42"/>
      <c r="E347" s="239"/>
      <c r="F347" s="42"/>
      <c r="G347" s="42"/>
      <c r="H347" s="49"/>
      <c r="I347" s="59"/>
      <c r="J347" s="42"/>
      <c r="K347" s="6"/>
      <c r="L347" s="179"/>
      <c r="M347" s="243"/>
      <c r="N347" s="243"/>
    </row>
    <row r="348" ht="15.75" customHeight="1">
      <c r="A348" s="4"/>
      <c r="B348" s="4"/>
      <c r="C348" s="42"/>
      <c r="D348" s="42"/>
      <c r="E348" s="239"/>
      <c r="F348" s="42"/>
      <c r="G348" s="42"/>
      <c r="H348" s="49"/>
      <c r="I348" s="59"/>
      <c r="J348" s="42"/>
      <c r="K348" s="6"/>
      <c r="L348" s="179"/>
      <c r="M348" s="243"/>
      <c r="N348" s="243"/>
    </row>
    <row r="349" ht="15.75" customHeight="1">
      <c r="A349" s="4"/>
      <c r="B349" s="4"/>
      <c r="C349" s="42"/>
      <c r="D349" s="42"/>
      <c r="E349" s="239"/>
      <c r="F349" s="42"/>
      <c r="G349" s="42"/>
      <c r="H349" s="49"/>
      <c r="I349" s="59"/>
      <c r="J349" s="42"/>
      <c r="K349" s="6"/>
      <c r="L349" s="179"/>
      <c r="M349" s="243"/>
      <c r="N349" s="243"/>
    </row>
    <row r="350" ht="15.75" customHeight="1">
      <c r="A350" s="4"/>
      <c r="B350" s="4"/>
      <c r="C350" s="42"/>
      <c r="D350" s="42"/>
      <c r="E350" s="239"/>
      <c r="F350" s="42"/>
      <c r="G350" s="42"/>
      <c r="H350" s="49"/>
      <c r="I350" s="59"/>
      <c r="J350" s="42"/>
      <c r="K350" s="6"/>
      <c r="L350" s="179"/>
    </row>
    <row r="351" ht="15.75" customHeight="1">
      <c r="A351" s="4"/>
      <c r="B351" s="4"/>
      <c r="C351" s="42"/>
      <c r="D351" s="42"/>
      <c r="E351" s="239"/>
      <c r="F351" s="42"/>
      <c r="G351" s="42"/>
      <c r="H351" s="49"/>
      <c r="I351" s="59"/>
      <c r="J351" s="42"/>
      <c r="K351" s="6"/>
      <c r="L351" s="179"/>
    </row>
    <row r="352" ht="15.75" customHeight="1">
      <c r="A352" s="4"/>
      <c r="B352" s="4"/>
      <c r="C352" s="42"/>
      <c r="D352" s="42"/>
      <c r="E352" s="239"/>
      <c r="F352" s="42"/>
      <c r="G352" s="42"/>
      <c r="H352" s="49"/>
      <c r="I352" s="59"/>
      <c r="J352" s="42"/>
      <c r="K352" s="6"/>
      <c r="L352" s="179"/>
    </row>
    <row r="353" ht="15.75" customHeight="1">
      <c r="A353" s="4"/>
      <c r="B353" s="4"/>
      <c r="C353" s="42"/>
      <c r="D353" s="42"/>
      <c r="E353" s="239"/>
      <c r="F353" s="42"/>
      <c r="G353" s="42"/>
      <c r="H353" s="49"/>
      <c r="I353" s="59"/>
      <c r="J353" s="42"/>
      <c r="K353" s="6"/>
      <c r="L353" s="179"/>
    </row>
    <row r="354" ht="15.75" customHeight="1">
      <c r="A354" s="4"/>
      <c r="B354" s="4"/>
      <c r="C354" s="42"/>
      <c r="D354" s="42"/>
      <c r="E354" s="239"/>
      <c r="F354" s="42"/>
      <c r="G354" s="42"/>
      <c r="H354" s="49"/>
      <c r="I354" s="59"/>
      <c r="J354" s="42"/>
      <c r="K354" s="6"/>
      <c r="L354" s="179"/>
    </row>
    <row r="355" ht="15.75" customHeight="1">
      <c r="A355" s="4"/>
      <c r="B355" s="4"/>
      <c r="C355" s="42"/>
      <c r="D355" s="42"/>
      <c r="E355" s="239"/>
      <c r="F355" s="42"/>
      <c r="G355" s="42"/>
      <c r="H355" s="49"/>
      <c r="I355" s="59"/>
      <c r="J355" s="42"/>
      <c r="K355" s="6"/>
      <c r="L355" s="179"/>
    </row>
    <row r="356" ht="15.75" customHeight="1">
      <c r="A356" s="4"/>
      <c r="B356" s="4"/>
      <c r="C356" s="42"/>
      <c r="D356" s="42"/>
      <c r="E356" s="239"/>
      <c r="F356" s="42"/>
      <c r="G356" s="42"/>
      <c r="H356" s="49"/>
      <c r="I356" s="59"/>
      <c r="J356" s="42"/>
      <c r="K356" s="6"/>
      <c r="L356" s="179"/>
    </row>
    <row r="357" ht="15.75" customHeight="1">
      <c r="A357" s="4"/>
      <c r="B357" s="4"/>
      <c r="C357" s="42"/>
      <c r="D357" s="42"/>
      <c r="E357" s="239"/>
      <c r="F357" s="42"/>
      <c r="G357" s="42"/>
      <c r="H357" s="49"/>
      <c r="I357" s="59"/>
      <c r="J357" s="42"/>
      <c r="K357" s="6"/>
      <c r="L357" s="179"/>
    </row>
    <row r="358" ht="15.75" customHeight="1">
      <c r="A358" s="4"/>
      <c r="B358" s="4"/>
      <c r="C358" s="42"/>
      <c r="D358" s="42"/>
      <c r="E358" s="239"/>
      <c r="F358" s="42"/>
      <c r="G358" s="42"/>
      <c r="H358" s="49"/>
      <c r="I358" s="59"/>
      <c r="J358" s="42"/>
      <c r="K358" s="6"/>
      <c r="L358" s="179"/>
    </row>
    <row r="359" ht="15.75" customHeight="1">
      <c r="A359" s="4"/>
      <c r="B359" s="4"/>
      <c r="C359" s="42"/>
      <c r="D359" s="42"/>
      <c r="E359" s="239"/>
      <c r="F359" s="42"/>
      <c r="G359" s="42"/>
      <c r="H359" s="49"/>
      <c r="I359" s="59"/>
      <c r="J359" s="42"/>
      <c r="K359" s="6"/>
      <c r="L359" s="179"/>
    </row>
    <row r="360" ht="15.75" customHeight="1">
      <c r="E360" s="202"/>
      <c r="G360" s="177"/>
      <c r="H360" s="178"/>
      <c r="L360" s="179"/>
    </row>
    <row r="361" ht="15.75" customHeight="1">
      <c r="E361" s="202"/>
      <c r="G361" s="177"/>
      <c r="H361" s="178"/>
      <c r="L361" s="179"/>
    </row>
    <row r="362" ht="15.75" customHeight="1">
      <c r="E362" s="202"/>
      <c r="G362" s="177"/>
      <c r="H362" s="178"/>
      <c r="L362" s="179"/>
    </row>
    <row r="363" ht="15.75" customHeight="1">
      <c r="E363" s="202"/>
      <c r="G363" s="177"/>
      <c r="H363" s="178"/>
      <c r="L363" s="179"/>
    </row>
    <row r="364" ht="15.75" customHeight="1">
      <c r="E364" s="202"/>
      <c r="G364" s="177"/>
      <c r="H364" s="178"/>
      <c r="L364" s="179"/>
    </row>
    <row r="365" ht="15.75" customHeight="1">
      <c r="E365" s="202"/>
      <c r="G365" s="177"/>
      <c r="H365" s="178"/>
      <c r="L365" s="179"/>
    </row>
    <row r="366" ht="15.75" customHeight="1">
      <c r="E366" s="202"/>
      <c r="G366" s="177"/>
      <c r="H366" s="178"/>
      <c r="L366" s="179"/>
    </row>
    <row r="367" ht="15.75" customHeight="1">
      <c r="E367" s="202"/>
      <c r="G367" s="177"/>
      <c r="H367" s="178"/>
      <c r="L367" s="179"/>
    </row>
    <row r="368" ht="15.75" customHeight="1">
      <c r="E368" s="202"/>
      <c r="G368" s="177"/>
      <c r="H368" s="178"/>
      <c r="L368" s="179"/>
    </row>
    <row r="369" ht="15.75" customHeight="1">
      <c r="E369" s="202"/>
      <c r="G369" s="177"/>
      <c r="H369" s="178"/>
      <c r="L369" s="179"/>
    </row>
    <row r="370" ht="15.75" customHeight="1">
      <c r="E370" s="202"/>
      <c r="G370" s="177"/>
      <c r="H370" s="178"/>
      <c r="L370" s="179"/>
    </row>
    <row r="371" ht="15.75" customHeight="1">
      <c r="E371" s="202"/>
      <c r="G371" s="177"/>
      <c r="H371" s="178"/>
      <c r="L371" s="179"/>
    </row>
    <row r="372" ht="15.75" customHeight="1">
      <c r="E372" s="202"/>
      <c r="G372" s="177"/>
      <c r="H372" s="178"/>
      <c r="L372" s="179"/>
    </row>
    <row r="373" ht="15.75" customHeight="1">
      <c r="E373" s="202"/>
      <c r="G373" s="177"/>
      <c r="H373" s="178"/>
      <c r="L373" s="179"/>
    </row>
    <row r="374" ht="15.75" customHeight="1">
      <c r="E374" s="202"/>
      <c r="G374" s="177"/>
      <c r="H374" s="178"/>
      <c r="L374" s="179"/>
    </row>
    <row r="375" ht="15.75" customHeight="1">
      <c r="E375" s="202"/>
      <c r="G375" s="177"/>
      <c r="H375" s="178"/>
      <c r="L375" s="179"/>
    </row>
    <row r="376" ht="15.75" customHeight="1">
      <c r="E376" s="202"/>
      <c r="G376" s="177"/>
      <c r="H376" s="178"/>
      <c r="L376" s="179"/>
    </row>
    <row r="377" ht="15.75" customHeight="1">
      <c r="E377" s="202"/>
      <c r="G377" s="177"/>
      <c r="H377" s="178"/>
      <c r="L377" s="179"/>
    </row>
    <row r="378" ht="15.75" customHeight="1">
      <c r="E378" s="202"/>
      <c r="G378" s="177"/>
      <c r="H378" s="178"/>
      <c r="L378" s="179"/>
    </row>
    <row r="379" ht="15.75" customHeight="1">
      <c r="E379" s="202"/>
      <c r="G379" s="177"/>
      <c r="H379" s="178"/>
      <c r="L379" s="179"/>
    </row>
    <row r="380" ht="15.75" customHeight="1">
      <c r="E380" s="202"/>
      <c r="G380" s="177"/>
      <c r="H380" s="178"/>
      <c r="L380" s="179"/>
    </row>
    <row r="381" ht="15.75" customHeight="1">
      <c r="E381" s="202"/>
      <c r="G381" s="177"/>
      <c r="H381" s="178"/>
      <c r="L381" s="179"/>
    </row>
    <row r="382" ht="15.75" customHeight="1">
      <c r="E382" s="202"/>
      <c r="G382" s="177"/>
      <c r="H382" s="178"/>
      <c r="L382" s="179"/>
    </row>
    <row r="383" ht="15.75" customHeight="1">
      <c r="E383" s="202"/>
      <c r="G383" s="177"/>
      <c r="H383" s="178"/>
      <c r="L383" s="179"/>
    </row>
    <row r="384" ht="15.75" customHeight="1">
      <c r="E384" s="202"/>
      <c r="G384" s="177"/>
      <c r="H384" s="178"/>
      <c r="L384" s="179"/>
    </row>
    <row r="385" ht="15.75" customHeight="1">
      <c r="E385" s="202"/>
      <c r="G385" s="177"/>
      <c r="H385" s="178"/>
      <c r="L385" s="179"/>
    </row>
    <row r="386" ht="15.75" customHeight="1">
      <c r="E386" s="202"/>
      <c r="G386" s="177"/>
      <c r="H386" s="178"/>
      <c r="L386" s="179"/>
    </row>
    <row r="387" ht="15.75" customHeight="1">
      <c r="E387" s="202"/>
      <c r="G387" s="177"/>
      <c r="H387" s="178"/>
      <c r="L387" s="179"/>
    </row>
    <row r="388" ht="15.75" customHeight="1">
      <c r="E388" s="202"/>
      <c r="G388" s="177"/>
      <c r="H388" s="178"/>
      <c r="L388" s="179"/>
    </row>
    <row r="389" ht="15.75" customHeight="1">
      <c r="E389" s="202"/>
      <c r="G389" s="177"/>
      <c r="H389" s="178"/>
      <c r="L389" s="179"/>
    </row>
    <row r="390" ht="15.75" customHeight="1">
      <c r="E390" s="202"/>
      <c r="G390" s="177"/>
      <c r="H390" s="178"/>
      <c r="L390" s="179"/>
    </row>
    <row r="391" ht="15.75" customHeight="1">
      <c r="E391" s="202"/>
      <c r="G391" s="177"/>
      <c r="H391" s="178"/>
      <c r="L391" s="179"/>
    </row>
    <row r="392" ht="15.75" customHeight="1">
      <c r="E392" s="202"/>
      <c r="G392" s="177"/>
      <c r="H392" s="178"/>
      <c r="L392" s="179"/>
    </row>
    <row r="393" ht="15.75" customHeight="1">
      <c r="E393" s="202"/>
      <c r="G393" s="177"/>
      <c r="H393" s="178"/>
      <c r="L393" s="179"/>
    </row>
    <row r="394" ht="15.75" customHeight="1">
      <c r="E394" s="202"/>
      <c r="G394" s="177"/>
      <c r="H394" s="178"/>
      <c r="L394" s="179"/>
    </row>
    <row r="395" ht="15.75" customHeight="1">
      <c r="E395" s="202"/>
      <c r="G395" s="177"/>
      <c r="H395" s="178"/>
      <c r="L395" s="179"/>
    </row>
    <row r="396" ht="15.75" customHeight="1">
      <c r="E396" s="202"/>
      <c r="G396" s="177"/>
      <c r="H396" s="178"/>
      <c r="L396" s="179"/>
    </row>
    <row r="397" ht="15.75" customHeight="1">
      <c r="E397" s="202"/>
      <c r="G397" s="177"/>
      <c r="H397" s="178"/>
      <c r="L397" s="179"/>
    </row>
    <row r="398" ht="15.75" customHeight="1">
      <c r="E398" s="202"/>
      <c r="G398" s="177"/>
      <c r="H398" s="178"/>
      <c r="L398" s="179"/>
    </row>
    <row r="399" ht="15.75" customHeight="1">
      <c r="E399" s="202"/>
      <c r="G399" s="177"/>
      <c r="H399" s="178"/>
      <c r="L399" s="179"/>
    </row>
    <row r="400" ht="15.75" customHeight="1">
      <c r="E400" s="202"/>
      <c r="G400" s="177"/>
      <c r="H400" s="178"/>
      <c r="L400" s="179"/>
    </row>
    <row r="401" ht="15.75" customHeight="1">
      <c r="E401" s="202"/>
      <c r="G401" s="177"/>
      <c r="H401" s="178"/>
      <c r="L401" s="179"/>
    </row>
    <row r="402" ht="15.75" customHeight="1">
      <c r="E402" s="202"/>
      <c r="G402" s="177"/>
      <c r="H402" s="178"/>
      <c r="L402" s="179"/>
    </row>
    <row r="403" ht="15.75" customHeight="1">
      <c r="E403" s="202"/>
      <c r="G403" s="177"/>
      <c r="H403" s="178"/>
      <c r="L403" s="179"/>
    </row>
    <row r="404" ht="15.75" customHeight="1">
      <c r="E404" s="202"/>
      <c r="G404" s="177"/>
      <c r="H404" s="178"/>
      <c r="L404" s="179"/>
    </row>
    <row r="405" ht="15.75" customHeight="1">
      <c r="E405" s="202"/>
      <c r="G405" s="177"/>
      <c r="H405" s="178"/>
      <c r="L405" s="179"/>
    </row>
    <row r="406" ht="15.75" customHeight="1">
      <c r="E406" s="202"/>
      <c r="G406" s="177"/>
      <c r="H406" s="178"/>
      <c r="L406" s="179"/>
    </row>
    <row r="407" ht="15.75" customHeight="1">
      <c r="E407" s="202"/>
      <c r="G407" s="177"/>
      <c r="H407" s="178"/>
      <c r="L407" s="179"/>
    </row>
    <row r="408" ht="15.75" customHeight="1">
      <c r="E408" s="202"/>
      <c r="G408" s="177"/>
      <c r="H408" s="178"/>
      <c r="L408" s="179"/>
    </row>
    <row r="409" ht="15.75" customHeight="1">
      <c r="E409" s="202"/>
      <c r="G409" s="177"/>
      <c r="H409" s="178"/>
      <c r="L409" s="179"/>
    </row>
    <row r="410" ht="15.75" customHeight="1">
      <c r="E410" s="202"/>
      <c r="G410" s="177"/>
      <c r="H410" s="178"/>
      <c r="L410" s="179"/>
    </row>
    <row r="411" ht="15.75" customHeight="1">
      <c r="E411" s="202"/>
      <c r="G411" s="177"/>
      <c r="H411" s="178"/>
      <c r="L411" s="179"/>
    </row>
    <row r="412" ht="15.75" customHeight="1">
      <c r="E412" s="202"/>
      <c r="G412" s="177"/>
      <c r="H412" s="178"/>
      <c r="L412" s="179"/>
    </row>
    <row r="413" ht="15.75" customHeight="1">
      <c r="E413" s="202"/>
      <c r="G413" s="177"/>
      <c r="H413" s="178"/>
      <c r="L413" s="179"/>
    </row>
    <row r="414" ht="15.75" customHeight="1">
      <c r="E414" s="202"/>
      <c r="G414" s="177"/>
      <c r="H414" s="178"/>
      <c r="L414" s="179"/>
    </row>
    <row r="415" ht="15.75" customHeight="1">
      <c r="E415" s="202"/>
      <c r="G415" s="177"/>
      <c r="H415" s="178"/>
      <c r="L415" s="179"/>
    </row>
    <row r="416" ht="15.75" customHeight="1">
      <c r="E416" s="202"/>
      <c r="G416" s="177"/>
      <c r="H416" s="178"/>
      <c r="L416" s="179"/>
    </row>
    <row r="417" ht="15.75" customHeight="1">
      <c r="E417" s="202"/>
      <c r="G417" s="177"/>
      <c r="H417" s="178"/>
      <c r="L417" s="179"/>
    </row>
    <row r="418" ht="15.75" customHeight="1">
      <c r="E418" s="202"/>
      <c r="G418" s="177"/>
      <c r="H418" s="178"/>
      <c r="L418" s="179"/>
    </row>
    <row r="419" ht="15.75" customHeight="1">
      <c r="E419" s="202"/>
      <c r="G419" s="177"/>
      <c r="H419" s="178"/>
      <c r="L419" s="179"/>
    </row>
    <row r="420" ht="15.75" customHeight="1">
      <c r="E420" s="202"/>
      <c r="G420" s="177"/>
      <c r="H420" s="178"/>
      <c r="L420" s="179"/>
    </row>
    <row r="421" ht="15.75" customHeight="1">
      <c r="E421" s="202"/>
      <c r="G421" s="177"/>
      <c r="H421" s="178"/>
      <c r="L421" s="179"/>
    </row>
    <row r="422" ht="15.75" customHeight="1">
      <c r="E422" s="202"/>
      <c r="G422" s="177"/>
      <c r="H422" s="178"/>
      <c r="L422" s="179"/>
    </row>
    <row r="423" ht="15.75" customHeight="1">
      <c r="E423" s="202"/>
      <c r="G423" s="177"/>
      <c r="H423" s="178"/>
      <c r="L423" s="179"/>
    </row>
    <row r="424" ht="15.75" customHeight="1">
      <c r="E424" s="202"/>
      <c r="G424" s="177"/>
      <c r="H424" s="178"/>
      <c r="L424" s="179"/>
    </row>
    <row r="425" ht="15.75" customHeight="1">
      <c r="E425" s="202"/>
      <c r="G425" s="177"/>
      <c r="H425" s="178"/>
      <c r="L425" s="179"/>
    </row>
    <row r="426" ht="15.75" customHeight="1">
      <c r="E426" s="202"/>
      <c r="G426" s="177"/>
      <c r="H426" s="178"/>
      <c r="L426" s="179"/>
    </row>
    <row r="427" ht="15.75" customHeight="1">
      <c r="E427" s="202"/>
      <c r="G427" s="177"/>
      <c r="H427" s="178"/>
      <c r="L427" s="179"/>
    </row>
    <row r="428" ht="15.75" customHeight="1">
      <c r="E428" s="202"/>
      <c r="G428" s="177"/>
      <c r="H428" s="178"/>
      <c r="L428" s="179"/>
    </row>
    <row r="429" ht="15.75" customHeight="1">
      <c r="E429" s="202"/>
      <c r="G429" s="177"/>
      <c r="H429" s="178"/>
      <c r="L429" s="179"/>
    </row>
    <row r="430" ht="15.75" customHeight="1">
      <c r="E430" s="202"/>
      <c r="G430" s="177"/>
      <c r="H430" s="178"/>
      <c r="L430" s="179"/>
    </row>
    <row r="431" ht="15.75" customHeight="1">
      <c r="E431" s="202"/>
      <c r="G431" s="177"/>
      <c r="H431" s="178"/>
      <c r="L431" s="179"/>
    </row>
    <row r="432" ht="15.75" customHeight="1">
      <c r="E432" s="202"/>
      <c r="G432" s="177"/>
      <c r="H432" s="178"/>
      <c r="L432" s="179"/>
    </row>
    <row r="433" ht="15.75" customHeight="1">
      <c r="E433" s="202"/>
      <c r="G433" s="177"/>
      <c r="H433" s="178"/>
      <c r="L433" s="179"/>
    </row>
    <row r="434" ht="15.75" customHeight="1">
      <c r="E434" s="202"/>
      <c r="G434" s="177"/>
      <c r="H434" s="178"/>
      <c r="L434" s="179"/>
    </row>
    <row r="435" ht="15.75" customHeight="1">
      <c r="E435" s="202"/>
      <c r="G435" s="177"/>
      <c r="H435" s="178"/>
      <c r="L435" s="179"/>
    </row>
    <row r="436" ht="15.75" customHeight="1">
      <c r="E436" s="202"/>
      <c r="G436" s="177"/>
      <c r="H436" s="178"/>
      <c r="L436" s="179"/>
    </row>
    <row r="437" ht="15.75" customHeight="1">
      <c r="E437" s="202"/>
      <c r="G437" s="177"/>
      <c r="H437" s="178"/>
      <c r="L437" s="179"/>
    </row>
    <row r="438" ht="15.75" customHeight="1">
      <c r="E438" s="202"/>
      <c r="G438" s="177"/>
      <c r="H438" s="178"/>
      <c r="L438" s="179"/>
    </row>
    <row r="439" ht="15.75" customHeight="1">
      <c r="E439" s="202"/>
      <c r="G439" s="177"/>
      <c r="H439" s="178"/>
      <c r="L439" s="179"/>
    </row>
    <row r="440" ht="15.75" customHeight="1">
      <c r="E440" s="202"/>
      <c r="G440" s="177"/>
      <c r="H440" s="178"/>
      <c r="L440" s="179"/>
    </row>
    <row r="441" ht="15.75" customHeight="1">
      <c r="E441" s="202"/>
      <c r="G441" s="177"/>
      <c r="H441" s="178"/>
      <c r="L441" s="179"/>
    </row>
    <row r="442" ht="15.75" customHeight="1">
      <c r="E442" s="202"/>
      <c r="G442" s="177"/>
      <c r="H442" s="178"/>
      <c r="L442" s="179"/>
    </row>
    <row r="443" ht="15.75" customHeight="1">
      <c r="E443" s="202"/>
      <c r="G443" s="177"/>
      <c r="H443" s="178"/>
      <c r="L443" s="179"/>
    </row>
    <row r="444" ht="15.75" customHeight="1">
      <c r="E444" s="202"/>
      <c r="G444" s="177"/>
      <c r="H444" s="178"/>
      <c r="L444" s="179"/>
    </row>
    <row r="445" ht="15.75" customHeight="1">
      <c r="E445" s="202"/>
      <c r="G445" s="177"/>
      <c r="H445" s="178"/>
      <c r="L445" s="179"/>
    </row>
    <row r="446" ht="15.75" customHeight="1">
      <c r="E446" s="202"/>
      <c r="G446" s="177"/>
      <c r="H446" s="178"/>
      <c r="L446" s="179"/>
    </row>
    <row r="447" ht="15.75" customHeight="1">
      <c r="E447" s="202"/>
      <c r="G447" s="177"/>
      <c r="H447" s="178"/>
      <c r="L447" s="179"/>
    </row>
    <row r="448" ht="15.75" customHeight="1">
      <c r="E448" s="202"/>
      <c r="G448" s="177"/>
      <c r="H448" s="178"/>
      <c r="L448" s="179"/>
    </row>
    <row r="449" ht="15.75" customHeight="1">
      <c r="E449" s="202"/>
      <c r="G449" s="177"/>
      <c r="H449" s="178"/>
      <c r="L449" s="179"/>
    </row>
    <row r="450" ht="15.75" customHeight="1">
      <c r="E450" s="202"/>
      <c r="G450" s="177"/>
      <c r="H450" s="178"/>
      <c r="L450" s="179"/>
    </row>
    <row r="451" ht="15.75" customHeight="1">
      <c r="E451" s="202"/>
      <c r="G451" s="177"/>
      <c r="H451" s="178"/>
      <c r="L451" s="179"/>
    </row>
    <row r="452" ht="15.75" customHeight="1">
      <c r="E452" s="202"/>
      <c r="G452" s="177"/>
      <c r="H452" s="178"/>
      <c r="L452" s="179"/>
    </row>
    <row r="453" ht="15.75" customHeight="1">
      <c r="E453" s="202"/>
      <c r="G453" s="177"/>
      <c r="H453" s="178"/>
      <c r="L453" s="179"/>
    </row>
    <row r="454" ht="15.75" customHeight="1">
      <c r="E454" s="202"/>
      <c r="G454" s="177"/>
      <c r="H454" s="178"/>
      <c r="L454" s="179"/>
    </row>
    <row r="455" ht="15.75" customHeight="1">
      <c r="E455" s="202"/>
      <c r="G455" s="177"/>
      <c r="H455" s="178"/>
      <c r="L455" s="179"/>
    </row>
    <row r="456" ht="15.75" customHeight="1">
      <c r="E456" s="202"/>
      <c r="G456" s="177"/>
      <c r="H456" s="178"/>
      <c r="L456" s="179"/>
    </row>
    <row r="457" ht="15.75" customHeight="1">
      <c r="E457" s="202"/>
      <c r="G457" s="177"/>
      <c r="H457" s="178"/>
      <c r="L457" s="179"/>
    </row>
    <row r="458" ht="15.75" customHeight="1">
      <c r="E458" s="202"/>
      <c r="G458" s="177"/>
      <c r="H458" s="178"/>
      <c r="L458" s="179"/>
    </row>
    <row r="459" ht="15.75" customHeight="1">
      <c r="E459" s="202"/>
      <c r="G459" s="177"/>
      <c r="H459" s="178"/>
      <c r="L459" s="179"/>
    </row>
    <row r="460" ht="15.75" customHeight="1">
      <c r="E460" s="202"/>
      <c r="G460" s="177"/>
      <c r="H460" s="178"/>
      <c r="L460" s="179"/>
    </row>
    <row r="461" ht="15.75" customHeight="1">
      <c r="E461" s="202"/>
      <c r="G461" s="177"/>
      <c r="H461" s="178"/>
      <c r="L461" s="179"/>
    </row>
    <row r="462" ht="15.75" customHeight="1">
      <c r="E462" s="202"/>
      <c r="G462" s="177"/>
      <c r="H462" s="178"/>
      <c r="L462" s="179"/>
    </row>
    <row r="463" ht="15.75" customHeight="1">
      <c r="E463" s="202"/>
      <c r="G463" s="177"/>
      <c r="H463" s="178"/>
      <c r="L463" s="179"/>
    </row>
    <row r="464" ht="15.75" customHeight="1">
      <c r="E464" s="202"/>
      <c r="G464" s="177"/>
      <c r="H464" s="178"/>
      <c r="L464" s="179"/>
    </row>
    <row r="465" ht="15.75" customHeight="1">
      <c r="E465" s="202"/>
      <c r="G465" s="177"/>
      <c r="H465" s="178"/>
      <c r="L465" s="179"/>
    </row>
    <row r="466" ht="15.75" customHeight="1">
      <c r="E466" s="202"/>
      <c r="G466" s="177"/>
      <c r="H466" s="178"/>
      <c r="L466" s="179"/>
    </row>
    <row r="467" ht="15.75" customHeight="1">
      <c r="E467" s="202"/>
      <c r="G467" s="177"/>
      <c r="H467" s="178"/>
      <c r="L467" s="179"/>
    </row>
    <row r="468" ht="15.75" customHeight="1">
      <c r="E468" s="202"/>
      <c r="G468" s="177"/>
      <c r="H468" s="178"/>
      <c r="L468" s="179"/>
    </row>
    <row r="469" ht="15.75" customHeight="1">
      <c r="E469" s="202"/>
      <c r="G469" s="177"/>
      <c r="H469" s="178"/>
      <c r="L469" s="179"/>
    </row>
    <row r="470" ht="15.75" customHeight="1">
      <c r="E470" s="202"/>
      <c r="G470" s="177"/>
      <c r="H470" s="178"/>
      <c r="L470" s="179"/>
    </row>
    <row r="471" ht="15.75" customHeight="1">
      <c r="E471" s="202"/>
      <c r="G471" s="177"/>
      <c r="H471" s="178"/>
      <c r="L471" s="179"/>
    </row>
    <row r="472" ht="15.75" customHeight="1">
      <c r="E472" s="202"/>
      <c r="G472" s="177"/>
      <c r="H472" s="178"/>
      <c r="L472" s="179"/>
    </row>
    <row r="473" ht="15.75" customHeight="1">
      <c r="E473" s="202"/>
      <c r="G473" s="177"/>
      <c r="H473" s="178"/>
      <c r="L473" s="179"/>
    </row>
    <row r="474" ht="15.75" customHeight="1">
      <c r="E474" s="202"/>
      <c r="G474" s="177"/>
      <c r="H474" s="178"/>
      <c r="L474" s="179"/>
    </row>
    <row r="475" ht="15.75" customHeight="1">
      <c r="E475" s="202"/>
      <c r="G475" s="177"/>
      <c r="H475" s="178"/>
      <c r="L475" s="179"/>
    </row>
    <row r="476" ht="15.75" customHeight="1">
      <c r="E476" s="202"/>
      <c r="G476" s="177"/>
      <c r="H476" s="178"/>
      <c r="L476" s="179"/>
    </row>
    <row r="477" ht="15.75" customHeight="1">
      <c r="E477" s="202"/>
      <c r="G477" s="177"/>
      <c r="H477" s="178"/>
      <c r="L477" s="179"/>
    </row>
    <row r="478" ht="15.75" customHeight="1">
      <c r="E478" s="202"/>
      <c r="G478" s="177"/>
      <c r="H478" s="178"/>
      <c r="L478" s="179"/>
    </row>
    <row r="479" ht="15.75" customHeight="1">
      <c r="E479" s="202"/>
      <c r="G479" s="177"/>
      <c r="H479" s="178"/>
      <c r="L479" s="179"/>
    </row>
    <row r="480" ht="15.75" customHeight="1">
      <c r="E480" s="202"/>
      <c r="G480" s="177"/>
      <c r="H480" s="178"/>
      <c r="L480" s="179"/>
    </row>
    <row r="481" ht="15.75" customHeight="1">
      <c r="E481" s="202"/>
      <c r="G481" s="177"/>
      <c r="H481" s="178"/>
      <c r="L481" s="179"/>
    </row>
    <row r="482" ht="15.75" customHeight="1">
      <c r="E482" s="202"/>
      <c r="G482" s="177"/>
      <c r="H482" s="178"/>
      <c r="L482" s="179"/>
    </row>
    <row r="483" ht="15.75" customHeight="1">
      <c r="E483" s="202"/>
      <c r="G483" s="177"/>
      <c r="H483" s="178"/>
      <c r="L483" s="179"/>
    </row>
    <row r="484" ht="15.75" customHeight="1">
      <c r="E484" s="202"/>
      <c r="G484" s="177"/>
      <c r="H484" s="178"/>
      <c r="L484" s="179"/>
    </row>
    <row r="485" ht="15.75" customHeight="1">
      <c r="E485" s="202"/>
      <c r="G485" s="177"/>
      <c r="H485" s="178"/>
      <c r="L485" s="179"/>
    </row>
    <row r="486" ht="15.75" customHeight="1">
      <c r="E486" s="202"/>
      <c r="G486" s="177"/>
      <c r="H486" s="178"/>
      <c r="L486" s="179"/>
    </row>
    <row r="487" ht="15.75" customHeight="1">
      <c r="E487" s="202"/>
      <c r="G487" s="177"/>
      <c r="H487" s="178"/>
      <c r="L487" s="179"/>
    </row>
    <row r="488" ht="15.75" customHeight="1">
      <c r="E488" s="202"/>
      <c r="G488" s="177"/>
      <c r="H488" s="178"/>
      <c r="L488" s="179"/>
    </row>
    <row r="489" ht="15.75" customHeight="1">
      <c r="E489" s="202"/>
      <c r="G489" s="177"/>
      <c r="H489" s="178"/>
      <c r="L489" s="179"/>
    </row>
    <row r="490" ht="15.75" customHeight="1">
      <c r="E490" s="202"/>
      <c r="G490" s="177"/>
      <c r="H490" s="178"/>
      <c r="L490" s="179"/>
    </row>
    <row r="491" ht="15.75" customHeight="1">
      <c r="E491" s="202"/>
      <c r="G491" s="177"/>
      <c r="H491" s="178"/>
      <c r="L491" s="179"/>
    </row>
    <row r="492" ht="15.75" customHeight="1">
      <c r="E492" s="202"/>
      <c r="G492" s="177"/>
      <c r="H492" s="178"/>
      <c r="L492" s="179"/>
    </row>
    <row r="493" ht="15.75" customHeight="1">
      <c r="E493" s="202"/>
      <c r="G493" s="177"/>
      <c r="H493" s="178"/>
      <c r="L493" s="179"/>
    </row>
    <row r="494" ht="15.75" customHeight="1">
      <c r="E494" s="202"/>
      <c r="G494" s="177"/>
      <c r="H494" s="178"/>
      <c r="L494" s="179"/>
    </row>
    <row r="495" ht="15.75" customHeight="1">
      <c r="E495" s="202"/>
      <c r="G495" s="177"/>
      <c r="H495" s="178"/>
      <c r="L495" s="179"/>
    </row>
    <row r="496" ht="15.75" customHeight="1">
      <c r="E496" s="202"/>
      <c r="G496" s="177"/>
      <c r="H496" s="178"/>
      <c r="L496" s="179"/>
    </row>
    <row r="497" ht="15.75" customHeight="1">
      <c r="E497" s="202"/>
      <c r="G497" s="177"/>
      <c r="H497" s="178"/>
      <c r="L497" s="179"/>
    </row>
    <row r="498" ht="15.75" customHeight="1">
      <c r="E498" s="202"/>
      <c r="G498" s="177"/>
      <c r="H498" s="178"/>
      <c r="L498" s="179"/>
    </row>
    <row r="499" ht="15.75" customHeight="1">
      <c r="E499" s="202"/>
      <c r="G499" s="177"/>
      <c r="H499" s="178"/>
      <c r="L499" s="179"/>
    </row>
    <row r="500" ht="15.75" customHeight="1">
      <c r="E500" s="202"/>
      <c r="G500" s="177"/>
      <c r="H500" s="178"/>
      <c r="L500" s="179"/>
    </row>
    <row r="501" ht="15.75" customHeight="1">
      <c r="E501" s="202"/>
      <c r="G501" s="177"/>
      <c r="H501" s="178"/>
      <c r="L501" s="179"/>
    </row>
    <row r="502" ht="15.75" customHeight="1">
      <c r="E502" s="202"/>
      <c r="G502" s="177"/>
      <c r="H502" s="178"/>
      <c r="L502" s="179"/>
    </row>
    <row r="503" ht="15.75" customHeight="1">
      <c r="E503" s="202"/>
      <c r="G503" s="177"/>
      <c r="H503" s="178"/>
      <c r="L503" s="179"/>
    </row>
    <row r="504" ht="15.75" customHeight="1">
      <c r="E504" s="202"/>
      <c r="G504" s="177"/>
      <c r="H504" s="178"/>
      <c r="L504" s="179"/>
    </row>
    <row r="505" ht="15.75" customHeight="1">
      <c r="E505" s="202"/>
      <c r="G505" s="177"/>
      <c r="H505" s="178"/>
      <c r="L505" s="179"/>
    </row>
    <row r="506" ht="15.75" customHeight="1">
      <c r="E506" s="202"/>
      <c r="G506" s="177"/>
      <c r="H506" s="178"/>
      <c r="L506" s="179"/>
    </row>
    <row r="507" ht="15.75" customHeight="1">
      <c r="E507" s="202"/>
      <c r="G507" s="177"/>
      <c r="H507" s="178"/>
      <c r="L507" s="179"/>
    </row>
    <row r="508" ht="15.75" customHeight="1">
      <c r="E508" s="202"/>
      <c r="G508" s="177"/>
      <c r="H508" s="178"/>
      <c r="L508" s="179"/>
    </row>
    <row r="509" ht="15.75" customHeight="1">
      <c r="E509" s="202"/>
      <c r="G509" s="177"/>
      <c r="H509" s="178"/>
      <c r="L509" s="179"/>
    </row>
    <row r="510" ht="15.75" customHeight="1">
      <c r="E510" s="202"/>
      <c r="G510" s="177"/>
      <c r="H510" s="178"/>
      <c r="L510" s="179"/>
    </row>
    <row r="511" ht="15.75" customHeight="1">
      <c r="E511" s="202"/>
      <c r="G511" s="177"/>
      <c r="H511" s="178"/>
      <c r="L511" s="179"/>
    </row>
    <row r="512" ht="15.75" customHeight="1">
      <c r="E512" s="202"/>
      <c r="G512" s="177"/>
      <c r="H512" s="178"/>
      <c r="L512" s="179"/>
    </row>
    <row r="513" ht="15.75" customHeight="1">
      <c r="E513" s="202"/>
      <c r="G513" s="177"/>
      <c r="H513" s="178"/>
      <c r="L513" s="179"/>
    </row>
    <row r="514" ht="15.75" customHeight="1">
      <c r="E514" s="202"/>
      <c r="G514" s="177"/>
      <c r="H514" s="178"/>
      <c r="L514" s="179"/>
    </row>
    <row r="515" ht="15.75" customHeight="1">
      <c r="E515" s="202"/>
      <c r="G515" s="177"/>
      <c r="H515" s="178"/>
      <c r="L515" s="179"/>
    </row>
    <row r="516" ht="15.75" customHeight="1">
      <c r="E516" s="202"/>
      <c r="G516" s="177"/>
      <c r="H516" s="178"/>
      <c r="L516" s="179"/>
    </row>
    <row r="517" ht="15.75" customHeight="1">
      <c r="E517" s="202"/>
      <c r="G517" s="177"/>
      <c r="H517" s="178"/>
      <c r="L517" s="179"/>
    </row>
    <row r="518" ht="15.75" customHeight="1">
      <c r="E518" s="202"/>
      <c r="G518" s="177"/>
      <c r="H518" s="178"/>
      <c r="L518" s="179"/>
    </row>
    <row r="519" ht="15.75" customHeight="1">
      <c r="E519" s="202"/>
      <c r="G519" s="177"/>
      <c r="H519" s="178"/>
      <c r="L519" s="179"/>
    </row>
    <row r="520" ht="15.75" customHeight="1">
      <c r="E520" s="202"/>
      <c r="G520" s="177"/>
      <c r="H520" s="178"/>
      <c r="L520" s="179"/>
    </row>
    <row r="521" ht="15.75" customHeight="1">
      <c r="E521" s="202"/>
      <c r="G521" s="177"/>
      <c r="H521" s="178"/>
      <c r="L521" s="179"/>
    </row>
    <row r="522" ht="15.75" customHeight="1">
      <c r="E522" s="202"/>
      <c r="G522" s="177"/>
      <c r="H522" s="178"/>
      <c r="L522" s="179"/>
    </row>
    <row r="523" ht="15.75" customHeight="1">
      <c r="E523" s="202"/>
      <c r="G523" s="177"/>
      <c r="H523" s="178"/>
      <c r="L523" s="179"/>
    </row>
    <row r="524" ht="15.75" customHeight="1">
      <c r="E524" s="202"/>
      <c r="G524" s="177"/>
      <c r="H524" s="178"/>
      <c r="L524" s="179"/>
    </row>
    <row r="525" ht="15.75" customHeight="1">
      <c r="E525" s="202"/>
      <c r="G525" s="177"/>
      <c r="H525" s="178"/>
      <c r="L525" s="179"/>
    </row>
    <row r="526" ht="15.75" customHeight="1">
      <c r="E526" s="202"/>
      <c r="G526" s="177"/>
      <c r="H526" s="178"/>
      <c r="L526" s="179"/>
    </row>
    <row r="527" ht="15.75" customHeight="1">
      <c r="E527" s="202"/>
      <c r="G527" s="177"/>
      <c r="H527" s="178"/>
      <c r="L527" s="179"/>
    </row>
    <row r="528" ht="15.75" customHeight="1">
      <c r="E528" s="202"/>
      <c r="G528" s="177"/>
      <c r="H528" s="178"/>
      <c r="L528" s="179"/>
    </row>
    <row r="529" ht="15.75" customHeight="1">
      <c r="E529" s="202"/>
      <c r="G529" s="177"/>
      <c r="H529" s="178"/>
      <c r="L529" s="179"/>
    </row>
    <row r="530" ht="15.75" customHeight="1">
      <c r="E530" s="202"/>
      <c r="G530" s="177"/>
      <c r="H530" s="178"/>
      <c r="L530" s="179"/>
    </row>
    <row r="531" ht="15.75" customHeight="1">
      <c r="E531" s="202"/>
      <c r="G531" s="177"/>
      <c r="H531" s="178"/>
      <c r="L531" s="179"/>
    </row>
    <row r="532" ht="15.75" customHeight="1">
      <c r="E532" s="202"/>
      <c r="G532" s="177"/>
      <c r="H532" s="178"/>
      <c r="L532" s="179"/>
    </row>
    <row r="533" ht="15.75" customHeight="1">
      <c r="E533" s="202"/>
      <c r="G533" s="177"/>
      <c r="H533" s="178"/>
      <c r="L533" s="179"/>
    </row>
    <row r="534" ht="15.75" customHeight="1">
      <c r="E534" s="202"/>
      <c r="G534" s="177"/>
      <c r="H534" s="178"/>
      <c r="L534" s="179"/>
    </row>
    <row r="535" ht="15.75" customHeight="1">
      <c r="E535" s="202"/>
      <c r="G535" s="177"/>
      <c r="H535" s="178"/>
      <c r="L535" s="179"/>
    </row>
    <row r="536" ht="15.75" customHeight="1">
      <c r="E536" s="202"/>
      <c r="G536" s="177"/>
      <c r="H536" s="178"/>
      <c r="L536" s="179"/>
    </row>
    <row r="537" ht="15.75" customHeight="1">
      <c r="E537" s="202"/>
      <c r="G537" s="177"/>
      <c r="H537" s="178"/>
      <c r="L537" s="179"/>
    </row>
    <row r="538" ht="15.75" customHeight="1">
      <c r="E538" s="202"/>
      <c r="G538" s="177"/>
      <c r="H538" s="178"/>
      <c r="L538" s="179"/>
    </row>
    <row r="539" ht="15.75" customHeight="1">
      <c r="E539" s="202"/>
      <c r="G539" s="177"/>
      <c r="H539" s="178"/>
      <c r="L539" s="179"/>
    </row>
    <row r="540" ht="15.75" customHeight="1">
      <c r="E540" s="202"/>
      <c r="G540" s="177"/>
      <c r="H540" s="178"/>
      <c r="L540" s="179"/>
    </row>
    <row r="541" ht="15.75" customHeight="1">
      <c r="E541" s="202"/>
      <c r="G541" s="177"/>
      <c r="H541" s="178"/>
      <c r="L541" s="179"/>
    </row>
    <row r="542" ht="15.75" customHeight="1">
      <c r="E542" s="202"/>
      <c r="G542" s="177"/>
      <c r="H542" s="178"/>
      <c r="L542" s="179"/>
    </row>
    <row r="543" ht="15.75" customHeight="1">
      <c r="E543" s="202"/>
      <c r="G543" s="177"/>
      <c r="H543" s="178"/>
      <c r="L543" s="179"/>
    </row>
    <row r="544" ht="15.75" customHeight="1">
      <c r="E544" s="202"/>
      <c r="G544" s="177"/>
      <c r="H544" s="178"/>
      <c r="L544" s="179"/>
    </row>
    <row r="545" ht="15.75" customHeight="1">
      <c r="E545" s="202"/>
      <c r="G545" s="177"/>
      <c r="H545" s="178"/>
      <c r="L545" s="179"/>
    </row>
    <row r="546" ht="15.75" customHeight="1">
      <c r="E546" s="202"/>
      <c r="G546" s="177"/>
      <c r="H546" s="178"/>
      <c r="L546" s="179"/>
    </row>
    <row r="547" ht="15.75" customHeight="1">
      <c r="E547" s="202"/>
      <c r="G547" s="177"/>
      <c r="H547" s="178"/>
      <c r="L547" s="179"/>
    </row>
    <row r="548" ht="15.75" customHeight="1">
      <c r="E548" s="202"/>
      <c r="G548" s="177"/>
      <c r="H548" s="178"/>
      <c r="L548" s="179"/>
    </row>
    <row r="549" ht="15.75" customHeight="1">
      <c r="E549" s="202"/>
      <c r="G549" s="177"/>
      <c r="H549" s="178"/>
      <c r="L549" s="179"/>
    </row>
    <row r="550" ht="15.75" customHeight="1">
      <c r="E550" s="202"/>
      <c r="G550" s="177"/>
      <c r="H550" s="178"/>
      <c r="L550" s="179"/>
    </row>
    <row r="551" ht="15.75" customHeight="1">
      <c r="E551" s="202"/>
      <c r="G551" s="177"/>
      <c r="H551" s="178"/>
      <c r="L551" s="179"/>
    </row>
    <row r="552" ht="15.75" customHeight="1">
      <c r="E552" s="202"/>
      <c r="G552" s="177"/>
      <c r="H552" s="178"/>
      <c r="L552" s="179"/>
    </row>
    <row r="553" ht="15.75" customHeight="1">
      <c r="E553" s="202"/>
      <c r="G553" s="177"/>
      <c r="H553" s="178"/>
      <c r="L553" s="179"/>
    </row>
    <row r="554" ht="15.75" customHeight="1">
      <c r="E554" s="202"/>
      <c r="G554" s="177"/>
      <c r="H554" s="178"/>
      <c r="L554" s="179"/>
    </row>
    <row r="555" ht="15.75" customHeight="1">
      <c r="E555" s="202"/>
      <c r="G555" s="177"/>
      <c r="H555" s="178"/>
      <c r="L555" s="179"/>
    </row>
    <row r="556" ht="15.75" customHeight="1">
      <c r="E556" s="202"/>
      <c r="G556" s="177"/>
      <c r="H556" s="178"/>
      <c r="L556" s="179"/>
    </row>
    <row r="557" ht="15.75" customHeight="1">
      <c r="E557" s="202"/>
      <c r="G557" s="177"/>
      <c r="H557" s="178"/>
      <c r="L557" s="179"/>
    </row>
    <row r="558" ht="15.75" customHeight="1">
      <c r="E558" s="202"/>
      <c r="G558" s="177"/>
      <c r="H558" s="178"/>
      <c r="L558" s="179"/>
    </row>
    <row r="559" ht="15.75" customHeight="1">
      <c r="E559" s="202"/>
      <c r="G559" s="177"/>
      <c r="H559" s="178"/>
      <c r="L559" s="179"/>
    </row>
    <row r="560" ht="15.75" customHeight="1">
      <c r="E560" s="202"/>
      <c r="G560" s="177"/>
      <c r="H560" s="178"/>
      <c r="L560" s="179"/>
    </row>
    <row r="561" ht="15.75" customHeight="1">
      <c r="E561" s="202"/>
      <c r="G561" s="177"/>
      <c r="H561" s="178"/>
      <c r="L561" s="179"/>
    </row>
    <row r="562" ht="15.75" customHeight="1">
      <c r="E562" s="202"/>
      <c r="G562" s="177"/>
      <c r="H562" s="178"/>
      <c r="L562" s="179"/>
    </row>
    <row r="563" ht="15.75" customHeight="1">
      <c r="E563" s="202"/>
      <c r="G563" s="177"/>
      <c r="H563" s="178"/>
      <c r="L563" s="179"/>
    </row>
    <row r="564" ht="15.75" customHeight="1">
      <c r="E564" s="202"/>
      <c r="G564" s="177"/>
      <c r="H564" s="178"/>
      <c r="L564" s="179"/>
    </row>
    <row r="565" ht="15.75" customHeight="1">
      <c r="E565" s="202"/>
      <c r="G565" s="177"/>
      <c r="H565" s="178"/>
      <c r="L565" s="179"/>
    </row>
    <row r="566" ht="15.75" customHeight="1">
      <c r="E566" s="202"/>
      <c r="G566" s="177"/>
      <c r="H566" s="178"/>
      <c r="L566" s="179"/>
    </row>
    <row r="567" ht="15.75" customHeight="1">
      <c r="E567" s="202"/>
      <c r="G567" s="177"/>
      <c r="H567" s="178"/>
      <c r="L567" s="179"/>
    </row>
    <row r="568" ht="15.75" customHeight="1">
      <c r="E568" s="202"/>
      <c r="G568" s="177"/>
      <c r="H568" s="178"/>
      <c r="L568" s="179"/>
    </row>
    <row r="569" ht="15.75" customHeight="1">
      <c r="E569" s="202"/>
      <c r="G569" s="177"/>
      <c r="H569" s="178"/>
      <c r="L569" s="179"/>
    </row>
    <row r="570" ht="15.75" customHeight="1">
      <c r="E570" s="202"/>
      <c r="G570" s="177"/>
      <c r="H570" s="178"/>
      <c r="L570" s="179"/>
    </row>
    <row r="571" ht="15.75" customHeight="1">
      <c r="E571" s="202"/>
      <c r="G571" s="177"/>
      <c r="H571" s="178"/>
      <c r="L571" s="179"/>
    </row>
    <row r="572" ht="15.75" customHeight="1">
      <c r="E572" s="202"/>
      <c r="G572" s="177"/>
      <c r="H572" s="178"/>
      <c r="L572" s="179"/>
    </row>
    <row r="573" ht="15.75" customHeight="1">
      <c r="E573" s="202"/>
      <c r="G573" s="177"/>
      <c r="H573" s="178"/>
      <c r="L573" s="179"/>
    </row>
    <row r="574" ht="15.75" customHeight="1">
      <c r="E574" s="202"/>
      <c r="G574" s="177"/>
      <c r="H574" s="178"/>
      <c r="L574" s="179"/>
    </row>
    <row r="575" ht="15.75" customHeight="1">
      <c r="E575" s="202"/>
      <c r="G575" s="177"/>
      <c r="H575" s="178"/>
      <c r="L575" s="179"/>
    </row>
    <row r="576" ht="15.75" customHeight="1">
      <c r="E576" s="202"/>
      <c r="G576" s="177"/>
      <c r="H576" s="178"/>
      <c r="L576" s="179"/>
    </row>
    <row r="577" ht="15.75" customHeight="1">
      <c r="E577" s="202"/>
      <c r="G577" s="177"/>
      <c r="H577" s="178"/>
      <c r="L577" s="179"/>
    </row>
    <row r="578" ht="15.75" customHeight="1">
      <c r="E578" s="202"/>
      <c r="G578" s="177"/>
      <c r="H578" s="178"/>
      <c r="L578" s="179"/>
    </row>
    <row r="579" ht="15.75" customHeight="1">
      <c r="E579" s="202"/>
      <c r="G579" s="177"/>
      <c r="H579" s="178"/>
      <c r="L579" s="179"/>
    </row>
    <row r="580" ht="15.75" customHeight="1">
      <c r="E580" s="202"/>
      <c r="G580" s="177"/>
      <c r="H580" s="178"/>
      <c r="L580" s="179"/>
    </row>
    <row r="581" ht="15.75" customHeight="1">
      <c r="E581" s="202"/>
      <c r="G581" s="177"/>
      <c r="H581" s="178"/>
      <c r="L581" s="179"/>
    </row>
    <row r="582" ht="15.75" customHeight="1">
      <c r="E582" s="202"/>
      <c r="G582" s="177"/>
      <c r="H582" s="178"/>
      <c r="L582" s="179"/>
    </row>
    <row r="583" ht="15.75" customHeight="1">
      <c r="E583" s="202"/>
      <c r="G583" s="177"/>
      <c r="H583" s="178"/>
      <c r="L583" s="179"/>
    </row>
    <row r="584" ht="15.75" customHeight="1">
      <c r="E584" s="202"/>
      <c r="G584" s="177"/>
      <c r="H584" s="178"/>
      <c r="L584" s="179"/>
    </row>
    <row r="585" ht="15.75" customHeight="1">
      <c r="E585" s="202"/>
      <c r="G585" s="177"/>
      <c r="H585" s="178"/>
      <c r="L585" s="179"/>
    </row>
    <row r="586" ht="15.75" customHeight="1">
      <c r="E586" s="202"/>
      <c r="G586" s="177"/>
      <c r="H586" s="178"/>
      <c r="L586" s="179"/>
    </row>
    <row r="587" ht="15.75" customHeight="1">
      <c r="E587" s="202"/>
      <c r="G587" s="177"/>
      <c r="H587" s="178"/>
      <c r="L587" s="179"/>
    </row>
    <row r="588" ht="15.75" customHeight="1">
      <c r="E588" s="202"/>
      <c r="G588" s="177"/>
      <c r="H588" s="178"/>
      <c r="L588" s="179"/>
    </row>
    <row r="589" ht="15.75" customHeight="1">
      <c r="E589" s="202"/>
      <c r="G589" s="177"/>
      <c r="H589" s="178"/>
      <c r="L589" s="179"/>
    </row>
    <row r="590" ht="15.75" customHeight="1">
      <c r="E590" s="202"/>
      <c r="G590" s="177"/>
      <c r="H590" s="178"/>
      <c r="L590" s="179"/>
    </row>
    <row r="591" ht="15.75" customHeight="1">
      <c r="E591" s="202"/>
      <c r="G591" s="177"/>
      <c r="H591" s="178"/>
      <c r="L591" s="179"/>
    </row>
    <row r="592" ht="15.75" customHeight="1">
      <c r="E592" s="202"/>
      <c r="G592" s="177"/>
      <c r="H592" s="178"/>
      <c r="L592" s="179"/>
    </row>
    <row r="593" ht="15.75" customHeight="1">
      <c r="E593" s="202"/>
      <c r="G593" s="177"/>
      <c r="H593" s="178"/>
      <c r="L593" s="179"/>
    </row>
    <row r="594" ht="15.75" customHeight="1">
      <c r="E594" s="202"/>
      <c r="G594" s="177"/>
      <c r="H594" s="178"/>
      <c r="L594" s="179"/>
    </row>
    <row r="595" ht="15.75" customHeight="1">
      <c r="E595" s="202"/>
      <c r="G595" s="177"/>
      <c r="H595" s="178"/>
      <c r="L595" s="179"/>
    </row>
    <row r="596" ht="15.75" customHeight="1">
      <c r="E596" s="202"/>
      <c r="G596" s="177"/>
      <c r="H596" s="178"/>
      <c r="L596" s="179"/>
    </row>
    <row r="597" ht="15.75" customHeight="1">
      <c r="E597" s="202"/>
      <c r="G597" s="177"/>
      <c r="H597" s="178"/>
      <c r="L597" s="179"/>
    </row>
    <row r="598" ht="15.75" customHeight="1">
      <c r="E598" s="202"/>
      <c r="G598" s="177"/>
      <c r="H598" s="178"/>
      <c r="L598" s="179"/>
    </row>
    <row r="599" ht="15.75" customHeight="1">
      <c r="E599" s="202"/>
      <c r="G599" s="177"/>
      <c r="H599" s="178"/>
      <c r="L599" s="179"/>
    </row>
    <row r="600" ht="15.75" customHeight="1">
      <c r="E600" s="202"/>
      <c r="G600" s="177"/>
      <c r="H600" s="178"/>
      <c r="L600" s="179"/>
    </row>
    <row r="601" ht="15.75" customHeight="1">
      <c r="E601" s="202"/>
      <c r="G601" s="177"/>
      <c r="H601" s="178"/>
      <c r="L601" s="179"/>
    </row>
    <row r="602" ht="15.75" customHeight="1">
      <c r="E602" s="202"/>
      <c r="G602" s="177"/>
      <c r="H602" s="178"/>
      <c r="L602" s="179"/>
    </row>
    <row r="603" ht="15.75" customHeight="1">
      <c r="E603" s="202"/>
      <c r="G603" s="177"/>
      <c r="H603" s="178"/>
      <c r="L603" s="179"/>
    </row>
    <row r="604" ht="15.75" customHeight="1">
      <c r="E604" s="202"/>
      <c r="G604" s="177"/>
      <c r="H604" s="178"/>
      <c r="L604" s="179"/>
    </row>
    <row r="605" ht="15.75" customHeight="1">
      <c r="E605" s="202"/>
      <c r="G605" s="177"/>
      <c r="H605" s="178"/>
      <c r="L605" s="179"/>
    </row>
    <row r="606" ht="15.75" customHeight="1">
      <c r="E606" s="202"/>
      <c r="G606" s="177"/>
      <c r="H606" s="178"/>
      <c r="L606" s="179"/>
    </row>
    <row r="607" ht="15.75" customHeight="1">
      <c r="E607" s="202"/>
      <c r="G607" s="177"/>
      <c r="H607" s="178"/>
      <c r="L607" s="179"/>
    </row>
    <row r="608" ht="15.75" customHeight="1">
      <c r="E608" s="202"/>
      <c r="G608" s="177"/>
      <c r="H608" s="178"/>
      <c r="L608" s="179"/>
    </row>
    <row r="609" ht="15.75" customHeight="1">
      <c r="E609" s="202"/>
      <c r="G609" s="177"/>
      <c r="H609" s="178"/>
      <c r="L609" s="179"/>
    </row>
    <row r="610" ht="15.75" customHeight="1">
      <c r="E610" s="202"/>
      <c r="G610" s="177"/>
      <c r="H610" s="178"/>
      <c r="L610" s="179"/>
    </row>
    <row r="611" ht="15.75" customHeight="1">
      <c r="E611" s="202"/>
      <c r="G611" s="177"/>
      <c r="H611" s="178"/>
      <c r="L611" s="179"/>
    </row>
    <row r="612" ht="15.75" customHeight="1">
      <c r="E612" s="202"/>
      <c r="G612" s="177"/>
      <c r="H612" s="178"/>
      <c r="L612" s="179"/>
    </row>
    <row r="613" ht="15.75" customHeight="1">
      <c r="E613" s="202"/>
      <c r="G613" s="177"/>
      <c r="H613" s="178"/>
      <c r="L613" s="179"/>
    </row>
    <row r="614" ht="15.75" customHeight="1">
      <c r="E614" s="202"/>
      <c r="G614" s="177"/>
      <c r="H614" s="178"/>
      <c r="L614" s="179"/>
    </row>
    <row r="615" ht="15.75" customHeight="1">
      <c r="E615" s="202"/>
      <c r="G615" s="177"/>
      <c r="H615" s="178"/>
      <c r="L615" s="179"/>
    </row>
    <row r="616" ht="15.75" customHeight="1">
      <c r="E616" s="202"/>
      <c r="G616" s="177"/>
      <c r="H616" s="178"/>
      <c r="L616" s="179"/>
    </row>
    <row r="617" ht="15.75" customHeight="1">
      <c r="E617" s="202"/>
      <c r="G617" s="177"/>
      <c r="H617" s="178"/>
      <c r="L617" s="179"/>
    </row>
    <row r="618" ht="15.75" customHeight="1">
      <c r="E618" s="202"/>
      <c r="G618" s="177"/>
      <c r="H618" s="178"/>
      <c r="L618" s="179"/>
    </row>
    <row r="619" ht="15.75" customHeight="1">
      <c r="E619" s="202"/>
      <c r="G619" s="177"/>
      <c r="H619" s="178"/>
      <c r="L619" s="179"/>
    </row>
    <row r="620" ht="15.75" customHeight="1">
      <c r="E620" s="202"/>
      <c r="G620" s="177"/>
      <c r="H620" s="178"/>
      <c r="L620" s="179"/>
    </row>
    <row r="621" ht="15.75" customHeight="1">
      <c r="E621" s="202"/>
      <c r="G621" s="177"/>
      <c r="H621" s="178"/>
      <c r="L621" s="179"/>
    </row>
    <row r="622" ht="15.75" customHeight="1">
      <c r="E622" s="202"/>
      <c r="G622" s="177"/>
      <c r="H622" s="178"/>
      <c r="L622" s="179"/>
    </row>
    <row r="623" ht="15.75" customHeight="1">
      <c r="E623" s="202"/>
      <c r="G623" s="177"/>
      <c r="H623" s="178"/>
      <c r="L623" s="179"/>
    </row>
    <row r="624" ht="15.75" customHeight="1">
      <c r="E624" s="202"/>
      <c r="G624" s="177"/>
      <c r="H624" s="178"/>
      <c r="L624" s="179"/>
    </row>
    <row r="625" ht="15.75" customHeight="1">
      <c r="E625" s="202"/>
      <c r="G625" s="177"/>
      <c r="H625" s="178"/>
      <c r="L625" s="179"/>
    </row>
    <row r="626" ht="15.75" customHeight="1">
      <c r="E626" s="202"/>
      <c r="G626" s="177"/>
      <c r="H626" s="178"/>
      <c r="L626" s="179"/>
    </row>
    <row r="627" ht="15.75" customHeight="1">
      <c r="E627" s="202"/>
      <c r="G627" s="177"/>
      <c r="H627" s="178"/>
      <c r="L627" s="179"/>
    </row>
    <row r="628" ht="15.75" customHeight="1">
      <c r="E628" s="202"/>
      <c r="G628" s="177"/>
      <c r="H628" s="178"/>
      <c r="L628" s="179"/>
    </row>
    <row r="629" ht="15.75" customHeight="1">
      <c r="E629" s="202"/>
      <c r="G629" s="177"/>
      <c r="H629" s="178"/>
      <c r="L629" s="179"/>
    </row>
    <row r="630" ht="15.75" customHeight="1">
      <c r="E630" s="202"/>
      <c r="G630" s="177"/>
      <c r="H630" s="178"/>
      <c r="L630" s="179"/>
    </row>
    <row r="631" ht="15.75" customHeight="1">
      <c r="E631" s="202"/>
      <c r="G631" s="177"/>
      <c r="H631" s="178"/>
      <c r="L631" s="179"/>
    </row>
    <row r="632" ht="15.75" customHeight="1">
      <c r="E632" s="202"/>
      <c r="G632" s="177"/>
      <c r="H632" s="178"/>
      <c r="L632" s="179"/>
    </row>
    <row r="633" ht="15.75" customHeight="1">
      <c r="E633" s="202"/>
      <c r="G633" s="177"/>
      <c r="H633" s="178"/>
      <c r="L633" s="179"/>
    </row>
    <row r="634" ht="15.75" customHeight="1">
      <c r="E634" s="202"/>
      <c r="G634" s="177"/>
      <c r="H634" s="178"/>
      <c r="L634" s="179"/>
    </row>
    <row r="635" ht="15.75" customHeight="1">
      <c r="E635" s="202"/>
      <c r="G635" s="177"/>
      <c r="H635" s="178"/>
      <c r="L635" s="179"/>
    </row>
    <row r="636" ht="15.75" customHeight="1">
      <c r="E636" s="202"/>
      <c r="G636" s="177"/>
      <c r="H636" s="178"/>
      <c r="L636" s="179"/>
    </row>
    <row r="637" ht="15.75" customHeight="1">
      <c r="E637" s="202"/>
      <c r="G637" s="177"/>
      <c r="H637" s="178"/>
      <c r="L637" s="179"/>
    </row>
    <row r="638" ht="15.75" customHeight="1">
      <c r="E638" s="202"/>
      <c r="G638" s="177"/>
      <c r="H638" s="178"/>
      <c r="L638" s="179"/>
    </row>
    <row r="639" ht="15.75" customHeight="1">
      <c r="E639" s="202"/>
      <c r="G639" s="177"/>
      <c r="H639" s="178"/>
      <c r="L639" s="179"/>
    </row>
    <row r="640" ht="15.75" customHeight="1">
      <c r="E640" s="202"/>
      <c r="G640" s="177"/>
      <c r="H640" s="178"/>
      <c r="L640" s="179"/>
    </row>
    <row r="641" ht="15.75" customHeight="1">
      <c r="E641" s="202"/>
      <c r="G641" s="177"/>
      <c r="H641" s="178"/>
      <c r="L641" s="179"/>
    </row>
    <row r="642" ht="15.75" customHeight="1">
      <c r="E642" s="202"/>
      <c r="G642" s="177"/>
      <c r="H642" s="178"/>
      <c r="L642" s="179"/>
    </row>
    <row r="643" ht="15.75" customHeight="1">
      <c r="E643" s="202"/>
      <c r="G643" s="177"/>
      <c r="H643" s="178"/>
      <c r="L643" s="179"/>
    </row>
    <row r="644" ht="15.75" customHeight="1">
      <c r="E644" s="202"/>
      <c r="G644" s="177"/>
      <c r="H644" s="178"/>
      <c r="L644" s="179"/>
    </row>
    <row r="645" ht="15.75" customHeight="1">
      <c r="E645" s="202"/>
      <c r="G645" s="177"/>
      <c r="H645" s="178"/>
      <c r="L645" s="179"/>
    </row>
    <row r="646" ht="15.75" customHeight="1">
      <c r="E646" s="202"/>
      <c r="G646" s="177"/>
      <c r="H646" s="178"/>
      <c r="L646" s="179"/>
    </row>
    <row r="647" ht="15.75" customHeight="1">
      <c r="E647" s="202"/>
      <c r="G647" s="177"/>
      <c r="H647" s="178"/>
      <c r="L647" s="179"/>
    </row>
    <row r="648" ht="15.75" customHeight="1">
      <c r="E648" s="202"/>
      <c r="G648" s="177"/>
      <c r="H648" s="178"/>
      <c r="L648" s="179"/>
    </row>
    <row r="649" ht="15.75" customHeight="1">
      <c r="E649" s="202"/>
      <c r="G649" s="177"/>
      <c r="H649" s="178"/>
      <c r="L649" s="179"/>
    </row>
    <row r="650" ht="15.75" customHeight="1">
      <c r="E650" s="202"/>
      <c r="G650" s="177"/>
      <c r="H650" s="178"/>
      <c r="L650" s="179"/>
    </row>
    <row r="651" ht="15.75" customHeight="1">
      <c r="E651" s="202"/>
      <c r="G651" s="177"/>
      <c r="H651" s="178"/>
      <c r="L651" s="179"/>
    </row>
    <row r="652" ht="15.75" customHeight="1">
      <c r="E652" s="202"/>
      <c r="G652" s="177"/>
      <c r="H652" s="178"/>
      <c r="L652" s="179"/>
    </row>
    <row r="653" ht="15.75" customHeight="1">
      <c r="E653" s="202"/>
      <c r="G653" s="177"/>
      <c r="H653" s="178"/>
      <c r="L653" s="179"/>
    </row>
    <row r="654" ht="15.75" customHeight="1">
      <c r="E654" s="202"/>
      <c r="G654" s="177"/>
      <c r="H654" s="178"/>
      <c r="L654" s="179"/>
    </row>
    <row r="655" ht="15.75" customHeight="1">
      <c r="E655" s="202"/>
      <c r="G655" s="177"/>
      <c r="H655" s="178"/>
      <c r="L655" s="179"/>
    </row>
    <row r="656" ht="15.75" customHeight="1">
      <c r="E656" s="202"/>
      <c r="G656" s="177"/>
      <c r="H656" s="178"/>
      <c r="L656" s="179"/>
    </row>
    <row r="657" ht="15.75" customHeight="1">
      <c r="E657" s="202"/>
      <c r="G657" s="177"/>
      <c r="H657" s="178"/>
      <c r="L657" s="179"/>
    </row>
    <row r="658" ht="15.75" customHeight="1">
      <c r="E658" s="202"/>
      <c r="G658" s="177"/>
      <c r="H658" s="178"/>
      <c r="L658" s="179"/>
    </row>
    <row r="659" ht="15.75" customHeight="1">
      <c r="E659" s="202"/>
      <c r="G659" s="177"/>
      <c r="H659" s="178"/>
      <c r="L659" s="179"/>
    </row>
    <row r="660" ht="15.75" customHeight="1">
      <c r="E660" s="202"/>
      <c r="G660" s="177"/>
      <c r="H660" s="178"/>
      <c r="L660" s="179"/>
    </row>
    <row r="661" ht="15.75" customHeight="1">
      <c r="E661" s="202"/>
      <c r="G661" s="177"/>
      <c r="H661" s="178"/>
      <c r="L661" s="179"/>
    </row>
    <row r="662" ht="15.75" customHeight="1">
      <c r="E662" s="202"/>
      <c r="G662" s="177"/>
      <c r="H662" s="178"/>
      <c r="L662" s="179"/>
    </row>
    <row r="663" ht="15.75" customHeight="1">
      <c r="E663" s="202"/>
      <c r="G663" s="177"/>
      <c r="H663" s="178"/>
      <c r="L663" s="179"/>
    </row>
    <row r="664" ht="15.75" customHeight="1">
      <c r="E664" s="202"/>
      <c r="G664" s="177"/>
      <c r="H664" s="178"/>
      <c r="L664" s="179"/>
    </row>
    <row r="665" ht="15.75" customHeight="1">
      <c r="E665" s="202"/>
      <c r="G665" s="177"/>
      <c r="H665" s="178"/>
      <c r="L665" s="179"/>
    </row>
    <row r="666" ht="15.75" customHeight="1">
      <c r="E666" s="202"/>
      <c r="G666" s="177"/>
      <c r="H666" s="178"/>
      <c r="L666" s="179"/>
    </row>
    <row r="667" ht="15.75" customHeight="1">
      <c r="E667" s="202"/>
      <c r="G667" s="177"/>
      <c r="H667" s="178"/>
      <c r="L667" s="179"/>
    </row>
    <row r="668" ht="15.75" customHeight="1">
      <c r="E668" s="202"/>
      <c r="G668" s="177"/>
      <c r="H668" s="178"/>
      <c r="L668" s="179"/>
    </row>
    <row r="669" ht="15.75" customHeight="1">
      <c r="E669" s="202"/>
      <c r="G669" s="177"/>
      <c r="H669" s="178"/>
      <c r="L669" s="179"/>
    </row>
    <row r="670" ht="15.75" customHeight="1">
      <c r="E670" s="202"/>
      <c r="G670" s="177"/>
      <c r="H670" s="178"/>
      <c r="L670" s="179"/>
    </row>
    <row r="671" ht="15.75" customHeight="1">
      <c r="E671" s="202"/>
      <c r="G671" s="177"/>
      <c r="H671" s="178"/>
      <c r="L671" s="179"/>
    </row>
    <row r="672" ht="15.75" customHeight="1">
      <c r="E672" s="202"/>
      <c r="G672" s="177"/>
      <c r="H672" s="178"/>
      <c r="L672" s="179"/>
    </row>
    <row r="673" ht="15.75" customHeight="1">
      <c r="E673" s="202"/>
      <c r="G673" s="177"/>
      <c r="H673" s="178"/>
      <c r="L673" s="179"/>
    </row>
    <row r="674" ht="15.75" customHeight="1">
      <c r="E674" s="202"/>
      <c r="G674" s="177"/>
      <c r="H674" s="178"/>
      <c r="L674" s="179"/>
    </row>
    <row r="675" ht="15.75" customHeight="1">
      <c r="E675" s="202"/>
      <c r="G675" s="177"/>
      <c r="H675" s="178"/>
      <c r="L675" s="179"/>
    </row>
    <row r="676" ht="15.75" customHeight="1">
      <c r="E676" s="202"/>
      <c r="G676" s="177"/>
      <c r="H676" s="178"/>
      <c r="L676" s="179"/>
    </row>
    <row r="677" ht="15.75" customHeight="1">
      <c r="E677" s="202"/>
      <c r="G677" s="177"/>
      <c r="H677" s="178"/>
      <c r="L677" s="179"/>
    </row>
    <row r="678" ht="15.75" customHeight="1">
      <c r="E678" s="202"/>
      <c r="G678" s="177"/>
      <c r="H678" s="178"/>
      <c r="L678" s="179"/>
    </row>
    <row r="679" ht="15.75" customHeight="1">
      <c r="E679" s="202"/>
      <c r="G679" s="177"/>
      <c r="H679" s="178"/>
      <c r="L679" s="179"/>
    </row>
    <row r="680" ht="15.75" customHeight="1">
      <c r="E680" s="202"/>
      <c r="G680" s="177"/>
      <c r="H680" s="178"/>
      <c r="L680" s="179"/>
    </row>
    <row r="681" ht="15.75" customHeight="1">
      <c r="E681" s="202"/>
      <c r="G681" s="177"/>
      <c r="H681" s="178"/>
      <c r="L681" s="179"/>
    </row>
    <row r="682" ht="15.75" customHeight="1">
      <c r="E682" s="202"/>
      <c r="G682" s="177"/>
      <c r="H682" s="178"/>
      <c r="L682" s="179"/>
    </row>
    <row r="683" ht="15.75" customHeight="1">
      <c r="E683" s="202"/>
      <c r="G683" s="177"/>
      <c r="H683" s="178"/>
      <c r="L683" s="179"/>
    </row>
    <row r="684" ht="15.75" customHeight="1">
      <c r="E684" s="202"/>
      <c r="G684" s="177"/>
      <c r="H684" s="178"/>
      <c r="L684" s="179"/>
    </row>
    <row r="685" ht="15.75" customHeight="1">
      <c r="E685" s="202"/>
      <c r="G685" s="177"/>
      <c r="H685" s="178"/>
      <c r="L685" s="179"/>
    </row>
    <row r="686" ht="15.75" customHeight="1">
      <c r="E686" s="202"/>
      <c r="G686" s="177"/>
      <c r="H686" s="178"/>
      <c r="L686" s="179"/>
    </row>
    <row r="687" ht="15.75" customHeight="1">
      <c r="E687" s="202"/>
      <c r="G687" s="177"/>
      <c r="H687" s="178"/>
      <c r="L687" s="179"/>
    </row>
    <row r="688" ht="15.75" customHeight="1">
      <c r="E688" s="202"/>
      <c r="G688" s="177"/>
      <c r="H688" s="178"/>
      <c r="L688" s="179"/>
    </row>
    <row r="689" ht="15.75" customHeight="1">
      <c r="E689" s="202"/>
      <c r="G689" s="177"/>
      <c r="H689" s="178"/>
      <c r="L689" s="179"/>
    </row>
    <row r="690" ht="15.75" customHeight="1">
      <c r="E690" s="202"/>
      <c r="G690" s="177"/>
      <c r="H690" s="178"/>
      <c r="L690" s="179"/>
    </row>
    <row r="691" ht="15.75" customHeight="1">
      <c r="E691" s="202"/>
      <c r="G691" s="177"/>
      <c r="H691" s="178"/>
      <c r="L691" s="179"/>
    </row>
    <row r="692" ht="15.75" customHeight="1">
      <c r="E692" s="202"/>
      <c r="G692" s="177"/>
      <c r="H692" s="178"/>
      <c r="L692" s="179"/>
    </row>
    <row r="693" ht="15.75" customHeight="1">
      <c r="E693" s="202"/>
      <c r="G693" s="177"/>
      <c r="H693" s="178"/>
      <c r="L693" s="179"/>
    </row>
    <row r="694" ht="15.75" customHeight="1">
      <c r="E694" s="202"/>
      <c r="G694" s="177"/>
      <c r="H694" s="178"/>
      <c r="L694" s="179"/>
    </row>
    <row r="695" ht="15.75" customHeight="1">
      <c r="E695" s="202"/>
      <c r="G695" s="177"/>
      <c r="H695" s="178"/>
      <c r="L695" s="179"/>
    </row>
    <row r="696" ht="15.75" customHeight="1">
      <c r="E696" s="202"/>
      <c r="G696" s="177"/>
      <c r="H696" s="178"/>
      <c r="L696" s="179"/>
    </row>
    <row r="697" ht="15.75" customHeight="1">
      <c r="E697" s="202"/>
      <c r="G697" s="177"/>
      <c r="H697" s="178"/>
      <c r="L697" s="179"/>
    </row>
    <row r="698" ht="15.75" customHeight="1">
      <c r="E698" s="202"/>
      <c r="G698" s="177"/>
      <c r="H698" s="178"/>
      <c r="L698" s="179"/>
    </row>
    <row r="699" ht="15.75" customHeight="1">
      <c r="E699" s="202"/>
      <c r="G699" s="177"/>
      <c r="H699" s="178"/>
      <c r="L699" s="179"/>
    </row>
    <row r="700" ht="15.75" customHeight="1">
      <c r="E700" s="202"/>
      <c r="G700" s="177"/>
      <c r="H700" s="178"/>
      <c r="L700" s="179"/>
    </row>
    <row r="701" ht="15.75" customHeight="1">
      <c r="E701" s="202"/>
      <c r="G701" s="177"/>
      <c r="H701" s="178"/>
      <c r="L701" s="179"/>
    </row>
    <row r="702" ht="15.75" customHeight="1">
      <c r="E702" s="202"/>
      <c r="G702" s="177"/>
      <c r="H702" s="178"/>
      <c r="L702" s="179"/>
    </row>
    <row r="703" ht="15.75" customHeight="1">
      <c r="E703" s="202"/>
      <c r="G703" s="177"/>
      <c r="H703" s="178"/>
      <c r="L703" s="179"/>
    </row>
    <row r="704" ht="15.75" customHeight="1">
      <c r="E704" s="202"/>
      <c r="G704" s="177"/>
      <c r="H704" s="178"/>
      <c r="L704" s="179"/>
    </row>
    <row r="705" ht="15.75" customHeight="1">
      <c r="E705" s="202"/>
      <c r="G705" s="177"/>
      <c r="H705" s="178"/>
      <c r="L705" s="179"/>
    </row>
    <row r="706" ht="15.75" customHeight="1">
      <c r="E706" s="202"/>
      <c r="G706" s="177"/>
      <c r="H706" s="178"/>
      <c r="L706" s="179"/>
    </row>
    <row r="707" ht="15.75" customHeight="1">
      <c r="E707" s="202"/>
      <c r="G707" s="177"/>
      <c r="H707" s="178"/>
      <c r="L707" s="179"/>
    </row>
    <row r="708" ht="15.75" customHeight="1">
      <c r="E708" s="202"/>
      <c r="G708" s="177"/>
      <c r="H708" s="178"/>
      <c r="L708" s="179"/>
    </row>
    <row r="709" ht="15.75" customHeight="1">
      <c r="E709" s="202"/>
      <c r="G709" s="177"/>
      <c r="H709" s="178"/>
      <c r="L709" s="179"/>
    </row>
    <row r="710" ht="15.75" customHeight="1">
      <c r="E710" s="202"/>
      <c r="G710" s="177"/>
      <c r="H710" s="178"/>
      <c r="L710" s="179"/>
    </row>
    <row r="711" ht="15.75" customHeight="1">
      <c r="E711" s="202"/>
      <c r="G711" s="177"/>
      <c r="H711" s="178"/>
      <c r="L711" s="179"/>
    </row>
    <row r="712" ht="15.75" customHeight="1">
      <c r="E712" s="202"/>
      <c r="G712" s="177"/>
      <c r="H712" s="178"/>
      <c r="L712" s="179"/>
    </row>
    <row r="713" ht="15.75" customHeight="1">
      <c r="E713" s="202"/>
      <c r="G713" s="177"/>
      <c r="H713" s="178"/>
      <c r="L713" s="179"/>
    </row>
    <row r="714" ht="15.75" customHeight="1">
      <c r="E714" s="202"/>
      <c r="G714" s="177"/>
      <c r="H714" s="178"/>
      <c r="L714" s="179"/>
    </row>
    <row r="715" ht="15.75" customHeight="1">
      <c r="E715" s="202"/>
      <c r="G715" s="177"/>
      <c r="H715" s="178"/>
      <c r="L715" s="179"/>
    </row>
    <row r="716" ht="15.75" customHeight="1">
      <c r="E716" s="202"/>
      <c r="G716" s="177"/>
      <c r="H716" s="178"/>
      <c r="L716" s="179"/>
    </row>
    <row r="717" ht="15.75" customHeight="1">
      <c r="E717" s="202"/>
      <c r="G717" s="177"/>
      <c r="H717" s="178"/>
      <c r="L717" s="179"/>
    </row>
    <row r="718" ht="15.75" customHeight="1">
      <c r="E718" s="202"/>
      <c r="G718" s="177"/>
      <c r="H718" s="178"/>
      <c r="L718" s="179"/>
    </row>
    <row r="719" ht="15.75" customHeight="1">
      <c r="E719" s="202"/>
      <c r="G719" s="177"/>
      <c r="H719" s="178"/>
      <c r="L719" s="179"/>
    </row>
    <row r="720" ht="15.75" customHeight="1">
      <c r="E720" s="202"/>
      <c r="G720" s="177"/>
      <c r="H720" s="178"/>
      <c r="L720" s="179"/>
    </row>
    <row r="721" ht="15.75" customHeight="1">
      <c r="E721" s="202"/>
      <c r="G721" s="177"/>
      <c r="H721" s="178"/>
      <c r="L721" s="179"/>
    </row>
    <row r="722" ht="15.75" customHeight="1">
      <c r="E722" s="202"/>
      <c r="G722" s="177"/>
      <c r="H722" s="178"/>
      <c r="L722" s="179"/>
    </row>
    <row r="723" ht="15.75" customHeight="1">
      <c r="E723" s="202"/>
      <c r="G723" s="177"/>
      <c r="H723" s="178"/>
      <c r="L723" s="179"/>
    </row>
    <row r="724" ht="15.75" customHeight="1">
      <c r="E724" s="202"/>
      <c r="G724" s="177"/>
      <c r="H724" s="178"/>
      <c r="L724" s="179"/>
    </row>
    <row r="725" ht="15.75" customHeight="1">
      <c r="E725" s="202"/>
      <c r="G725" s="177"/>
      <c r="H725" s="178"/>
      <c r="L725" s="179"/>
    </row>
    <row r="726" ht="15.75" customHeight="1">
      <c r="E726" s="202"/>
      <c r="G726" s="177"/>
      <c r="H726" s="178"/>
      <c r="L726" s="179"/>
    </row>
    <row r="727" ht="15.75" customHeight="1">
      <c r="E727" s="202"/>
      <c r="G727" s="177"/>
      <c r="H727" s="178"/>
      <c r="L727" s="179"/>
    </row>
    <row r="728" ht="15.75" customHeight="1">
      <c r="E728" s="202"/>
      <c r="G728" s="177"/>
      <c r="H728" s="178"/>
      <c r="L728" s="179"/>
    </row>
    <row r="729" ht="15.75" customHeight="1">
      <c r="E729" s="202"/>
      <c r="G729" s="177"/>
      <c r="H729" s="178"/>
      <c r="L729" s="179"/>
    </row>
    <row r="730" ht="15.75" customHeight="1">
      <c r="E730" s="202"/>
      <c r="G730" s="177"/>
      <c r="H730" s="178"/>
      <c r="L730" s="179"/>
    </row>
    <row r="731" ht="15.75" customHeight="1">
      <c r="E731" s="202"/>
      <c r="G731" s="177"/>
      <c r="H731" s="178"/>
      <c r="L731" s="179"/>
    </row>
    <row r="732" ht="15.75" customHeight="1">
      <c r="E732" s="202"/>
      <c r="G732" s="177"/>
      <c r="H732" s="178"/>
      <c r="L732" s="179"/>
    </row>
    <row r="733" ht="15.75" customHeight="1">
      <c r="E733" s="202"/>
      <c r="G733" s="177"/>
      <c r="H733" s="178"/>
      <c r="L733" s="179"/>
    </row>
    <row r="734" ht="15.75" customHeight="1">
      <c r="E734" s="202"/>
      <c r="G734" s="177"/>
      <c r="H734" s="178"/>
      <c r="L734" s="179"/>
    </row>
    <row r="735" ht="15.75" customHeight="1">
      <c r="E735" s="202"/>
      <c r="G735" s="177"/>
      <c r="H735" s="178"/>
      <c r="L735" s="179"/>
    </row>
    <row r="736" ht="15.75" customHeight="1">
      <c r="E736" s="202"/>
      <c r="G736" s="177"/>
      <c r="H736" s="178"/>
      <c r="L736" s="179"/>
    </row>
    <row r="737" ht="15.75" customHeight="1">
      <c r="E737" s="202"/>
      <c r="G737" s="177"/>
      <c r="H737" s="178"/>
      <c r="L737" s="179"/>
    </row>
    <row r="738" ht="15.75" customHeight="1">
      <c r="E738" s="202"/>
      <c r="G738" s="177"/>
      <c r="H738" s="178"/>
      <c r="L738" s="179"/>
    </row>
    <row r="739" ht="15.75" customHeight="1">
      <c r="E739" s="202"/>
      <c r="G739" s="177"/>
      <c r="H739" s="178"/>
      <c r="L739" s="179"/>
    </row>
    <row r="740" ht="15.75" customHeight="1">
      <c r="E740" s="202"/>
      <c r="G740" s="177"/>
      <c r="H740" s="178"/>
      <c r="L740" s="179"/>
    </row>
    <row r="741" ht="15.75" customHeight="1">
      <c r="E741" s="202"/>
      <c r="G741" s="177"/>
      <c r="H741" s="178"/>
      <c r="L741" s="179"/>
    </row>
    <row r="742" ht="15.75" customHeight="1">
      <c r="E742" s="202"/>
      <c r="G742" s="177"/>
      <c r="H742" s="178"/>
      <c r="L742" s="179"/>
    </row>
    <row r="743" ht="15.75" customHeight="1">
      <c r="E743" s="202"/>
      <c r="G743" s="177"/>
      <c r="H743" s="178"/>
      <c r="L743" s="179"/>
    </row>
    <row r="744" ht="15.75" customHeight="1">
      <c r="E744" s="202"/>
      <c r="G744" s="177"/>
      <c r="H744" s="178"/>
      <c r="L744" s="179"/>
    </row>
    <row r="745" ht="15.75" customHeight="1">
      <c r="E745" s="202"/>
      <c r="G745" s="177"/>
      <c r="H745" s="178"/>
      <c r="L745" s="179"/>
    </row>
    <row r="746" ht="15.75" customHeight="1">
      <c r="E746" s="202"/>
      <c r="G746" s="177"/>
      <c r="H746" s="178"/>
      <c r="L746" s="179"/>
    </row>
    <row r="747" ht="15.75" customHeight="1">
      <c r="E747" s="202"/>
      <c r="G747" s="177"/>
      <c r="H747" s="178"/>
      <c r="L747" s="179"/>
    </row>
    <row r="748" ht="15.75" customHeight="1">
      <c r="E748" s="202"/>
      <c r="G748" s="177"/>
      <c r="H748" s="178"/>
      <c r="L748" s="179"/>
    </row>
    <row r="749" ht="15.75" customHeight="1">
      <c r="E749" s="202"/>
      <c r="G749" s="177"/>
      <c r="H749" s="178"/>
      <c r="L749" s="179"/>
    </row>
    <row r="750" ht="15.75" customHeight="1">
      <c r="E750" s="202"/>
      <c r="G750" s="177"/>
      <c r="H750" s="178"/>
      <c r="L750" s="179"/>
    </row>
    <row r="751" ht="15.75" customHeight="1">
      <c r="E751" s="202"/>
      <c r="G751" s="177"/>
      <c r="H751" s="178"/>
      <c r="L751" s="179"/>
    </row>
    <row r="752" ht="15.75" customHeight="1">
      <c r="E752" s="202"/>
      <c r="G752" s="177"/>
      <c r="H752" s="178"/>
      <c r="L752" s="179"/>
    </row>
    <row r="753" ht="15.75" customHeight="1">
      <c r="E753" s="202"/>
      <c r="G753" s="177"/>
      <c r="H753" s="178"/>
      <c r="L753" s="179"/>
    </row>
    <row r="754" ht="15.75" customHeight="1">
      <c r="E754" s="202"/>
      <c r="G754" s="177"/>
      <c r="H754" s="178"/>
      <c r="L754" s="179"/>
    </row>
    <row r="755" ht="15.75" customHeight="1">
      <c r="E755" s="202"/>
      <c r="G755" s="177"/>
      <c r="H755" s="178"/>
      <c r="L755" s="179"/>
    </row>
    <row r="756" ht="15.75" customHeight="1">
      <c r="E756" s="202"/>
      <c r="G756" s="177"/>
      <c r="H756" s="178"/>
      <c r="L756" s="179"/>
    </row>
    <row r="757" ht="15.75" customHeight="1">
      <c r="E757" s="202"/>
      <c r="G757" s="177"/>
      <c r="H757" s="178"/>
      <c r="L757" s="179"/>
    </row>
    <row r="758" ht="15.75" customHeight="1">
      <c r="E758" s="202"/>
      <c r="G758" s="177"/>
      <c r="H758" s="178"/>
      <c r="L758" s="179"/>
    </row>
    <row r="759" ht="15.75" customHeight="1">
      <c r="E759" s="202"/>
      <c r="G759" s="177"/>
      <c r="H759" s="178"/>
      <c r="L759" s="179"/>
    </row>
    <row r="760" ht="15.75" customHeight="1">
      <c r="E760" s="202"/>
      <c r="G760" s="177"/>
      <c r="H760" s="178"/>
      <c r="L760" s="179"/>
    </row>
    <row r="761" ht="15.75" customHeight="1">
      <c r="E761" s="202"/>
      <c r="G761" s="177"/>
      <c r="H761" s="178"/>
      <c r="L761" s="179"/>
    </row>
    <row r="762" ht="15.75" customHeight="1">
      <c r="E762" s="202"/>
      <c r="G762" s="177"/>
      <c r="H762" s="178"/>
      <c r="L762" s="179"/>
    </row>
    <row r="763" ht="15.75" customHeight="1">
      <c r="E763" s="202"/>
      <c r="G763" s="177"/>
      <c r="H763" s="178"/>
      <c r="L763" s="179"/>
    </row>
    <row r="764" ht="15.75" customHeight="1">
      <c r="E764" s="202"/>
      <c r="G764" s="177"/>
      <c r="H764" s="178"/>
      <c r="L764" s="179"/>
    </row>
    <row r="765" ht="15.75" customHeight="1">
      <c r="E765" s="202"/>
      <c r="G765" s="177"/>
      <c r="H765" s="178"/>
      <c r="L765" s="179"/>
    </row>
    <row r="766" ht="15.75" customHeight="1">
      <c r="E766" s="202"/>
      <c r="G766" s="177"/>
      <c r="H766" s="178"/>
      <c r="L766" s="179"/>
    </row>
    <row r="767" ht="15.75" customHeight="1">
      <c r="E767" s="202"/>
      <c r="G767" s="177"/>
      <c r="H767" s="178"/>
      <c r="L767" s="179"/>
    </row>
    <row r="768" ht="15.75" customHeight="1">
      <c r="E768" s="202"/>
      <c r="G768" s="177"/>
      <c r="H768" s="178"/>
      <c r="L768" s="179"/>
    </row>
    <row r="769" ht="15.75" customHeight="1">
      <c r="E769" s="202"/>
      <c r="G769" s="177"/>
      <c r="H769" s="178"/>
      <c r="L769" s="179"/>
    </row>
    <row r="770" ht="15.75" customHeight="1">
      <c r="E770" s="202"/>
      <c r="G770" s="177"/>
      <c r="H770" s="178"/>
      <c r="L770" s="179"/>
    </row>
    <row r="771" ht="15.75" customHeight="1">
      <c r="E771" s="202"/>
      <c r="G771" s="177"/>
      <c r="H771" s="178"/>
      <c r="L771" s="179"/>
    </row>
    <row r="772" ht="15.75" customHeight="1">
      <c r="E772" s="202"/>
      <c r="G772" s="177"/>
      <c r="H772" s="178"/>
      <c r="L772" s="179"/>
    </row>
    <row r="773" ht="15.75" customHeight="1">
      <c r="E773" s="202"/>
      <c r="G773" s="177"/>
      <c r="H773" s="178"/>
      <c r="L773" s="179"/>
    </row>
    <row r="774" ht="15.75" customHeight="1">
      <c r="E774" s="202"/>
      <c r="G774" s="177"/>
      <c r="H774" s="178"/>
      <c r="L774" s="179"/>
    </row>
    <row r="775" ht="15.75" customHeight="1">
      <c r="E775" s="202"/>
      <c r="G775" s="177"/>
      <c r="H775" s="178"/>
      <c r="L775" s="179"/>
    </row>
    <row r="776" ht="15.75" customHeight="1">
      <c r="E776" s="202"/>
      <c r="G776" s="177"/>
      <c r="H776" s="178"/>
      <c r="L776" s="179"/>
    </row>
    <row r="777" ht="15.75" customHeight="1">
      <c r="E777" s="202"/>
      <c r="G777" s="177"/>
      <c r="H777" s="178"/>
      <c r="L777" s="179"/>
    </row>
    <row r="778" ht="15.75" customHeight="1">
      <c r="E778" s="202"/>
      <c r="G778" s="177"/>
      <c r="H778" s="178"/>
      <c r="L778" s="179"/>
    </row>
    <row r="779" ht="15.75" customHeight="1">
      <c r="E779" s="202"/>
      <c r="G779" s="177"/>
      <c r="H779" s="178"/>
      <c r="L779" s="179"/>
    </row>
    <row r="780" ht="15.75" customHeight="1">
      <c r="E780" s="202"/>
      <c r="G780" s="177"/>
      <c r="H780" s="178"/>
      <c r="L780" s="179"/>
    </row>
    <row r="781" ht="15.75" customHeight="1">
      <c r="E781" s="202"/>
      <c r="G781" s="177"/>
      <c r="H781" s="178"/>
      <c r="L781" s="179"/>
    </row>
    <row r="782" ht="15.75" customHeight="1">
      <c r="E782" s="202"/>
      <c r="G782" s="177"/>
      <c r="H782" s="178"/>
      <c r="L782" s="179"/>
    </row>
    <row r="783" ht="15.75" customHeight="1">
      <c r="E783" s="202"/>
      <c r="G783" s="177"/>
      <c r="H783" s="178"/>
      <c r="L783" s="179"/>
    </row>
    <row r="784" ht="15.75" customHeight="1">
      <c r="E784" s="202"/>
      <c r="G784" s="177"/>
      <c r="H784" s="178"/>
      <c r="L784" s="179"/>
    </row>
    <row r="785" ht="15.75" customHeight="1">
      <c r="E785" s="202"/>
      <c r="G785" s="177"/>
      <c r="H785" s="178"/>
      <c r="L785" s="179"/>
    </row>
    <row r="786" ht="15.75" customHeight="1">
      <c r="E786" s="202"/>
      <c r="G786" s="177"/>
      <c r="H786" s="178"/>
      <c r="L786" s="179"/>
    </row>
    <row r="787" ht="15.75" customHeight="1">
      <c r="E787" s="202"/>
      <c r="G787" s="177"/>
      <c r="H787" s="178"/>
      <c r="L787" s="179"/>
    </row>
    <row r="788" ht="15.75" customHeight="1">
      <c r="E788" s="202"/>
      <c r="G788" s="177"/>
      <c r="H788" s="178"/>
      <c r="L788" s="179"/>
    </row>
    <row r="789" ht="15.75" customHeight="1">
      <c r="E789" s="202"/>
      <c r="G789" s="177"/>
      <c r="H789" s="178"/>
      <c r="L789" s="179"/>
    </row>
    <row r="790" ht="15.75" customHeight="1">
      <c r="E790" s="202"/>
      <c r="G790" s="177"/>
      <c r="H790" s="178"/>
      <c r="L790" s="179"/>
    </row>
    <row r="791" ht="15.75" customHeight="1">
      <c r="E791" s="202"/>
      <c r="G791" s="177"/>
      <c r="H791" s="178"/>
      <c r="L791" s="179"/>
    </row>
    <row r="792" ht="15.75" customHeight="1">
      <c r="E792" s="202"/>
      <c r="G792" s="177"/>
      <c r="H792" s="178"/>
      <c r="L792" s="179"/>
    </row>
    <row r="793" ht="15.75" customHeight="1">
      <c r="E793" s="202"/>
      <c r="G793" s="177"/>
      <c r="H793" s="178"/>
      <c r="L793" s="179"/>
    </row>
    <row r="794" ht="15.75" customHeight="1">
      <c r="E794" s="202"/>
      <c r="G794" s="177"/>
      <c r="H794" s="178"/>
      <c r="L794" s="179"/>
    </row>
    <row r="795" ht="15.75" customHeight="1">
      <c r="E795" s="202"/>
      <c r="G795" s="177"/>
      <c r="H795" s="178"/>
      <c r="L795" s="179"/>
    </row>
    <row r="796" ht="15.75" customHeight="1">
      <c r="E796" s="202"/>
      <c r="G796" s="177"/>
      <c r="H796" s="178"/>
      <c r="L796" s="179"/>
    </row>
    <row r="797" ht="15.75" customHeight="1">
      <c r="E797" s="202"/>
      <c r="G797" s="177"/>
      <c r="H797" s="178"/>
      <c r="L797" s="179"/>
    </row>
    <row r="798" ht="15.75" customHeight="1">
      <c r="E798" s="202"/>
      <c r="G798" s="177"/>
      <c r="H798" s="178"/>
      <c r="L798" s="179"/>
    </row>
    <row r="799" ht="15.75" customHeight="1">
      <c r="E799" s="202"/>
      <c r="G799" s="177"/>
      <c r="H799" s="178"/>
      <c r="L799" s="179"/>
    </row>
    <row r="800" ht="15.75" customHeight="1">
      <c r="E800" s="202"/>
      <c r="G800" s="177"/>
      <c r="H800" s="178"/>
      <c r="L800" s="179"/>
    </row>
    <row r="801" ht="15.75" customHeight="1">
      <c r="E801" s="202"/>
      <c r="G801" s="177"/>
      <c r="H801" s="178"/>
      <c r="L801" s="179"/>
    </row>
    <row r="802" ht="15.75" customHeight="1">
      <c r="E802" s="202"/>
      <c r="G802" s="177"/>
      <c r="H802" s="178"/>
      <c r="L802" s="179"/>
    </row>
    <row r="803" ht="15.75" customHeight="1">
      <c r="E803" s="202"/>
      <c r="G803" s="177"/>
      <c r="H803" s="178"/>
      <c r="L803" s="179"/>
    </row>
    <row r="804" ht="15.75" customHeight="1">
      <c r="E804" s="202"/>
      <c r="G804" s="177"/>
      <c r="H804" s="178"/>
      <c r="L804" s="179"/>
    </row>
    <row r="805" ht="15.75" customHeight="1">
      <c r="E805" s="202"/>
      <c r="G805" s="177"/>
      <c r="H805" s="178"/>
      <c r="L805" s="179"/>
    </row>
    <row r="806" ht="15.75" customHeight="1">
      <c r="E806" s="202"/>
      <c r="G806" s="177"/>
      <c r="H806" s="178"/>
      <c r="L806" s="179"/>
    </row>
    <row r="807" ht="15.75" customHeight="1">
      <c r="E807" s="202"/>
      <c r="G807" s="177"/>
      <c r="H807" s="178"/>
      <c r="L807" s="179"/>
    </row>
    <row r="808" ht="15.75" customHeight="1">
      <c r="E808" s="202"/>
      <c r="G808" s="177"/>
      <c r="H808" s="178"/>
      <c r="L808" s="179"/>
    </row>
    <row r="809" ht="15.75" customHeight="1">
      <c r="E809" s="202"/>
      <c r="G809" s="177"/>
      <c r="H809" s="178"/>
      <c r="L809" s="179"/>
    </row>
    <row r="810" ht="15.75" customHeight="1">
      <c r="E810" s="202"/>
      <c r="G810" s="177"/>
      <c r="H810" s="178"/>
      <c r="L810" s="179"/>
    </row>
    <row r="811" ht="15.75" customHeight="1">
      <c r="E811" s="202"/>
      <c r="G811" s="177"/>
      <c r="H811" s="178"/>
      <c r="L811" s="179"/>
    </row>
    <row r="812" ht="15.75" customHeight="1">
      <c r="E812" s="202"/>
      <c r="G812" s="177"/>
      <c r="H812" s="178"/>
      <c r="L812" s="179"/>
    </row>
    <row r="813" ht="15.75" customHeight="1">
      <c r="E813" s="202"/>
      <c r="G813" s="177"/>
      <c r="H813" s="178"/>
      <c r="L813" s="179"/>
    </row>
    <row r="814" ht="15.75" customHeight="1">
      <c r="E814" s="202"/>
      <c r="G814" s="177"/>
      <c r="H814" s="178"/>
      <c r="L814" s="179"/>
    </row>
    <row r="815" ht="15.75" customHeight="1">
      <c r="E815" s="202"/>
      <c r="G815" s="177"/>
      <c r="H815" s="178"/>
      <c r="L815" s="179"/>
    </row>
    <row r="816" ht="15.75" customHeight="1">
      <c r="E816" s="202"/>
      <c r="G816" s="177"/>
      <c r="H816" s="178"/>
      <c r="L816" s="179"/>
    </row>
    <row r="817" ht="15.75" customHeight="1">
      <c r="E817" s="202"/>
      <c r="G817" s="177"/>
      <c r="H817" s="178"/>
      <c r="L817" s="179"/>
    </row>
    <row r="818" ht="15.75" customHeight="1">
      <c r="E818" s="202"/>
      <c r="G818" s="177"/>
      <c r="H818" s="178"/>
      <c r="L818" s="179"/>
    </row>
    <row r="819" ht="15.75" customHeight="1">
      <c r="E819" s="202"/>
      <c r="G819" s="177"/>
      <c r="H819" s="178"/>
      <c r="L819" s="179"/>
    </row>
    <row r="820" ht="15.75" customHeight="1">
      <c r="E820" s="202"/>
      <c r="G820" s="177"/>
      <c r="H820" s="178"/>
      <c r="L820" s="179"/>
    </row>
    <row r="821" ht="15.75" customHeight="1">
      <c r="E821" s="202"/>
      <c r="G821" s="177"/>
      <c r="H821" s="178"/>
      <c r="L821" s="179"/>
    </row>
    <row r="822" ht="15.75" customHeight="1">
      <c r="E822" s="202"/>
      <c r="G822" s="177"/>
      <c r="H822" s="178"/>
      <c r="L822" s="179"/>
    </row>
    <row r="823" ht="15.75" customHeight="1">
      <c r="E823" s="202"/>
      <c r="G823" s="177"/>
      <c r="H823" s="178"/>
      <c r="L823" s="179"/>
    </row>
    <row r="824" ht="15.75" customHeight="1">
      <c r="E824" s="202"/>
      <c r="G824" s="177"/>
      <c r="H824" s="178"/>
      <c r="L824" s="179"/>
    </row>
    <row r="825" ht="15.75" customHeight="1">
      <c r="E825" s="202"/>
      <c r="G825" s="177"/>
      <c r="H825" s="178"/>
      <c r="L825" s="179"/>
    </row>
    <row r="826" ht="15.75" customHeight="1">
      <c r="E826" s="202"/>
      <c r="G826" s="177"/>
      <c r="H826" s="178"/>
      <c r="L826" s="179"/>
    </row>
    <row r="827" ht="15.75" customHeight="1">
      <c r="E827" s="202"/>
      <c r="G827" s="177"/>
      <c r="H827" s="178"/>
      <c r="L827" s="179"/>
    </row>
    <row r="828" ht="15.75" customHeight="1">
      <c r="E828" s="202"/>
      <c r="G828" s="177"/>
      <c r="H828" s="178"/>
      <c r="L828" s="179"/>
    </row>
    <row r="829" ht="15.75" customHeight="1">
      <c r="E829" s="202"/>
      <c r="G829" s="177"/>
      <c r="H829" s="178"/>
      <c r="L829" s="179"/>
    </row>
    <row r="830" ht="15.75" customHeight="1">
      <c r="E830" s="202"/>
      <c r="G830" s="177"/>
      <c r="H830" s="178"/>
      <c r="L830" s="179"/>
    </row>
    <row r="831" ht="15.75" customHeight="1">
      <c r="E831" s="202"/>
      <c r="G831" s="177"/>
      <c r="H831" s="178"/>
      <c r="L831" s="179"/>
    </row>
    <row r="832" ht="15.75" customHeight="1">
      <c r="E832" s="202"/>
      <c r="G832" s="177"/>
      <c r="H832" s="178"/>
      <c r="L832" s="179"/>
    </row>
    <row r="833" ht="15.75" customHeight="1">
      <c r="E833" s="202"/>
      <c r="G833" s="177"/>
      <c r="H833" s="178"/>
      <c r="L833" s="179"/>
    </row>
    <row r="834" ht="15.75" customHeight="1">
      <c r="E834" s="202"/>
      <c r="G834" s="177"/>
      <c r="H834" s="178"/>
      <c r="L834" s="179"/>
    </row>
    <row r="835" ht="15.75" customHeight="1">
      <c r="E835" s="202"/>
      <c r="G835" s="177"/>
      <c r="H835" s="178"/>
      <c r="L835" s="179"/>
    </row>
    <row r="836" ht="15.75" customHeight="1">
      <c r="E836" s="202"/>
      <c r="G836" s="177"/>
      <c r="H836" s="178"/>
      <c r="L836" s="179"/>
    </row>
    <row r="837" ht="15.75" customHeight="1">
      <c r="E837" s="202"/>
      <c r="G837" s="177"/>
      <c r="H837" s="178"/>
      <c r="L837" s="179"/>
    </row>
    <row r="838" ht="15.75" customHeight="1">
      <c r="E838" s="202"/>
      <c r="G838" s="177"/>
      <c r="H838" s="178"/>
      <c r="L838" s="179"/>
    </row>
    <row r="839" ht="15.75" customHeight="1">
      <c r="E839" s="202"/>
      <c r="G839" s="177"/>
      <c r="H839" s="178"/>
      <c r="L839" s="179"/>
    </row>
    <row r="840" ht="15.75" customHeight="1">
      <c r="E840" s="202"/>
      <c r="G840" s="177"/>
      <c r="H840" s="178"/>
      <c r="L840" s="179"/>
    </row>
    <row r="841" ht="15.75" customHeight="1">
      <c r="E841" s="202"/>
      <c r="G841" s="177"/>
      <c r="H841" s="178"/>
      <c r="L841" s="179"/>
    </row>
    <row r="842" ht="15.75" customHeight="1">
      <c r="E842" s="202"/>
      <c r="G842" s="177"/>
      <c r="H842" s="178"/>
      <c r="L842" s="179"/>
    </row>
    <row r="843" ht="15.75" customHeight="1">
      <c r="E843" s="202"/>
      <c r="G843" s="177"/>
      <c r="H843" s="178"/>
      <c r="L843" s="179"/>
    </row>
    <row r="844" ht="15.75" customHeight="1">
      <c r="E844" s="202"/>
      <c r="G844" s="177"/>
      <c r="H844" s="178"/>
      <c r="L844" s="179"/>
    </row>
    <row r="845" ht="15.75" customHeight="1">
      <c r="E845" s="202"/>
      <c r="G845" s="177"/>
      <c r="H845" s="178"/>
      <c r="L845" s="179"/>
    </row>
    <row r="846" ht="15.75" customHeight="1">
      <c r="E846" s="202"/>
      <c r="G846" s="177"/>
      <c r="H846" s="178"/>
      <c r="L846" s="179"/>
    </row>
    <row r="847" ht="15.75" customHeight="1">
      <c r="E847" s="202"/>
      <c r="G847" s="177"/>
      <c r="H847" s="178"/>
      <c r="L847" s="179"/>
    </row>
    <row r="848" ht="15.75" customHeight="1">
      <c r="E848" s="202"/>
      <c r="G848" s="177"/>
      <c r="H848" s="178"/>
      <c r="L848" s="179"/>
    </row>
    <row r="849" ht="15.75" customHeight="1">
      <c r="E849" s="202"/>
      <c r="G849" s="177"/>
      <c r="H849" s="178"/>
      <c r="L849" s="179"/>
    </row>
    <row r="850" ht="15.75" customHeight="1">
      <c r="E850" s="202"/>
      <c r="G850" s="177"/>
      <c r="H850" s="178"/>
      <c r="L850" s="179"/>
    </row>
    <row r="851" ht="15.75" customHeight="1">
      <c r="E851" s="202"/>
      <c r="G851" s="177"/>
      <c r="H851" s="178"/>
      <c r="L851" s="179"/>
    </row>
    <row r="852" ht="15.75" customHeight="1">
      <c r="E852" s="202"/>
      <c r="G852" s="177"/>
      <c r="H852" s="178"/>
      <c r="L852" s="179"/>
    </row>
    <row r="853" ht="15.75" customHeight="1">
      <c r="E853" s="202"/>
      <c r="G853" s="177"/>
      <c r="H853" s="178"/>
      <c r="L853" s="179"/>
    </row>
    <row r="854" ht="15.75" customHeight="1">
      <c r="E854" s="202"/>
      <c r="G854" s="177"/>
      <c r="H854" s="178"/>
      <c r="L854" s="179"/>
    </row>
    <row r="855" ht="15.75" customHeight="1">
      <c r="E855" s="202"/>
      <c r="G855" s="177"/>
      <c r="H855" s="178"/>
      <c r="L855" s="179"/>
    </row>
    <row r="856" ht="15.75" customHeight="1">
      <c r="E856" s="202"/>
      <c r="G856" s="177"/>
      <c r="H856" s="178"/>
      <c r="L856" s="179"/>
    </row>
    <row r="857" ht="15.75" customHeight="1">
      <c r="E857" s="202"/>
      <c r="G857" s="177"/>
      <c r="H857" s="178"/>
      <c r="L857" s="179"/>
    </row>
    <row r="858" ht="15.75" customHeight="1">
      <c r="E858" s="202"/>
      <c r="G858" s="177"/>
      <c r="H858" s="178"/>
      <c r="L858" s="179"/>
    </row>
    <row r="859" ht="15.75" customHeight="1">
      <c r="E859" s="202"/>
      <c r="G859" s="177"/>
      <c r="H859" s="178"/>
      <c r="L859" s="179"/>
    </row>
    <row r="860" ht="15.75" customHeight="1">
      <c r="E860" s="202"/>
      <c r="G860" s="177"/>
      <c r="H860" s="178"/>
      <c r="L860" s="179"/>
    </row>
    <row r="861" ht="15.75" customHeight="1">
      <c r="E861" s="202"/>
      <c r="G861" s="177"/>
      <c r="H861" s="178"/>
      <c r="L861" s="179"/>
    </row>
    <row r="862" ht="15.75" customHeight="1">
      <c r="E862" s="202"/>
      <c r="G862" s="177"/>
      <c r="H862" s="178"/>
      <c r="L862" s="179"/>
    </row>
    <row r="863" ht="15.75" customHeight="1">
      <c r="E863" s="202"/>
      <c r="G863" s="177"/>
      <c r="H863" s="178"/>
      <c r="L863" s="179"/>
    </row>
    <row r="864" ht="15.75" customHeight="1">
      <c r="E864" s="202"/>
      <c r="G864" s="177"/>
      <c r="H864" s="178"/>
      <c r="L864" s="179"/>
    </row>
    <row r="865" ht="15.75" customHeight="1">
      <c r="E865" s="202"/>
      <c r="G865" s="177"/>
      <c r="H865" s="178"/>
      <c r="L865" s="179"/>
    </row>
    <row r="866" ht="15.75" customHeight="1">
      <c r="E866" s="202"/>
      <c r="G866" s="177"/>
      <c r="H866" s="178"/>
      <c r="L866" s="179"/>
    </row>
    <row r="867" ht="15.75" customHeight="1">
      <c r="E867" s="202"/>
      <c r="G867" s="177"/>
      <c r="H867" s="178"/>
      <c r="L867" s="179"/>
    </row>
    <row r="868" ht="15.75" customHeight="1">
      <c r="E868" s="202"/>
      <c r="G868" s="177"/>
      <c r="H868" s="178"/>
      <c r="L868" s="179"/>
    </row>
    <row r="869" ht="15.75" customHeight="1">
      <c r="E869" s="202"/>
      <c r="G869" s="177"/>
      <c r="H869" s="178"/>
      <c r="L869" s="179"/>
    </row>
    <row r="870" ht="15.75" customHeight="1">
      <c r="E870" s="202"/>
      <c r="G870" s="177"/>
      <c r="H870" s="178"/>
      <c r="L870" s="179"/>
    </row>
    <row r="871" ht="15.75" customHeight="1">
      <c r="E871" s="202"/>
      <c r="G871" s="177"/>
      <c r="H871" s="178"/>
      <c r="L871" s="179"/>
    </row>
    <row r="872" ht="15.75" customHeight="1">
      <c r="E872" s="202"/>
      <c r="G872" s="177"/>
      <c r="H872" s="178"/>
      <c r="L872" s="179"/>
    </row>
    <row r="873" ht="15.75" customHeight="1">
      <c r="E873" s="202"/>
      <c r="G873" s="177"/>
      <c r="H873" s="178"/>
      <c r="L873" s="179"/>
    </row>
    <row r="874" ht="15.75" customHeight="1">
      <c r="E874" s="202"/>
      <c r="G874" s="177"/>
      <c r="H874" s="178"/>
      <c r="L874" s="179"/>
    </row>
    <row r="875" ht="15.75" customHeight="1">
      <c r="E875" s="202"/>
      <c r="G875" s="177"/>
      <c r="H875" s="178"/>
      <c r="L875" s="179"/>
    </row>
    <row r="876" ht="15.75" customHeight="1">
      <c r="E876" s="202"/>
      <c r="G876" s="177"/>
      <c r="H876" s="178"/>
      <c r="L876" s="179"/>
    </row>
    <row r="877" ht="15.75" customHeight="1">
      <c r="E877" s="202"/>
      <c r="G877" s="177"/>
      <c r="H877" s="178"/>
      <c r="L877" s="179"/>
    </row>
    <row r="878" ht="15.75" customHeight="1">
      <c r="E878" s="202"/>
      <c r="G878" s="177"/>
      <c r="H878" s="178"/>
      <c r="L878" s="179"/>
    </row>
    <row r="879" ht="15.75" customHeight="1">
      <c r="E879" s="202"/>
      <c r="G879" s="177"/>
      <c r="H879" s="178"/>
      <c r="L879" s="179"/>
    </row>
    <row r="880" ht="15.75" customHeight="1">
      <c r="E880" s="202"/>
      <c r="G880" s="177"/>
      <c r="H880" s="178"/>
      <c r="L880" s="179"/>
    </row>
    <row r="881" ht="15.75" customHeight="1">
      <c r="E881" s="202"/>
      <c r="G881" s="177"/>
      <c r="H881" s="178"/>
      <c r="L881" s="179"/>
    </row>
    <row r="882" ht="15.75" customHeight="1">
      <c r="E882" s="202"/>
      <c r="G882" s="177"/>
      <c r="H882" s="178"/>
      <c r="L882" s="179"/>
    </row>
    <row r="883" ht="15.75" customHeight="1">
      <c r="E883" s="202"/>
      <c r="G883" s="177"/>
      <c r="H883" s="178"/>
      <c r="L883" s="179"/>
    </row>
    <row r="884" ht="15.75" customHeight="1">
      <c r="E884" s="202"/>
      <c r="G884" s="177"/>
      <c r="H884" s="178"/>
      <c r="L884" s="179"/>
    </row>
    <row r="885" ht="15.75" customHeight="1">
      <c r="E885" s="202"/>
      <c r="G885" s="177"/>
      <c r="H885" s="178"/>
      <c r="L885" s="179"/>
    </row>
    <row r="886" ht="15.75" customHeight="1">
      <c r="E886" s="202"/>
      <c r="G886" s="177"/>
      <c r="H886" s="178"/>
      <c r="L886" s="179"/>
    </row>
    <row r="887" ht="15.75" customHeight="1">
      <c r="E887" s="202"/>
      <c r="G887" s="177"/>
      <c r="H887" s="178"/>
      <c r="L887" s="179"/>
    </row>
    <row r="888" ht="15.75" customHeight="1">
      <c r="E888" s="202"/>
      <c r="G888" s="177"/>
      <c r="H888" s="178"/>
      <c r="L888" s="179"/>
    </row>
    <row r="889" ht="15.75" customHeight="1">
      <c r="E889" s="202"/>
      <c r="G889" s="177"/>
      <c r="H889" s="178"/>
      <c r="L889" s="179"/>
    </row>
    <row r="890" ht="15.75" customHeight="1">
      <c r="E890" s="202"/>
      <c r="G890" s="177"/>
      <c r="H890" s="178"/>
      <c r="L890" s="179"/>
    </row>
    <row r="891" ht="15.75" customHeight="1">
      <c r="E891" s="202"/>
      <c r="G891" s="177"/>
      <c r="H891" s="178"/>
      <c r="L891" s="179"/>
    </row>
    <row r="892" ht="15.75" customHeight="1">
      <c r="E892" s="202"/>
      <c r="G892" s="177"/>
      <c r="H892" s="178"/>
      <c r="L892" s="179"/>
    </row>
    <row r="893" ht="15.75" customHeight="1">
      <c r="E893" s="202"/>
      <c r="G893" s="177"/>
      <c r="H893" s="178"/>
      <c r="L893" s="179"/>
    </row>
    <row r="894" ht="15.75" customHeight="1">
      <c r="E894" s="202"/>
      <c r="G894" s="177"/>
      <c r="H894" s="178"/>
      <c r="L894" s="179"/>
    </row>
    <row r="895" ht="15.75" customHeight="1">
      <c r="E895" s="202"/>
      <c r="G895" s="177"/>
      <c r="H895" s="178"/>
      <c r="L895" s="179"/>
    </row>
    <row r="896" ht="15.75" customHeight="1">
      <c r="E896" s="202"/>
      <c r="G896" s="177"/>
      <c r="H896" s="178"/>
      <c r="L896" s="179"/>
    </row>
    <row r="897" ht="15.75" customHeight="1">
      <c r="E897" s="202"/>
      <c r="G897" s="177"/>
      <c r="H897" s="178"/>
      <c r="L897" s="179"/>
    </row>
    <row r="898" ht="15.75" customHeight="1">
      <c r="E898" s="202"/>
      <c r="G898" s="177"/>
      <c r="H898" s="178"/>
      <c r="L898" s="179"/>
    </row>
    <row r="899" ht="15.75" customHeight="1">
      <c r="E899" s="202"/>
      <c r="G899" s="177"/>
      <c r="H899" s="178"/>
      <c r="L899" s="179"/>
    </row>
    <row r="900" ht="15.75" customHeight="1">
      <c r="E900" s="202"/>
      <c r="G900" s="177"/>
      <c r="H900" s="178"/>
      <c r="L900" s="179"/>
    </row>
    <row r="901" ht="15.75" customHeight="1">
      <c r="E901" s="202"/>
      <c r="G901" s="177"/>
      <c r="H901" s="178"/>
      <c r="L901" s="179"/>
    </row>
    <row r="902" ht="15.75" customHeight="1">
      <c r="E902" s="202"/>
      <c r="G902" s="177"/>
      <c r="H902" s="178"/>
      <c r="L902" s="179"/>
    </row>
    <row r="903" ht="15.75" customHeight="1">
      <c r="E903" s="202"/>
      <c r="G903" s="177"/>
      <c r="H903" s="178"/>
      <c r="L903" s="179"/>
    </row>
    <row r="904" ht="15.75" customHeight="1">
      <c r="E904" s="202"/>
      <c r="G904" s="177"/>
      <c r="H904" s="178"/>
      <c r="L904" s="179"/>
    </row>
    <row r="905" ht="15.75" customHeight="1">
      <c r="E905" s="202"/>
      <c r="G905" s="177"/>
      <c r="H905" s="178"/>
      <c r="L905" s="179"/>
    </row>
    <row r="906" ht="15.75" customHeight="1">
      <c r="E906" s="202"/>
      <c r="G906" s="177"/>
      <c r="H906" s="178"/>
      <c r="L906" s="179"/>
    </row>
    <row r="907" ht="15.75" customHeight="1">
      <c r="E907" s="202"/>
      <c r="G907" s="177"/>
      <c r="H907" s="178"/>
      <c r="L907" s="179"/>
    </row>
    <row r="908" ht="15.75" customHeight="1">
      <c r="E908" s="202"/>
      <c r="G908" s="177"/>
      <c r="H908" s="178"/>
      <c r="L908" s="179"/>
    </row>
    <row r="909" ht="15.75" customHeight="1">
      <c r="E909" s="202"/>
      <c r="G909" s="177"/>
      <c r="H909" s="178"/>
      <c r="L909" s="179"/>
    </row>
    <row r="910" ht="15.75" customHeight="1">
      <c r="E910" s="202"/>
      <c r="G910" s="177"/>
      <c r="H910" s="178"/>
      <c r="L910" s="179"/>
    </row>
    <row r="911" ht="15.75" customHeight="1">
      <c r="E911" s="202"/>
      <c r="G911" s="177"/>
      <c r="H911" s="178"/>
      <c r="L911" s="179"/>
    </row>
    <row r="912" ht="15.75" customHeight="1">
      <c r="E912" s="202"/>
      <c r="G912" s="177"/>
      <c r="H912" s="178"/>
      <c r="L912" s="179"/>
    </row>
    <row r="913" ht="15.75" customHeight="1">
      <c r="E913" s="202"/>
      <c r="G913" s="177"/>
      <c r="H913" s="178"/>
      <c r="L913" s="179"/>
    </row>
    <row r="914" ht="15.75" customHeight="1">
      <c r="E914" s="202"/>
      <c r="G914" s="177"/>
      <c r="H914" s="178"/>
      <c r="L914" s="179"/>
    </row>
    <row r="915" ht="15.75" customHeight="1">
      <c r="E915" s="202"/>
      <c r="G915" s="177"/>
      <c r="H915" s="178"/>
      <c r="L915" s="179"/>
    </row>
    <row r="916" ht="15.75" customHeight="1">
      <c r="E916" s="202"/>
      <c r="G916" s="177"/>
      <c r="H916" s="178"/>
      <c r="L916" s="179"/>
    </row>
    <row r="917" ht="15.75" customHeight="1">
      <c r="E917" s="202"/>
      <c r="G917" s="177"/>
      <c r="H917" s="178"/>
      <c r="L917" s="179"/>
    </row>
    <row r="918" ht="15.75" customHeight="1">
      <c r="E918" s="202"/>
      <c r="G918" s="177"/>
      <c r="H918" s="178"/>
      <c r="L918" s="179"/>
    </row>
    <row r="919" ht="15.75" customHeight="1">
      <c r="E919" s="202"/>
      <c r="G919" s="177"/>
      <c r="H919" s="178"/>
      <c r="L919" s="179"/>
    </row>
    <row r="920" ht="15.75" customHeight="1">
      <c r="E920" s="202"/>
      <c r="G920" s="177"/>
      <c r="H920" s="178"/>
      <c r="L920" s="179"/>
    </row>
    <row r="921" ht="15.75" customHeight="1">
      <c r="E921" s="202"/>
      <c r="G921" s="177"/>
      <c r="H921" s="178"/>
      <c r="L921" s="179"/>
    </row>
    <row r="922" ht="15.75" customHeight="1">
      <c r="E922" s="202"/>
      <c r="G922" s="177"/>
      <c r="H922" s="178"/>
      <c r="L922" s="179"/>
    </row>
    <row r="923" ht="15.75" customHeight="1">
      <c r="E923" s="202"/>
      <c r="G923" s="177"/>
      <c r="H923" s="178"/>
      <c r="L923" s="179"/>
    </row>
    <row r="924" ht="15.75" customHeight="1">
      <c r="E924" s="202"/>
      <c r="G924" s="177"/>
      <c r="H924" s="178"/>
      <c r="L924" s="179"/>
    </row>
    <row r="925" ht="15.75" customHeight="1">
      <c r="E925" s="202"/>
      <c r="G925" s="177"/>
      <c r="H925" s="178"/>
      <c r="L925" s="179"/>
    </row>
    <row r="926" ht="15.75" customHeight="1">
      <c r="E926" s="202"/>
      <c r="G926" s="177"/>
      <c r="H926" s="178"/>
      <c r="L926" s="179"/>
    </row>
    <row r="927" ht="15.75" customHeight="1">
      <c r="E927" s="202"/>
      <c r="G927" s="177"/>
      <c r="H927" s="178"/>
      <c r="L927" s="179"/>
    </row>
    <row r="928" ht="15.75" customHeight="1">
      <c r="E928" s="202"/>
      <c r="G928" s="177"/>
      <c r="H928" s="178"/>
      <c r="L928" s="179"/>
    </row>
    <row r="929" ht="15.75" customHeight="1">
      <c r="E929" s="202"/>
      <c r="G929" s="177"/>
      <c r="H929" s="178"/>
      <c r="L929" s="179"/>
    </row>
    <row r="930" ht="15.75" customHeight="1">
      <c r="E930" s="202"/>
      <c r="G930" s="177"/>
      <c r="H930" s="178"/>
      <c r="L930" s="179"/>
    </row>
    <row r="931" ht="15.75" customHeight="1">
      <c r="E931" s="202"/>
      <c r="G931" s="177"/>
      <c r="H931" s="178"/>
      <c r="L931" s="179"/>
    </row>
    <row r="932" ht="15.75" customHeight="1">
      <c r="E932" s="202"/>
      <c r="G932" s="177"/>
      <c r="H932" s="178"/>
      <c r="L932" s="179"/>
    </row>
    <row r="933" ht="15.75" customHeight="1">
      <c r="E933" s="202"/>
      <c r="G933" s="177"/>
      <c r="H933" s="178"/>
      <c r="L933" s="179"/>
    </row>
    <row r="934" ht="15.75" customHeight="1">
      <c r="E934" s="202"/>
      <c r="G934" s="177"/>
      <c r="H934" s="178"/>
      <c r="L934" s="179"/>
    </row>
    <row r="935" ht="15.75" customHeight="1">
      <c r="E935" s="202"/>
      <c r="G935" s="177"/>
      <c r="H935" s="178"/>
      <c r="L935" s="179"/>
    </row>
    <row r="936" ht="15.75" customHeight="1">
      <c r="E936" s="202"/>
      <c r="G936" s="177"/>
      <c r="H936" s="178"/>
      <c r="L936" s="179"/>
    </row>
    <row r="937" ht="15.75" customHeight="1">
      <c r="E937" s="202"/>
      <c r="G937" s="177"/>
      <c r="H937" s="178"/>
      <c r="L937" s="179"/>
    </row>
    <row r="938" ht="15.75" customHeight="1">
      <c r="E938" s="202"/>
      <c r="G938" s="177"/>
      <c r="H938" s="178"/>
      <c r="L938" s="179"/>
    </row>
    <row r="939" ht="15.75" customHeight="1">
      <c r="E939" s="202"/>
      <c r="G939" s="177"/>
      <c r="H939" s="178"/>
      <c r="L939" s="179"/>
    </row>
    <row r="940" ht="15.75" customHeight="1">
      <c r="E940" s="202"/>
      <c r="G940" s="177"/>
      <c r="H940" s="178"/>
      <c r="L940" s="179"/>
    </row>
    <row r="941" ht="15.75" customHeight="1">
      <c r="E941" s="202"/>
      <c r="G941" s="177"/>
      <c r="H941" s="178"/>
      <c r="L941" s="179"/>
    </row>
    <row r="942" ht="15.75" customHeight="1">
      <c r="E942" s="202"/>
      <c r="G942" s="177"/>
      <c r="H942" s="178"/>
      <c r="L942" s="179"/>
    </row>
    <row r="943" ht="15.75" customHeight="1">
      <c r="E943" s="202"/>
      <c r="G943" s="177"/>
      <c r="H943" s="178"/>
      <c r="L943" s="179"/>
    </row>
    <row r="944" ht="15.75" customHeight="1">
      <c r="E944" s="202"/>
      <c r="G944" s="177"/>
      <c r="H944" s="178"/>
      <c r="L944" s="179"/>
    </row>
    <row r="945" ht="15.75" customHeight="1">
      <c r="E945" s="202"/>
      <c r="G945" s="177"/>
      <c r="H945" s="178"/>
      <c r="L945" s="179"/>
    </row>
    <row r="946" ht="15.75" customHeight="1">
      <c r="E946" s="202"/>
      <c r="G946" s="177"/>
      <c r="H946" s="178"/>
      <c r="L946" s="179"/>
    </row>
    <row r="947" ht="15.75" customHeight="1">
      <c r="E947" s="202"/>
      <c r="G947" s="177"/>
      <c r="H947" s="178"/>
      <c r="L947" s="179"/>
    </row>
    <row r="948" ht="15.75" customHeight="1">
      <c r="E948" s="202"/>
      <c r="G948" s="177"/>
      <c r="H948" s="178"/>
      <c r="L948" s="179"/>
    </row>
    <row r="949" ht="15.75" customHeight="1">
      <c r="E949" s="202"/>
      <c r="G949" s="177"/>
      <c r="H949" s="178"/>
      <c r="L949" s="179"/>
    </row>
    <row r="950" ht="15.75" customHeight="1">
      <c r="E950" s="202"/>
      <c r="G950" s="177"/>
      <c r="H950" s="178"/>
      <c r="L950" s="179"/>
    </row>
    <row r="951" ht="15.75" customHeight="1">
      <c r="E951" s="202"/>
      <c r="G951" s="177"/>
      <c r="H951" s="178"/>
      <c r="L951" s="179"/>
    </row>
    <row r="952" ht="15.75" customHeight="1">
      <c r="E952" s="202"/>
      <c r="G952" s="177"/>
      <c r="H952" s="178"/>
      <c r="L952" s="179"/>
    </row>
    <row r="953" ht="15.75" customHeight="1">
      <c r="E953" s="202"/>
      <c r="G953" s="177"/>
      <c r="H953" s="178"/>
      <c r="L953" s="179"/>
    </row>
    <row r="954" ht="15.75" customHeight="1">
      <c r="E954" s="202"/>
      <c r="G954" s="177"/>
      <c r="H954" s="178"/>
      <c r="L954" s="179"/>
    </row>
    <row r="955" ht="15.75" customHeight="1">
      <c r="E955" s="202"/>
      <c r="G955" s="177"/>
      <c r="H955" s="178"/>
      <c r="L955" s="179"/>
    </row>
    <row r="956" ht="15.75" customHeight="1">
      <c r="E956" s="202"/>
      <c r="G956" s="177"/>
      <c r="H956" s="178"/>
      <c r="L956" s="179"/>
    </row>
    <row r="957" ht="15.75" customHeight="1">
      <c r="E957" s="202"/>
      <c r="G957" s="177"/>
      <c r="H957" s="178"/>
      <c r="L957" s="179"/>
    </row>
    <row r="958" ht="15.75" customHeight="1">
      <c r="E958" s="202"/>
      <c r="G958" s="177"/>
      <c r="H958" s="178"/>
      <c r="L958" s="179"/>
    </row>
    <row r="959" ht="15.75" customHeight="1">
      <c r="E959" s="202"/>
      <c r="G959" s="177"/>
      <c r="H959" s="178"/>
      <c r="L959" s="179"/>
    </row>
    <row r="960" ht="15.75" customHeight="1">
      <c r="E960" s="202"/>
      <c r="G960" s="177"/>
      <c r="H960" s="178"/>
      <c r="L960" s="179"/>
    </row>
    <row r="961" ht="15.75" customHeight="1">
      <c r="E961" s="202"/>
      <c r="G961" s="177"/>
      <c r="H961" s="178"/>
      <c r="L961" s="179"/>
    </row>
    <row r="962" ht="15.75" customHeight="1">
      <c r="E962" s="202"/>
      <c r="G962" s="177"/>
      <c r="H962" s="178"/>
      <c r="L962" s="179"/>
    </row>
    <row r="963" ht="15.75" customHeight="1">
      <c r="E963" s="202"/>
      <c r="G963" s="177"/>
      <c r="H963" s="178"/>
      <c r="L963" s="179"/>
    </row>
    <row r="964" ht="15.75" customHeight="1">
      <c r="E964" s="202"/>
      <c r="G964" s="177"/>
      <c r="H964" s="178"/>
      <c r="L964" s="179"/>
    </row>
    <row r="965" ht="15.75" customHeight="1">
      <c r="E965" s="202"/>
      <c r="G965" s="177"/>
      <c r="H965" s="178"/>
      <c r="L965" s="179"/>
    </row>
    <row r="966" ht="15.75" customHeight="1">
      <c r="E966" s="202"/>
      <c r="G966" s="177"/>
      <c r="H966" s="178"/>
      <c r="L966" s="179"/>
    </row>
    <row r="967" ht="15.75" customHeight="1">
      <c r="E967" s="202"/>
      <c r="G967" s="177"/>
      <c r="H967" s="178"/>
      <c r="L967" s="179"/>
    </row>
    <row r="968" ht="15.75" customHeight="1">
      <c r="E968" s="202"/>
      <c r="G968" s="177"/>
      <c r="H968" s="178"/>
      <c r="L968" s="179"/>
    </row>
    <row r="969" ht="15.75" customHeight="1">
      <c r="E969" s="202"/>
      <c r="G969" s="177"/>
      <c r="H969" s="178"/>
      <c r="L969" s="179"/>
    </row>
    <row r="970" ht="15.75" customHeight="1">
      <c r="E970" s="202"/>
      <c r="G970" s="177"/>
      <c r="H970" s="178"/>
      <c r="L970" s="179"/>
    </row>
    <row r="971" ht="15.75" customHeight="1">
      <c r="E971" s="202"/>
      <c r="G971" s="177"/>
      <c r="H971" s="178"/>
      <c r="L971" s="179"/>
    </row>
    <row r="972" ht="15.75" customHeight="1">
      <c r="E972" s="202"/>
      <c r="G972" s="177"/>
      <c r="H972" s="178"/>
      <c r="L972" s="179"/>
    </row>
    <row r="973" ht="15.75" customHeight="1">
      <c r="E973" s="202"/>
      <c r="G973" s="177"/>
      <c r="H973" s="178"/>
      <c r="L973" s="179"/>
    </row>
    <row r="974" ht="15.75" customHeight="1">
      <c r="E974" s="202"/>
      <c r="G974" s="177"/>
      <c r="H974" s="178"/>
      <c r="L974" s="179"/>
    </row>
    <row r="975" ht="15.75" customHeight="1">
      <c r="E975" s="202"/>
      <c r="G975" s="177"/>
      <c r="H975" s="178"/>
      <c r="L975" s="179"/>
    </row>
    <row r="976" ht="15.75" customHeight="1">
      <c r="E976" s="202"/>
      <c r="G976" s="177"/>
      <c r="H976" s="178"/>
      <c r="L976" s="179"/>
    </row>
    <row r="977" ht="15.75" customHeight="1">
      <c r="E977" s="202"/>
      <c r="G977" s="177"/>
      <c r="H977" s="178"/>
      <c r="L977" s="179"/>
    </row>
    <row r="978" ht="15.75" customHeight="1">
      <c r="E978" s="202"/>
      <c r="G978" s="177"/>
      <c r="H978" s="178"/>
      <c r="L978" s="179"/>
    </row>
    <row r="979" ht="15.75" customHeight="1">
      <c r="E979" s="202"/>
      <c r="G979" s="177"/>
      <c r="H979" s="178"/>
      <c r="L979" s="179"/>
    </row>
    <row r="980" ht="15.75" customHeight="1">
      <c r="E980" s="202"/>
      <c r="G980" s="177"/>
      <c r="H980" s="178"/>
      <c r="L980" s="179"/>
    </row>
    <row r="981" ht="15.75" customHeight="1">
      <c r="E981" s="202"/>
      <c r="G981" s="177"/>
      <c r="H981" s="178"/>
      <c r="L981" s="179"/>
    </row>
    <row r="982" ht="15.75" customHeight="1">
      <c r="E982" s="202"/>
      <c r="G982" s="177"/>
      <c r="H982" s="178"/>
      <c r="L982" s="179"/>
    </row>
    <row r="983" ht="15.75" customHeight="1">
      <c r="E983" s="202"/>
      <c r="G983" s="177"/>
      <c r="H983" s="178"/>
      <c r="L983" s="179"/>
    </row>
    <row r="984" ht="15.75" customHeight="1">
      <c r="E984" s="202"/>
      <c r="G984" s="177"/>
      <c r="H984" s="178"/>
      <c r="L984" s="179"/>
    </row>
    <row r="985" ht="15.75" customHeight="1">
      <c r="E985" s="202"/>
      <c r="G985" s="177"/>
      <c r="H985" s="178"/>
      <c r="L985" s="179"/>
    </row>
    <row r="986" ht="15.75" customHeight="1">
      <c r="E986" s="202"/>
      <c r="G986" s="177"/>
      <c r="H986" s="178"/>
      <c r="L986" s="179"/>
    </row>
    <row r="987" ht="15.75" customHeight="1">
      <c r="E987" s="202"/>
      <c r="G987" s="177"/>
      <c r="H987" s="178"/>
      <c r="L987" s="179"/>
    </row>
    <row r="988" ht="15.75" customHeight="1">
      <c r="E988" s="202"/>
      <c r="G988" s="177"/>
      <c r="H988" s="178"/>
      <c r="L988" s="179"/>
    </row>
    <row r="989" ht="15.75" customHeight="1">
      <c r="E989" s="202"/>
      <c r="G989" s="177"/>
      <c r="H989" s="178"/>
      <c r="L989" s="179"/>
    </row>
    <row r="990" ht="15.75" customHeight="1">
      <c r="E990" s="202"/>
      <c r="G990" s="177"/>
      <c r="H990" s="178"/>
      <c r="L990" s="179"/>
    </row>
    <row r="991" ht="15.75" customHeight="1">
      <c r="E991" s="202"/>
      <c r="G991" s="177"/>
      <c r="H991" s="178"/>
      <c r="L991" s="179"/>
    </row>
    <row r="992" ht="15.75" customHeight="1">
      <c r="E992" s="202"/>
      <c r="G992" s="177"/>
      <c r="H992" s="178"/>
      <c r="L992" s="179"/>
    </row>
    <row r="993" ht="15.75" customHeight="1">
      <c r="E993" s="202"/>
      <c r="G993" s="177"/>
      <c r="H993" s="178"/>
      <c r="L993" s="179"/>
    </row>
    <row r="994" ht="15.75" customHeight="1">
      <c r="E994" s="202"/>
      <c r="G994" s="177"/>
      <c r="H994" s="178"/>
      <c r="L994" s="179"/>
    </row>
    <row r="995" ht="15.75" customHeight="1">
      <c r="E995" s="202"/>
      <c r="G995" s="177"/>
      <c r="H995" s="178"/>
      <c r="L995" s="179"/>
    </row>
    <row r="996" ht="15.75" customHeight="1">
      <c r="E996" s="202"/>
      <c r="G996" s="177"/>
      <c r="H996" s="178"/>
      <c r="L996" s="179"/>
    </row>
    <row r="997" ht="15.75" customHeight="1">
      <c r="E997" s="202"/>
      <c r="G997" s="177"/>
      <c r="H997" s="178"/>
      <c r="L997" s="179"/>
    </row>
    <row r="998" ht="15.75" customHeight="1">
      <c r="E998" s="202"/>
      <c r="G998" s="177"/>
      <c r="H998" s="178"/>
      <c r="L998" s="179"/>
    </row>
    <row r="999" ht="15.75" customHeight="1">
      <c r="E999" s="202"/>
      <c r="G999" s="177"/>
      <c r="H999" s="178"/>
      <c r="L999" s="179"/>
    </row>
    <row r="1000" ht="15.75" customHeight="1">
      <c r="E1000" s="202"/>
      <c r="G1000" s="177"/>
      <c r="H1000" s="178"/>
      <c r="L1000" s="179"/>
    </row>
  </sheetData>
  <mergeCells count="55">
    <mergeCell ref="A1:A2"/>
    <mergeCell ref="B1:B2"/>
    <mergeCell ref="C1:E1"/>
    <mergeCell ref="A21:K21"/>
    <mergeCell ref="A22:K22"/>
    <mergeCell ref="A23:K23"/>
    <mergeCell ref="A24:K24"/>
    <mergeCell ref="E26:E29"/>
    <mergeCell ref="H26:H29"/>
    <mergeCell ref="A49:K49"/>
    <mergeCell ref="A50:K50"/>
    <mergeCell ref="A51:K51"/>
    <mergeCell ref="A52:K52"/>
    <mergeCell ref="J54:J57"/>
    <mergeCell ref="A77:K77"/>
    <mergeCell ref="A78:K78"/>
    <mergeCell ref="A79:K79"/>
    <mergeCell ref="A80:K80"/>
    <mergeCell ref="E82:G82"/>
    <mergeCell ref="K82:K85"/>
    <mergeCell ref="L82:L85"/>
    <mergeCell ref="A107:K107"/>
    <mergeCell ref="A108:K108"/>
    <mergeCell ref="A109:K109"/>
    <mergeCell ref="A110:K110"/>
    <mergeCell ref="A135:K135"/>
    <mergeCell ref="A136:K136"/>
    <mergeCell ref="A137:K137"/>
    <mergeCell ref="A138:K138"/>
    <mergeCell ref="A167:K167"/>
    <mergeCell ref="A168:K168"/>
    <mergeCell ref="A169:K169"/>
    <mergeCell ref="A170:K170"/>
    <mergeCell ref="A196:K196"/>
    <mergeCell ref="A197:K197"/>
    <mergeCell ref="A198:K198"/>
    <mergeCell ref="A199:K199"/>
    <mergeCell ref="A225:K225"/>
    <mergeCell ref="A226:K226"/>
    <mergeCell ref="A227:K227"/>
    <mergeCell ref="A228:K228"/>
    <mergeCell ref="J230:J233"/>
    <mergeCell ref="A286:K286"/>
    <mergeCell ref="A315:K315"/>
    <mergeCell ref="A316:K316"/>
    <mergeCell ref="A317:K317"/>
    <mergeCell ref="A318:K318"/>
    <mergeCell ref="J320:J323"/>
    <mergeCell ref="A254:K254"/>
    <mergeCell ref="A255:K255"/>
    <mergeCell ref="A256:K256"/>
    <mergeCell ref="A257:K257"/>
    <mergeCell ref="A283:K283"/>
    <mergeCell ref="A284:K284"/>
    <mergeCell ref="A285:K285"/>
  </mergeCells>
  <printOptions/>
  <pageMargins bottom="0.75" footer="0.0" header="0.0" left="0.7" right="0.7" top="0.75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0.1" defaultRowHeight="15.0"/>
  <cols>
    <col customWidth="1" min="1" max="1" width="4.5"/>
    <col customWidth="1" min="2" max="2" width="13.8"/>
    <col customWidth="1" min="3" max="4" width="8.5"/>
    <col customWidth="1" min="5" max="5" width="10.3"/>
    <col customWidth="1" min="6" max="6" width="8.5"/>
    <col customWidth="1" min="7" max="7" width="8.7"/>
    <col customWidth="1" min="8" max="8" width="11.2"/>
    <col customWidth="1" min="9" max="9" width="12.1"/>
    <col customWidth="1" min="10" max="10" width="11.3"/>
    <col customWidth="1" min="11" max="11" width="9.5"/>
    <col customWidth="1" min="12" max="12" width="11.8"/>
    <col customWidth="1" min="13" max="14" width="13.6"/>
    <col customWidth="1" min="15" max="26" width="8.5"/>
  </cols>
  <sheetData>
    <row r="1">
      <c r="A1" s="173" t="s">
        <v>113</v>
      </c>
      <c r="B1" s="173" t="s">
        <v>114</v>
      </c>
      <c r="C1" s="174" t="s">
        <v>139</v>
      </c>
      <c r="D1" s="175"/>
      <c r="E1" s="176"/>
      <c r="G1" s="177"/>
      <c r="H1" s="178"/>
      <c r="L1" s="179"/>
    </row>
    <row r="2">
      <c r="A2" s="180"/>
      <c r="B2" s="180"/>
      <c r="C2" s="181" t="s">
        <v>94</v>
      </c>
      <c r="D2" s="182" t="s">
        <v>95</v>
      </c>
      <c r="E2" s="181" t="s">
        <v>140</v>
      </c>
      <c r="G2" s="177"/>
      <c r="H2" s="178"/>
      <c r="L2" s="179"/>
    </row>
    <row r="3">
      <c r="A3" s="184">
        <v>1.0</v>
      </c>
      <c r="B3" s="184" t="s">
        <v>116</v>
      </c>
      <c r="C3" s="296" t="str">
        <f>'[5]SR 2 Sleman'!$L$20</f>
        <v>#REF!</v>
      </c>
      <c r="D3" s="297" t="str">
        <f>'[5]SR 2 Sleman'!$M$20</f>
        <v>#REF!</v>
      </c>
      <c r="E3" s="298" t="str">
        <f>'[5]SR 2 Sleman'!$N$20</f>
        <v>#REF!</v>
      </c>
      <c r="F3" s="299"/>
      <c r="G3" s="177"/>
      <c r="H3" s="178"/>
      <c r="L3" s="179"/>
    </row>
    <row r="4">
      <c r="A4" s="184">
        <v>2.0</v>
      </c>
      <c r="B4" s="184" t="s">
        <v>117</v>
      </c>
      <c r="C4" s="296" t="str">
        <f>'[5]SR 2 Sleman'!$L$32</f>
        <v>#REF!</v>
      </c>
      <c r="D4" s="297" t="str">
        <f>'[5]SR 2 Sleman'!$M$32</f>
        <v>#REF!</v>
      </c>
      <c r="E4" s="298" t="str">
        <f>'[5]SR 2 Sleman'!$N$32</f>
        <v>#REF!</v>
      </c>
      <c r="F4" s="299"/>
      <c r="G4" s="177"/>
      <c r="H4" s="178"/>
      <c r="L4" s="179"/>
    </row>
    <row r="5">
      <c r="A5" s="189"/>
      <c r="B5" s="300" t="s">
        <v>118</v>
      </c>
      <c r="C5" s="301" t="str">
        <f>'[5]SR 2 Sleman'!$L$44</f>
        <v>#REF!</v>
      </c>
      <c r="D5" s="302" t="str">
        <f>'[5]SR 2 Sleman'!$M$44</f>
        <v>#REF!</v>
      </c>
      <c r="E5" s="303" t="str">
        <f>'[5]SR 2 Sleman'!$N$44</f>
        <v>#REF!</v>
      </c>
      <c r="F5" s="299"/>
      <c r="G5" s="177"/>
      <c r="H5" s="178"/>
      <c r="L5" s="179"/>
    </row>
    <row r="6">
      <c r="A6" s="184">
        <v>3.0</v>
      </c>
      <c r="B6" s="184" t="s">
        <v>119</v>
      </c>
      <c r="C6" s="304" t="str">
        <f>'[5]SR 2 Sleman'!$L$56</f>
        <v>#REF!</v>
      </c>
      <c r="D6" s="305" t="str">
        <f>'[5]SR 2 Sleman'!$M$56</f>
        <v>#REF!</v>
      </c>
      <c r="E6" s="306" t="str">
        <f>'[5]SR 2 Sleman'!$N$56</f>
        <v>#REF!</v>
      </c>
      <c r="F6" s="299"/>
      <c r="G6" s="177"/>
      <c r="H6" s="178"/>
      <c r="L6" s="179"/>
    </row>
    <row r="7">
      <c r="A7" s="184">
        <v>4.0</v>
      </c>
      <c r="B7" s="184" t="s">
        <v>120</v>
      </c>
      <c r="C7" s="185" t="str">
        <f>'[5]SR 2 Sleman'!$L$68</f>
        <v>#REF!</v>
      </c>
      <c r="D7" s="186" t="str">
        <f>'[5]SR 2 Sleman'!$M$68</f>
        <v>#REF!</v>
      </c>
      <c r="E7" s="187" t="str">
        <f>'[5]SR 2 Sleman'!$N$68</f>
        <v>#REF!</v>
      </c>
      <c r="F7" s="299"/>
      <c r="G7" s="177"/>
      <c r="H7" s="178"/>
      <c r="L7" s="179"/>
    </row>
    <row r="8">
      <c r="A8" s="184">
        <v>5.0</v>
      </c>
      <c r="B8" s="184" t="s">
        <v>121</v>
      </c>
      <c r="C8" s="185" t="str">
        <f>'[5]SR 2 Sleman'!$L$80</f>
        <v>#REF!</v>
      </c>
      <c r="D8" s="186" t="str">
        <f>'[5]SR 2 Sleman'!$M$80</f>
        <v>#REF!</v>
      </c>
      <c r="E8" s="187" t="str">
        <f>'[5]SR 2 Sleman'!$N$80</f>
        <v>#REF!</v>
      </c>
      <c r="F8" s="299"/>
      <c r="G8" s="177"/>
      <c r="H8" s="178"/>
      <c r="L8" s="179"/>
    </row>
    <row r="9">
      <c r="A9" s="184">
        <v>6.0</v>
      </c>
      <c r="B9" s="184" t="s">
        <v>122</v>
      </c>
      <c r="C9" s="194">
        <v>0.0</v>
      </c>
      <c r="D9" s="307" t="s">
        <v>49</v>
      </c>
      <c r="E9" s="308" t="s">
        <v>49</v>
      </c>
      <c r="F9" s="299"/>
      <c r="G9" s="177"/>
      <c r="H9" s="178"/>
      <c r="L9" s="179"/>
    </row>
    <row r="10">
      <c r="A10" s="184">
        <v>7.0</v>
      </c>
      <c r="B10" s="184" t="s">
        <v>123</v>
      </c>
      <c r="C10" s="304" t="str">
        <f>'[5]SR 2 Sleman'!$L$104</f>
        <v>#REF!</v>
      </c>
      <c r="D10" s="305" t="str">
        <f>'[5]SR 2 Sleman'!$M$104</f>
        <v>#REF!</v>
      </c>
      <c r="E10" s="306" t="str">
        <f>'[5]SR 2 Sleman'!$N$104</f>
        <v>#REF!</v>
      </c>
      <c r="F10" s="299"/>
      <c r="G10" s="177"/>
      <c r="H10" s="178"/>
      <c r="L10" s="179"/>
    </row>
    <row r="11">
      <c r="A11" s="184">
        <v>8.0</v>
      </c>
      <c r="B11" s="184" t="s">
        <v>124</v>
      </c>
      <c r="C11" s="185" t="str">
        <f>'[5]SR 2 Sleman'!$L$116</f>
        <v>#REF!</v>
      </c>
      <c r="D11" s="186" t="str">
        <f>'[5]SR 2 Sleman'!$M$116</f>
        <v>#REF!</v>
      </c>
      <c r="E11" s="187" t="str">
        <f>'[5]SR 2 Sleman'!$N$116</f>
        <v>#REF!</v>
      </c>
      <c r="F11" s="299"/>
      <c r="G11" s="177"/>
      <c r="H11" s="178"/>
      <c r="L11" s="179"/>
    </row>
    <row r="12">
      <c r="A12" s="195">
        <v>9.0</v>
      </c>
      <c r="B12" s="195" t="s">
        <v>125</v>
      </c>
      <c r="C12" s="196">
        <v>0.0</v>
      </c>
      <c r="D12" s="196">
        <v>0.0</v>
      </c>
      <c r="E12" s="187">
        <v>0.0</v>
      </c>
      <c r="F12" s="299"/>
      <c r="G12" s="177"/>
      <c r="H12" s="178"/>
      <c r="L12" s="179"/>
    </row>
    <row r="13">
      <c r="A13" s="197">
        <v>10.0</v>
      </c>
      <c r="B13" s="195" t="s">
        <v>126</v>
      </c>
      <c r="C13" s="309">
        <v>76.05</v>
      </c>
      <c r="D13" s="199">
        <v>122.0</v>
      </c>
      <c r="E13" s="187">
        <f t="shared" ref="E13:E15" si="1">C13*D13/10</f>
        <v>927.81</v>
      </c>
      <c r="F13" s="299"/>
      <c r="G13" s="177"/>
      <c r="H13" s="178"/>
      <c r="L13" s="179"/>
    </row>
    <row r="14">
      <c r="A14" s="197">
        <v>11.0</v>
      </c>
      <c r="B14" s="195" t="s">
        <v>127</v>
      </c>
      <c r="C14" s="309">
        <v>13.0</v>
      </c>
      <c r="D14" s="199">
        <v>144.0</v>
      </c>
      <c r="E14" s="187">
        <f t="shared" si="1"/>
        <v>187.2</v>
      </c>
      <c r="F14" s="299"/>
      <c r="G14" s="177"/>
      <c r="H14" s="178"/>
      <c r="L14" s="179"/>
    </row>
    <row r="15">
      <c r="A15" s="197">
        <v>12.0</v>
      </c>
      <c r="B15" s="195" t="s">
        <v>128</v>
      </c>
      <c r="C15" s="309">
        <v>69.0</v>
      </c>
      <c r="D15" s="199">
        <v>113.0</v>
      </c>
      <c r="E15" s="187">
        <f t="shared" si="1"/>
        <v>779.7</v>
      </c>
      <c r="F15" s="299"/>
      <c r="G15" s="177"/>
      <c r="H15" s="178"/>
      <c r="L15" s="179"/>
    </row>
    <row r="16">
      <c r="A16" s="197">
        <v>13.0</v>
      </c>
      <c r="B16" s="195" t="s">
        <v>129</v>
      </c>
      <c r="C16" s="198">
        <v>0.0</v>
      </c>
      <c r="D16" s="198">
        <v>0.0</v>
      </c>
      <c r="E16" s="187">
        <v>0.0</v>
      </c>
      <c r="F16" s="299"/>
      <c r="G16" s="177"/>
      <c r="H16" s="178"/>
      <c r="L16" s="179"/>
    </row>
    <row r="17">
      <c r="A17" s="197"/>
      <c r="B17" s="195" t="s">
        <v>130</v>
      </c>
      <c r="C17" s="198">
        <v>41691.51</v>
      </c>
      <c r="D17" s="200">
        <v>61.824470999011545</v>
      </c>
      <c r="E17" s="201" t="str">
        <f>SUM(E5:E16)</f>
        <v>#REF!</v>
      </c>
      <c r="F17" s="299"/>
      <c r="G17" s="177"/>
      <c r="H17" s="178"/>
      <c r="L17" s="179"/>
    </row>
    <row r="18">
      <c r="E18" s="202"/>
      <c r="G18" s="177"/>
      <c r="H18" s="178"/>
      <c r="L18" s="179"/>
    </row>
    <row r="19">
      <c r="E19" s="202"/>
      <c r="G19" s="177"/>
      <c r="H19" s="178"/>
      <c r="L19" s="179"/>
    </row>
    <row r="20">
      <c r="E20" s="202"/>
      <c r="G20" s="177"/>
      <c r="H20" s="178"/>
      <c r="L20" s="179"/>
    </row>
    <row r="21" ht="15.75" customHeight="1">
      <c r="A21" s="1" t="s">
        <v>0</v>
      </c>
      <c r="B21" s="2"/>
      <c r="C21" s="2"/>
      <c r="D21" s="2"/>
      <c r="E21" s="2"/>
      <c r="F21" s="2"/>
      <c r="G21" s="2"/>
      <c r="H21" s="2"/>
      <c r="I21" s="2"/>
      <c r="J21" s="2"/>
      <c r="K21" s="3"/>
      <c r="L21" s="179"/>
    </row>
    <row r="22" ht="15.75" customHeight="1">
      <c r="A22" s="1" t="s">
        <v>1</v>
      </c>
      <c r="B22" s="2"/>
      <c r="C22" s="2"/>
      <c r="D22" s="2"/>
      <c r="E22" s="2"/>
      <c r="F22" s="2"/>
      <c r="G22" s="2"/>
      <c r="H22" s="2"/>
      <c r="I22" s="2"/>
      <c r="J22" s="2"/>
      <c r="K22" s="3"/>
      <c r="L22" s="179"/>
    </row>
    <row r="23" ht="15.75" customHeight="1">
      <c r="A23" s="1" t="s">
        <v>141</v>
      </c>
      <c r="B23" s="2"/>
      <c r="C23" s="2"/>
      <c r="D23" s="2"/>
      <c r="E23" s="2"/>
      <c r="F23" s="2"/>
      <c r="G23" s="2"/>
      <c r="H23" s="2"/>
      <c r="I23" s="2"/>
      <c r="J23" s="2"/>
      <c r="K23" s="3"/>
      <c r="L23" s="179"/>
    </row>
    <row r="24" ht="15.75" customHeight="1">
      <c r="A24" s="1" t="s">
        <v>3</v>
      </c>
      <c r="B24" s="2"/>
      <c r="C24" s="2"/>
      <c r="D24" s="2"/>
      <c r="E24" s="2"/>
      <c r="F24" s="2"/>
      <c r="G24" s="2"/>
      <c r="H24" s="2"/>
      <c r="I24" s="2"/>
      <c r="J24" s="2"/>
      <c r="K24" s="3"/>
      <c r="L24" s="179"/>
    </row>
    <row r="25" ht="15.75" customHeight="1">
      <c r="A25" s="5"/>
      <c r="B25" s="6"/>
      <c r="C25" s="7"/>
      <c r="D25" s="7"/>
      <c r="E25" s="203"/>
      <c r="F25" s="7"/>
      <c r="G25" s="7"/>
      <c r="H25" s="49"/>
      <c r="I25" s="9"/>
      <c r="J25" s="7"/>
      <c r="K25" s="6"/>
      <c r="L25" s="179"/>
    </row>
    <row r="26" ht="42.0" customHeight="1">
      <c r="A26" s="10"/>
      <c r="B26" s="11"/>
      <c r="C26" s="12" t="s">
        <v>132</v>
      </c>
      <c r="D26" s="12"/>
      <c r="E26" s="204" t="s">
        <v>133</v>
      </c>
      <c r="F26" s="15"/>
      <c r="G26" s="12" t="s">
        <v>132</v>
      </c>
      <c r="H26" s="310" t="s">
        <v>134</v>
      </c>
      <c r="I26" s="16"/>
      <c r="J26" s="15"/>
      <c r="K26" s="11"/>
      <c r="L26" s="179"/>
    </row>
    <row r="27" ht="15.75" customHeight="1">
      <c r="A27" s="17" t="s">
        <v>6</v>
      </c>
      <c r="B27" s="18" t="s">
        <v>7</v>
      </c>
      <c r="C27" s="19" t="s">
        <v>8</v>
      </c>
      <c r="D27" s="19" t="s">
        <v>9</v>
      </c>
      <c r="E27" s="206"/>
      <c r="F27" s="19" t="s">
        <v>12</v>
      </c>
      <c r="G27" s="19" t="s">
        <v>13</v>
      </c>
      <c r="H27" s="206"/>
      <c r="I27" s="22" t="s">
        <v>14</v>
      </c>
      <c r="J27" s="21" t="s">
        <v>15</v>
      </c>
      <c r="K27" s="18" t="s">
        <v>16</v>
      </c>
      <c r="L27" s="179"/>
    </row>
    <row r="28" ht="15.75" customHeight="1">
      <c r="A28" s="17"/>
      <c r="B28" s="18"/>
      <c r="C28" s="23" t="s">
        <v>142</v>
      </c>
      <c r="D28" s="19" t="s">
        <v>18</v>
      </c>
      <c r="E28" s="206"/>
      <c r="F28" s="19" t="s">
        <v>18</v>
      </c>
      <c r="G28" s="23" t="s">
        <v>142</v>
      </c>
      <c r="H28" s="206"/>
      <c r="I28" s="22" t="s">
        <v>19</v>
      </c>
      <c r="J28" s="19" t="s">
        <v>20</v>
      </c>
      <c r="K28" s="18"/>
      <c r="L28" s="179"/>
    </row>
    <row r="29" ht="15.75" customHeight="1">
      <c r="A29" s="24"/>
      <c r="B29" s="25"/>
      <c r="C29" s="26" t="s">
        <v>18</v>
      </c>
      <c r="D29" s="27"/>
      <c r="E29" s="180"/>
      <c r="F29" s="86"/>
      <c r="G29" s="19" t="s">
        <v>18</v>
      </c>
      <c r="H29" s="207"/>
      <c r="I29" s="29"/>
      <c r="J29" s="27"/>
      <c r="K29" s="25"/>
      <c r="L29" s="179"/>
    </row>
    <row r="30" ht="15.75" customHeight="1">
      <c r="A30" s="30">
        <v>1.0</v>
      </c>
      <c r="B30" s="31" t="s">
        <v>21</v>
      </c>
      <c r="C30" s="87">
        <v>513.0</v>
      </c>
      <c r="D30" s="208">
        <v>2892.8</v>
      </c>
      <c r="E30" s="311">
        <v>2813.1</v>
      </c>
      <c r="F30" s="88">
        <v>10.0</v>
      </c>
      <c r="G30" s="210">
        <v>513.0</v>
      </c>
      <c r="H30" s="312">
        <v>2649.38</v>
      </c>
      <c r="I30" s="313">
        <v>60.5</v>
      </c>
      <c r="J30" s="314">
        <f t="shared" ref="J30:J46" si="2">H30*I30/10</f>
        <v>16028.749</v>
      </c>
      <c r="K30" s="37" t="s">
        <v>22</v>
      </c>
      <c r="L30" s="179"/>
    </row>
    <row r="31" ht="15.75" customHeight="1">
      <c r="A31" s="30">
        <v>2.0</v>
      </c>
      <c r="B31" s="31" t="s">
        <v>23</v>
      </c>
      <c r="C31" s="87">
        <v>204.0</v>
      </c>
      <c r="D31" s="213">
        <v>3305.0</v>
      </c>
      <c r="E31" s="311">
        <v>2825.0</v>
      </c>
      <c r="F31" s="88">
        <v>0.0</v>
      </c>
      <c r="G31" s="210">
        <v>204.0</v>
      </c>
      <c r="H31" s="312">
        <v>2660.59</v>
      </c>
      <c r="I31" s="313">
        <v>60.5</v>
      </c>
      <c r="J31" s="314">
        <f t="shared" si="2"/>
        <v>16096.5695</v>
      </c>
      <c r="K31" s="37" t="s">
        <v>24</v>
      </c>
      <c r="L31" s="179"/>
    </row>
    <row r="32" ht="15.75" customHeight="1">
      <c r="A32" s="30">
        <v>3.0</v>
      </c>
      <c r="B32" s="31" t="s">
        <v>25</v>
      </c>
      <c r="C32" s="87">
        <v>512.0</v>
      </c>
      <c r="D32" s="213">
        <v>1969.4</v>
      </c>
      <c r="E32" s="311">
        <v>2018.3899999999999</v>
      </c>
      <c r="F32" s="88">
        <v>0.0</v>
      </c>
      <c r="G32" s="210">
        <v>512.0</v>
      </c>
      <c r="H32" s="312">
        <v>1900.93</v>
      </c>
      <c r="I32" s="313">
        <v>61.0</v>
      </c>
      <c r="J32" s="314">
        <f t="shared" si="2"/>
        <v>11595.673</v>
      </c>
      <c r="K32" s="37" t="s">
        <v>26</v>
      </c>
      <c r="L32" s="179"/>
    </row>
    <row r="33" ht="15.75" customHeight="1">
      <c r="A33" s="30">
        <v>4.0</v>
      </c>
      <c r="B33" s="31" t="s">
        <v>27</v>
      </c>
      <c r="C33" s="87">
        <v>342.0</v>
      </c>
      <c r="D33" s="213">
        <v>2564.6200000000003</v>
      </c>
      <c r="E33" s="311">
        <v>2273.3199999999997</v>
      </c>
      <c r="F33" s="88">
        <v>4.0</v>
      </c>
      <c r="G33" s="210">
        <v>342.0</v>
      </c>
      <c r="H33" s="312">
        <v>2141.05</v>
      </c>
      <c r="I33" s="313">
        <v>60.2</v>
      </c>
      <c r="J33" s="314">
        <f t="shared" si="2"/>
        <v>12889.121</v>
      </c>
      <c r="K33" s="38"/>
      <c r="L33" s="179"/>
    </row>
    <row r="34" ht="15.75" customHeight="1">
      <c r="A34" s="30">
        <v>5.0</v>
      </c>
      <c r="B34" s="31" t="s">
        <v>28</v>
      </c>
      <c r="C34" s="87">
        <v>338.0</v>
      </c>
      <c r="D34" s="213">
        <v>1613.5</v>
      </c>
      <c r="E34" s="311">
        <v>1559.15</v>
      </c>
      <c r="F34" s="214">
        <v>3.0</v>
      </c>
      <c r="G34" s="210">
        <v>338.0</v>
      </c>
      <c r="H34" s="312">
        <v>1468.83</v>
      </c>
      <c r="I34" s="313">
        <v>60.7</v>
      </c>
      <c r="J34" s="314">
        <f t="shared" si="2"/>
        <v>8915.7981</v>
      </c>
      <c r="K34" s="38"/>
      <c r="L34" s="179"/>
    </row>
    <row r="35" ht="15.75" customHeight="1">
      <c r="A35" s="30">
        <v>6.0</v>
      </c>
      <c r="B35" s="31" t="s">
        <v>29</v>
      </c>
      <c r="C35" s="87">
        <v>174.0</v>
      </c>
      <c r="D35" s="213">
        <v>1862.3</v>
      </c>
      <c r="E35" s="311">
        <v>1650.8</v>
      </c>
      <c r="F35" s="88">
        <v>0.0</v>
      </c>
      <c r="G35" s="210">
        <v>174.0</v>
      </c>
      <c r="H35" s="312">
        <v>1554.72</v>
      </c>
      <c r="I35" s="313">
        <v>61.0</v>
      </c>
      <c r="J35" s="314">
        <f t="shared" si="2"/>
        <v>9483.792</v>
      </c>
      <c r="K35" s="38"/>
      <c r="L35" s="179"/>
    </row>
    <row r="36" ht="15.75" customHeight="1">
      <c r="A36" s="30">
        <v>7.0</v>
      </c>
      <c r="B36" s="31" t="s">
        <v>30</v>
      </c>
      <c r="C36" s="87">
        <v>202.0</v>
      </c>
      <c r="D36" s="213">
        <v>563.0</v>
      </c>
      <c r="E36" s="311">
        <v>615.0</v>
      </c>
      <c r="F36" s="88">
        <v>0.0</v>
      </c>
      <c r="G36" s="210">
        <f>C36+D36-E36</f>
        <v>150</v>
      </c>
      <c r="H36" s="312">
        <v>579.23</v>
      </c>
      <c r="I36" s="313">
        <v>59.66</v>
      </c>
      <c r="J36" s="314">
        <f t="shared" si="2"/>
        <v>3455.68618</v>
      </c>
      <c r="K36" s="38"/>
      <c r="L36" s="179"/>
    </row>
    <row r="37" ht="15.75" customHeight="1">
      <c r="A37" s="30">
        <v>8.0</v>
      </c>
      <c r="B37" s="31" t="s">
        <v>31</v>
      </c>
      <c r="C37" s="87">
        <v>927.0</v>
      </c>
      <c r="D37" s="213">
        <v>2427.0</v>
      </c>
      <c r="E37" s="311">
        <v>2540.0</v>
      </c>
      <c r="F37" s="88">
        <v>0.0</v>
      </c>
      <c r="G37" s="210">
        <v>927.0</v>
      </c>
      <c r="H37" s="312">
        <v>2392.17</v>
      </c>
      <c r="I37" s="313">
        <v>61.1</v>
      </c>
      <c r="J37" s="314">
        <f t="shared" si="2"/>
        <v>14616.1587</v>
      </c>
      <c r="K37" s="38"/>
      <c r="L37" s="179"/>
    </row>
    <row r="38" ht="15.75" customHeight="1">
      <c r="A38" s="30">
        <v>9.0</v>
      </c>
      <c r="B38" s="31" t="s">
        <v>32</v>
      </c>
      <c r="C38" s="87">
        <v>866.0</v>
      </c>
      <c r="D38" s="213">
        <v>2341.9</v>
      </c>
      <c r="E38" s="311">
        <v>2490.4</v>
      </c>
      <c r="F38" s="88">
        <v>0.0</v>
      </c>
      <c r="G38" s="210">
        <f>C38+D38-E38</f>
        <v>717.5</v>
      </c>
      <c r="H38" s="312">
        <v>2345.46</v>
      </c>
      <c r="I38" s="313">
        <v>61.0</v>
      </c>
      <c r="J38" s="314">
        <f t="shared" si="2"/>
        <v>14307.306</v>
      </c>
      <c r="K38" s="38"/>
      <c r="L38" s="179"/>
    </row>
    <row r="39" ht="15.75" customHeight="1">
      <c r="A39" s="30">
        <v>10.0</v>
      </c>
      <c r="B39" s="31" t="s">
        <v>33</v>
      </c>
      <c r="C39" s="87">
        <v>1162.0</v>
      </c>
      <c r="D39" s="213">
        <v>2763.7</v>
      </c>
      <c r="E39" s="311">
        <v>2902.8</v>
      </c>
      <c r="F39" s="88">
        <v>0.0</v>
      </c>
      <c r="G39" s="210">
        <v>1162.0</v>
      </c>
      <c r="H39" s="312">
        <v>2733.86</v>
      </c>
      <c r="I39" s="313">
        <v>61.1</v>
      </c>
      <c r="J39" s="314">
        <f t="shared" si="2"/>
        <v>16703.8846</v>
      </c>
      <c r="K39" s="38"/>
      <c r="L39" s="179"/>
    </row>
    <row r="40" ht="15.75" customHeight="1">
      <c r="A40" s="30">
        <v>11.0</v>
      </c>
      <c r="B40" s="31" t="s">
        <v>34</v>
      </c>
      <c r="C40" s="87">
        <v>1194.0</v>
      </c>
      <c r="D40" s="213">
        <v>3382.0</v>
      </c>
      <c r="E40" s="311">
        <v>3560.0</v>
      </c>
      <c r="F40" s="88">
        <v>0.0</v>
      </c>
      <c r="G40" s="210">
        <v>1194.0</v>
      </c>
      <c r="H40" s="312">
        <v>3352.81</v>
      </c>
      <c r="I40" s="313">
        <v>60.7</v>
      </c>
      <c r="J40" s="314">
        <f t="shared" si="2"/>
        <v>20351.5567</v>
      </c>
      <c r="K40" s="38"/>
      <c r="L40" s="179"/>
    </row>
    <row r="41" ht="15.75" customHeight="1">
      <c r="A41" s="30">
        <v>12.0</v>
      </c>
      <c r="B41" s="31" t="s">
        <v>35</v>
      </c>
      <c r="C41" s="87">
        <v>932.0</v>
      </c>
      <c r="D41" s="213">
        <v>2505.0</v>
      </c>
      <c r="E41" s="311">
        <v>2380.0</v>
      </c>
      <c r="F41" s="88">
        <v>0.0</v>
      </c>
      <c r="G41" s="210">
        <v>932.0</v>
      </c>
      <c r="H41" s="312">
        <v>2242.43</v>
      </c>
      <c r="I41" s="313">
        <v>60.6</v>
      </c>
      <c r="J41" s="314">
        <f t="shared" si="2"/>
        <v>13589.1258</v>
      </c>
      <c r="K41" s="38"/>
      <c r="L41" s="179"/>
    </row>
    <row r="42" ht="15.75" customHeight="1">
      <c r="A42" s="30">
        <v>13.0</v>
      </c>
      <c r="B42" s="31" t="s">
        <v>36</v>
      </c>
      <c r="C42" s="87">
        <v>825.0</v>
      </c>
      <c r="D42" s="213">
        <v>2755.5</v>
      </c>
      <c r="E42" s="311">
        <v>2484.8</v>
      </c>
      <c r="F42" s="88">
        <v>0.0</v>
      </c>
      <c r="G42" s="210">
        <v>825.0</v>
      </c>
      <c r="H42" s="312">
        <v>2340.18</v>
      </c>
      <c r="I42" s="313">
        <v>60.9</v>
      </c>
      <c r="J42" s="314">
        <f t="shared" si="2"/>
        <v>14251.6962</v>
      </c>
      <c r="K42" s="38"/>
      <c r="L42" s="179"/>
    </row>
    <row r="43" ht="15.75" customHeight="1">
      <c r="A43" s="30">
        <v>14.0</v>
      </c>
      <c r="B43" s="31" t="s">
        <v>37</v>
      </c>
      <c r="C43" s="87">
        <v>559.0</v>
      </c>
      <c r="D43" s="213">
        <v>2247.4</v>
      </c>
      <c r="E43" s="311">
        <v>2136.32</v>
      </c>
      <c r="F43" s="88">
        <v>0.0</v>
      </c>
      <c r="G43" s="210">
        <v>559.0</v>
      </c>
      <c r="H43" s="312">
        <v>2012.36</v>
      </c>
      <c r="I43" s="313">
        <v>60.0</v>
      </c>
      <c r="J43" s="314">
        <f t="shared" si="2"/>
        <v>12074.16</v>
      </c>
      <c r="K43" s="78"/>
      <c r="L43" s="179"/>
    </row>
    <row r="44" ht="15.75" customHeight="1">
      <c r="A44" s="30">
        <v>15.0</v>
      </c>
      <c r="B44" s="31" t="s">
        <v>38</v>
      </c>
      <c r="C44" s="87">
        <v>167.0</v>
      </c>
      <c r="D44" s="213">
        <v>624.5</v>
      </c>
      <c r="E44" s="311">
        <v>627.0</v>
      </c>
      <c r="F44" s="88">
        <v>0.0</v>
      </c>
      <c r="G44" s="210">
        <f t="shared" ref="G44:G45" si="3">C44+D44-E44</f>
        <v>164.5</v>
      </c>
      <c r="H44" s="312">
        <v>591.45</v>
      </c>
      <c r="I44" s="313">
        <v>58.3</v>
      </c>
      <c r="J44" s="314">
        <f t="shared" si="2"/>
        <v>3448.1535</v>
      </c>
      <c r="K44" s="38"/>
      <c r="L44" s="179"/>
    </row>
    <row r="45" ht="15.75" customHeight="1">
      <c r="A45" s="30">
        <v>16.0</v>
      </c>
      <c r="B45" s="31" t="s">
        <v>39</v>
      </c>
      <c r="C45" s="87">
        <v>690.0</v>
      </c>
      <c r="D45" s="213">
        <v>2237.0</v>
      </c>
      <c r="E45" s="311">
        <v>2185.0</v>
      </c>
      <c r="F45" s="88">
        <v>0.0</v>
      </c>
      <c r="G45" s="210">
        <f t="shared" si="3"/>
        <v>742</v>
      </c>
      <c r="H45" s="312">
        <v>2057.83</v>
      </c>
      <c r="I45" s="313">
        <v>60.0</v>
      </c>
      <c r="J45" s="314">
        <f t="shared" si="2"/>
        <v>12346.98</v>
      </c>
      <c r="K45" s="38"/>
      <c r="L45" s="179"/>
    </row>
    <row r="46" ht="15.75" customHeight="1">
      <c r="A46" s="30">
        <v>17.0</v>
      </c>
      <c r="B46" s="31" t="s">
        <v>40</v>
      </c>
      <c r="C46" s="87">
        <v>596.0</v>
      </c>
      <c r="D46" s="208">
        <v>2117.0</v>
      </c>
      <c r="E46" s="311">
        <v>2218.0</v>
      </c>
      <c r="F46" s="88">
        <v>0.0</v>
      </c>
      <c r="G46" s="210">
        <v>596.0</v>
      </c>
      <c r="H46" s="312">
        <v>2088.91</v>
      </c>
      <c r="I46" s="313">
        <v>60.65</v>
      </c>
      <c r="J46" s="314">
        <f t="shared" si="2"/>
        <v>12669.23915</v>
      </c>
      <c r="K46" s="38"/>
      <c r="L46" s="179"/>
    </row>
    <row r="47" ht="15.75" customHeight="1">
      <c r="A47" s="30"/>
      <c r="B47" s="25" t="s">
        <v>41</v>
      </c>
      <c r="C47" s="90">
        <v>6197.0</v>
      </c>
      <c r="D47" s="73">
        <f t="shared" ref="D47:H47" si="4">SUM(D30:D46)</f>
        <v>38171.62</v>
      </c>
      <c r="E47" s="315">
        <f t="shared" si="4"/>
        <v>37279.08</v>
      </c>
      <c r="F47" s="217">
        <f t="shared" si="4"/>
        <v>17</v>
      </c>
      <c r="G47" s="218">
        <f t="shared" si="4"/>
        <v>10052</v>
      </c>
      <c r="H47" s="316">
        <f t="shared" si="4"/>
        <v>35112.19</v>
      </c>
      <c r="I47" s="313">
        <f>J47/H47*10</f>
        <v>60.61255222</v>
      </c>
      <c r="J47" s="314">
        <v>212823.945</v>
      </c>
      <c r="K47" s="40"/>
      <c r="L47" s="295"/>
      <c r="M47" s="220"/>
    </row>
    <row r="48" ht="15.75" customHeight="1">
      <c r="A48" s="41"/>
      <c r="B48" s="6"/>
      <c r="C48" s="42"/>
      <c r="D48" s="138"/>
      <c r="E48" s="221"/>
      <c r="F48" s="81"/>
      <c r="G48" s="79"/>
      <c r="H48" s="222">
        <f>H47+E75</f>
        <v>35435.19</v>
      </c>
      <c r="I48" s="4"/>
      <c r="J48" s="4"/>
      <c r="K48" s="139"/>
      <c r="L48" s="179"/>
    </row>
    <row r="49" ht="15.75" customHeight="1">
      <c r="A49" s="1" t="s">
        <v>0</v>
      </c>
      <c r="B49" s="2"/>
      <c r="C49" s="2"/>
      <c r="D49" s="2"/>
      <c r="E49" s="2"/>
      <c r="F49" s="2"/>
      <c r="G49" s="2"/>
      <c r="H49" s="2"/>
      <c r="I49" s="2"/>
      <c r="J49" s="2"/>
      <c r="K49" s="3"/>
      <c r="L49" s="179"/>
    </row>
    <row r="50" ht="15.75" customHeight="1">
      <c r="A50" s="1" t="s">
        <v>1</v>
      </c>
      <c r="B50" s="2"/>
      <c r="C50" s="2"/>
      <c r="D50" s="2"/>
      <c r="E50" s="2"/>
      <c r="F50" s="2"/>
      <c r="G50" s="2"/>
      <c r="H50" s="2"/>
      <c r="I50" s="2"/>
      <c r="J50" s="2"/>
      <c r="K50" s="3"/>
      <c r="L50" s="179"/>
    </row>
    <row r="51" ht="15.75" customHeight="1">
      <c r="A51" s="1" t="s">
        <v>141</v>
      </c>
      <c r="B51" s="2"/>
      <c r="C51" s="2"/>
      <c r="D51" s="2"/>
      <c r="E51" s="2"/>
      <c r="F51" s="2"/>
      <c r="G51" s="2"/>
      <c r="H51" s="2"/>
      <c r="I51" s="2"/>
      <c r="J51" s="2"/>
      <c r="K51" s="3"/>
      <c r="L51" s="179"/>
    </row>
    <row r="52" ht="15.75" customHeight="1">
      <c r="A52" s="1" t="s">
        <v>54</v>
      </c>
      <c r="B52" s="2"/>
      <c r="C52" s="2"/>
      <c r="D52" s="2"/>
      <c r="E52" s="2"/>
      <c r="F52" s="2"/>
      <c r="G52" s="2"/>
      <c r="H52" s="2"/>
      <c r="I52" s="2"/>
      <c r="J52" s="2"/>
      <c r="K52" s="3"/>
      <c r="L52" s="179"/>
    </row>
    <row r="53" ht="15.75" customHeight="1">
      <c r="A53" s="5"/>
      <c r="B53" s="6"/>
      <c r="C53" s="49"/>
      <c r="D53" s="49"/>
      <c r="E53" s="223"/>
      <c r="F53" s="49"/>
      <c r="G53" s="49"/>
      <c r="H53" s="49"/>
      <c r="I53" s="51"/>
      <c r="J53" s="49"/>
      <c r="K53" s="6"/>
      <c r="L53" s="179"/>
    </row>
    <row r="54" ht="15.75" customHeight="1">
      <c r="A54" s="10"/>
      <c r="B54" s="11"/>
      <c r="C54" s="12" t="s">
        <v>4</v>
      </c>
      <c r="D54" s="12"/>
      <c r="E54" s="224"/>
      <c r="F54" s="15"/>
      <c r="G54" s="12" t="s">
        <v>4</v>
      </c>
      <c r="H54" s="52"/>
      <c r="I54" s="225"/>
      <c r="J54" s="226" t="s">
        <v>16</v>
      </c>
      <c r="K54" s="6"/>
      <c r="L54" s="179" t="s">
        <v>143</v>
      </c>
    </row>
    <row r="55" ht="15.75" customHeight="1">
      <c r="A55" s="17" t="s">
        <v>6</v>
      </c>
      <c r="B55" s="18" t="s">
        <v>7</v>
      </c>
      <c r="C55" s="19" t="s">
        <v>8</v>
      </c>
      <c r="D55" s="19" t="s">
        <v>9</v>
      </c>
      <c r="E55" s="227" t="s">
        <v>65</v>
      </c>
      <c r="F55" s="19" t="s">
        <v>12</v>
      </c>
      <c r="G55" s="19" t="s">
        <v>13</v>
      </c>
      <c r="H55" s="22" t="s">
        <v>14</v>
      </c>
      <c r="I55" s="49" t="s">
        <v>15</v>
      </c>
      <c r="J55" s="206"/>
      <c r="K55" s="6"/>
      <c r="L55" s="179"/>
    </row>
    <row r="56" ht="15.75" customHeight="1">
      <c r="A56" s="17"/>
      <c r="B56" s="18"/>
      <c r="C56" s="84">
        <v>2025.0</v>
      </c>
      <c r="D56" s="19" t="s">
        <v>18</v>
      </c>
      <c r="E56" s="228" t="s">
        <v>18</v>
      </c>
      <c r="F56" s="19" t="s">
        <v>18</v>
      </c>
      <c r="G56" s="19">
        <v>2025.0</v>
      </c>
      <c r="H56" s="22" t="s">
        <v>19</v>
      </c>
      <c r="I56" s="49" t="s">
        <v>20</v>
      </c>
      <c r="J56" s="206"/>
      <c r="K56" s="6"/>
      <c r="L56" s="179"/>
    </row>
    <row r="57" ht="15.75" customHeight="1">
      <c r="A57" s="24"/>
      <c r="B57" s="25"/>
      <c r="C57" s="26" t="s">
        <v>18</v>
      </c>
      <c r="D57" s="27"/>
      <c r="E57" s="229"/>
      <c r="F57" s="27"/>
      <c r="G57" s="26" t="s">
        <v>18</v>
      </c>
      <c r="H57" s="55"/>
      <c r="I57" s="230"/>
      <c r="J57" s="180"/>
      <c r="K57" s="6"/>
      <c r="L57" s="179"/>
    </row>
    <row r="58" ht="15.75" customHeight="1">
      <c r="A58" s="30">
        <v>1.0</v>
      </c>
      <c r="B58" s="31" t="s">
        <v>21</v>
      </c>
      <c r="C58" s="32">
        <v>0.0</v>
      </c>
      <c r="D58" s="26">
        <v>0.0</v>
      </c>
      <c r="E58" s="229">
        <v>0.0</v>
      </c>
      <c r="F58" s="26" t="s">
        <v>49</v>
      </c>
      <c r="G58" s="169">
        <f t="shared" ref="G58:G65" si="5">C58+D58-E58</f>
        <v>0</v>
      </c>
      <c r="H58" s="29" t="s">
        <v>49</v>
      </c>
      <c r="I58" s="317" t="s">
        <v>49</v>
      </c>
      <c r="J58" s="62" t="s">
        <v>55</v>
      </c>
      <c r="K58" s="6"/>
      <c r="L58" s="179"/>
    </row>
    <row r="59" ht="15.75" customHeight="1">
      <c r="A59" s="30">
        <v>2.0</v>
      </c>
      <c r="B59" s="31" t="s">
        <v>23</v>
      </c>
      <c r="C59" s="32">
        <v>0.0</v>
      </c>
      <c r="D59" s="26">
        <v>0.0</v>
      </c>
      <c r="E59" s="229">
        <v>0.0</v>
      </c>
      <c r="F59" s="26" t="s">
        <v>49</v>
      </c>
      <c r="G59" s="169">
        <f t="shared" si="5"/>
        <v>0</v>
      </c>
      <c r="H59" s="29" t="s">
        <v>49</v>
      </c>
      <c r="I59" s="317" t="s">
        <v>49</v>
      </c>
      <c r="J59" s="62" t="s">
        <v>26</v>
      </c>
      <c r="K59" s="6"/>
      <c r="L59" s="179"/>
    </row>
    <row r="60" ht="15.75" customHeight="1">
      <c r="A60" s="30">
        <v>3.0</v>
      </c>
      <c r="B60" s="31" t="s">
        <v>25</v>
      </c>
      <c r="C60" s="32">
        <v>0.0</v>
      </c>
      <c r="D60" s="26">
        <v>0.0</v>
      </c>
      <c r="E60" s="229">
        <v>0.0</v>
      </c>
      <c r="F60" s="26" t="s">
        <v>49</v>
      </c>
      <c r="G60" s="169">
        <f t="shared" si="5"/>
        <v>0</v>
      </c>
      <c r="H60" s="29" t="s">
        <v>49</v>
      </c>
      <c r="I60" s="317" t="s">
        <v>49</v>
      </c>
      <c r="J60" s="62"/>
      <c r="K60" s="6"/>
      <c r="L60" s="179"/>
    </row>
    <row r="61" ht="15.75" customHeight="1">
      <c r="A61" s="30">
        <v>4.0</v>
      </c>
      <c r="B61" s="31" t="s">
        <v>27</v>
      </c>
      <c r="C61" s="32">
        <v>0.0</v>
      </c>
      <c r="D61" s="26">
        <v>0.0</v>
      </c>
      <c r="E61" s="229">
        <v>0.0</v>
      </c>
      <c r="F61" s="26" t="s">
        <v>49</v>
      </c>
      <c r="G61" s="169">
        <f t="shared" si="5"/>
        <v>0</v>
      </c>
      <c r="H61" s="29" t="s">
        <v>49</v>
      </c>
      <c r="I61" s="317" t="s">
        <v>49</v>
      </c>
      <c r="J61" s="62"/>
      <c r="K61" s="6"/>
      <c r="L61" s="179"/>
    </row>
    <row r="62" ht="15.75" customHeight="1">
      <c r="A62" s="30">
        <v>5.0</v>
      </c>
      <c r="B62" s="31" t="s">
        <v>28</v>
      </c>
      <c r="C62" s="32">
        <v>0.0</v>
      </c>
      <c r="D62" s="26">
        <v>0.0</v>
      </c>
      <c r="E62" s="229">
        <v>0.0</v>
      </c>
      <c r="F62" s="26" t="s">
        <v>49</v>
      </c>
      <c r="G62" s="169">
        <f t="shared" si="5"/>
        <v>0</v>
      </c>
      <c r="H62" s="29" t="s">
        <v>49</v>
      </c>
      <c r="I62" s="317" t="s">
        <v>49</v>
      </c>
      <c r="J62" s="62"/>
      <c r="K62" s="6"/>
      <c r="L62" s="179"/>
    </row>
    <row r="63" ht="15.75" customHeight="1">
      <c r="A63" s="30">
        <v>6.0</v>
      </c>
      <c r="B63" s="31" t="s">
        <v>29</v>
      </c>
      <c r="C63" s="32">
        <v>0.0</v>
      </c>
      <c r="D63" s="26">
        <v>0.0</v>
      </c>
      <c r="E63" s="229">
        <v>0.0</v>
      </c>
      <c r="F63" s="26" t="s">
        <v>49</v>
      </c>
      <c r="G63" s="169">
        <f t="shared" si="5"/>
        <v>0</v>
      </c>
      <c r="H63" s="29" t="s">
        <v>49</v>
      </c>
      <c r="I63" s="317" t="s">
        <v>49</v>
      </c>
      <c r="J63" s="62"/>
      <c r="K63" s="6"/>
      <c r="L63" s="179"/>
    </row>
    <row r="64" ht="15.75" customHeight="1">
      <c r="A64" s="30">
        <v>7.0</v>
      </c>
      <c r="B64" s="31" t="s">
        <v>30</v>
      </c>
      <c r="C64" s="32">
        <v>0.0</v>
      </c>
      <c r="D64" s="26">
        <v>0.0</v>
      </c>
      <c r="E64" s="229">
        <v>0.0</v>
      </c>
      <c r="F64" s="26" t="s">
        <v>49</v>
      </c>
      <c r="G64" s="169">
        <f t="shared" si="5"/>
        <v>0</v>
      </c>
      <c r="H64" s="29" t="s">
        <v>49</v>
      </c>
      <c r="I64" s="317" t="s">
        <v>49</v>
      </c>
      <c r="J64" s="62"/>
      <c r="K64" s="6"/>
      <c r="L64" s="179"/>
    </row>
    <row r="65" ht="15.75" customHeight="1">
      <c r="A65" s="30">
        <v>8.0</v>
      </c>
      <c r="B65" s="31" t="s">
        <v>31</v>
      </c>
      <c r="C65" s="32">
        <v>0.0</v>
      </c>
      <c r="D65" s="26">
        <v>0.0</v>
      </c>
      <c r="E65" s="229">
        <v>0.0</v>
      </c>
      <c r="F65" s="19" t="s">
        <v>49</v>
      </c>
      <c r="G65" s="169">
        <f t="shared" si="5"/>
        <v>0</v>
      </c>
      <c r="H65" s="29"/>
      <c r="I65" s="317"/>
      <c r="J65" s="62"/>
      <c r="K65" s="6"/>
      <c r="L65" s="179"/>
    </row>
    <row r="66" ht="15.75" customHeight="1">
      <c r="A66" s="30">
        <v>9.0</v>
      </c>
      <c r="B66" s="31" t="s">
        <v>32</v>
      </c>
      <c r="C66" s="32">
        <v>323.0</v>
      </c>
      <c r="D66" s="27">
        <v>97.0</v>
      </c>
      <c r="E66" s="231">
        <v>323.0</v>
      </c>
      <c r="F66" s="150"/>
      <c r="G66" s="42">
        <f>C66+D66-E66-F66</f>
        <v>97</v>
      </c>
      <c r="H66" s="232">
        <v>34.45</v>
      </c>
      <c r="I66" s="318">
        <f>E66*H66/10</f>
        <v>1112.735</v>
      </c>
      <c r="J66" s="62"/>
      <c r="K66" s="6"/>
      <c r="L66" s="179"/>
    </row>
    <row r="67" ht="15.75" customHeight="1">
      <c r="A67" s="30">
        <v>10.0</v>
      </c>
      <c r="B67" s="31" t="s">
        <v>33</v>
      </c>
      <c r="C67" s="32">
        <v>0.0</v>
      </c>
      <c r="D67" s="26">
        <v>0.0</v>
      </c>
      <c r="E67" s="234">
        <v>0.0</v>
      </c>
      <c r="F67" s="78" t="s">
        <v>49</v>
      </c>
      <c r="G67" s="235">
        <f t="shared" ref="G67:G71" si="6">C67+D67-E67</f>
        <v>0</v>
      </c>
      <c r="H67" s="29" t="s">
        <v>49</v>
      </c>
      <c r="I67" s="317" t="s">
        <v>49</v>
      </c>
      <c r="J67" s="62"/>
      <c r="K67" s="6"/>
      <c r="L67" s="179"/>
    </row>
    <row r="68" ht="15.75" customHeight="1">
      <c r="A68" s="30">
        <v>11.0</v>
      </c>
      <c r="B68" s="31" t="s">
        <v>34</v>
      </c>
      <c r="C68" s="32">
        <v>0.0</v>
      </c>
      <c r="D68" s="26">
        <v>0.0</v>
      </c>
      <c r="E68" s="229">
        <v>0.0</v>
      </c>
      <c r="F68" s="26" t="s">
        <v>49</v>
      </c>
      <c r="G68" s="169">
        <f t="shared" si="6"/>
        <v>0</v>
      </c>
      <c r="H68" s="29" t="s">
        <v>49</v>
      </c>
      <c r="I68" s="317" t="s">
        <v>49</v>
      </c>
      <c r="J68" s="62"/>
      <c r="K68" s="6"/>
      <c r="L68" s="179"/>
    </row>
    <row r="69" ht="15.75" customHeight="1">
      <c r="A69" s="30">
        <v>12.0</v>
      </c>
      <c r="B69" s="31" t="s">
        <v>35</v>
      </c>
      <c r="C69" s="32">
        <v>0.0</v>
      </c>
      <c r="D69" s="26">
        <v>0.0</v>
      </c>
      <c r="E69" s="229">
        <v>0.0</v>
      </c>
      <c r="F69" s="26" t="s">
        <v>49</v>
      </c>
      <c r="G69" s="169">
        <f t="shared" si="6"/>
        <v>0</v>
      </c>
      <c r="H69" s="29" t="s">
        <v>49</v>
      </c>
      <c r="I69" s="317" t="s">
        <v>49</v>
      </c>
      <c r="J69" s="62"/>
      <c r="K69" s="6"/>
      <c r="L69" s="179"/>
    </row>
    <row r="70" ht="15.75" customHeight="1">
      <c r="A70" s="30">
        <v>13.0</v>
      </c>
      <c r="B70" s="31" t="s">
        <v>36</v>
      </c>
      <c r="C70" s="32">
        <v>0.0</v>
      </c>
      <c r="D70" s="26">
        <v>0.0</v>
      </c>
      <c r="E70" s="229">
        <v>0.0</v>
      </c>
      <c r="F70" s="26" t="s">
        <v>49</v>
      </c>
      <c r="G70" s="169">
        <f t="shared" si="6"/>
        <v>0</v>
      </c>
      <c r="H70" s="29" t="s">
        <v>49</v>
      </c>
      <c r="I70" s="317" t="s">
        <v>49</v>
      </c>
      <c r="J70" s="62"/>
      <c r="K70" s="6"/>
      <c r="L70" s="179"/>
    </row>
    <row r="71" ht="15.75" customHeight="1">
      <c r="A71" s="30">
        <v>14.0</v>
      </c>
      <c r="B71" s="31" t="s">
        <v>37</v>
      </c>
      <c r="C71" s="32">
        <v>0.0</v>
      </c>
      <c r="D71" s="26">
        <v>0.0</v>
      </c>
      <c r="E71" s="229">
        <v>0.0</v>
      </c>
      <c r="F71" s="26" t="s">
        <v>49</v>
      </c>
      <c r="G71" s="169">
        <f t="shared" si="6"/>
        <v>0</v>
      </c>
      <c r="H71" s="29" t="s">
        <v>49</v>
      </c>
      <c r="I71" s="317" t="s">
        <v>49</v>
      </c>
      <c r="J71" s="62"/>
      <c r="K71" s="6"/>
      <c r="L71" s="179"/>
    </row>
    <row r="72" ht="15.75" customHeight="1">
      <c r="A72" s="30">
        <v>15.0</v>
      </c>
      <c r="B72" s="31" t="s">
        <v>38</v>
      </c>
      <c r="C72" s="32"/>
      <c r="D72" s="26">
        <v>0.0</v>
      </c>
      <c r="E72" s="229">
        <v>0.0</v>
      </c>
      <c r="F72" s="26"/>
      <c r="G72" s="169"/>
      <c r="H72" s="29"/>
      <c r="I72" s="256"/>
      <c r="J72" s="62"/>
      <c r="K72" s="6"/>
      <c r="L72" s="179"/>
    </row>
    <row r="73" ht="15.75" customHeight="1">
      <c r="A73" s="30">
        <v>16.0</v>
      </c>
      <c r="B73" s="31" t="s">
        <v>39</v>
      </c>
      <c r="C73" s="32">
        <v>0.0</v>
      </c>
      <c r="D73" s="26">
        <v>0.0</v>
      </c>
      <c r="E73" s="229">
        <v>0.0</v>
      </c>
      <c r="F73" s="26" t="s">
        <v>49</v>
      </c>
      <c r="G73" s="169">
        <f t="shared" ref="G73:G74" si="7">C73+D73-E73</f>
        <v>0</v>
      </c>
      <c r="H73" s="29" t="s">
        <v>49</v>
      </c>
      <c r="I73" s="317" t="s">
        <v>49</v>
      </c>
      <c r="J73" s="62"/>
      <c r="K73" s="6"/>
      <c r="L73" s="179"/>
    </row>
    <row r="74" ht="15.75" customHeight="1">
      <c r="A74" s="30">
        <v>17.0</v>
      </c>
      <c r="B74" s="31" t="s">
        <v>40</v>
      </c>
      <c r="C74" s="32">
        <v>0.0</v>
      </c>
      <c r="D74" s="26">
        <v>0.0</v>
      </c>
      <c r="E74" s="229">
        <v>0.0</v>
      </c>
      <c r="F74" s="26" t="s">
        <v>49</v>
      </c>
      <c r="G74" s="169">
        <f t="shared" si="7"/>
        <v>0</v>
      </c>
      <c r="H74" s="29" t="s">
        <v>49</v>
      </c>
      <c r="I74" s="317" t="s">
        <v>49</v>
      </c>
      <c r="J74" s="62"/>
      <c r="K74" s="6"/>
      <c r="L74" s="179"/>
    </row>
    <row r="75" ht="15.75" customHeight="1">
      <c r="A75" s="63"/>
      <c r="B75" s="25" t="s">
        <v>41</v>
      </c>
      <c r="C75" s="32">
        <v>0.0</v>
      </c>
      <c r="D75" s="32">
        <f t="shared" ref="D75:I75" si="8">SUM(D58:D74)</f>
        <v>97</v>
      </c>
      <c r="E75" s="319">
        <f t="shared" si="8"/>
        <v>323</v>
      </c>
      <c r="F75" s="32">
        <f t="shared" si="8"/>
        <v>0</v>
      </c>
      <c r="G75" s="32">
        <f t="shared" si="8"/>
        <v>97</v>
      </c>
      <c r="H75" s="237">
        <f t="shared" si="8"/>
        <v>34.45</v>
      </c>
      <c r="I75" s="320">
        <f t="shared" si="8"/>
        <v>1112.735</v>
      </c>
      <c r="J75" s="62"/>
      <c r="K75" s="6"/>
      <c r="L75" s="179"/>
    </row>
    <row r="76" ht="15.75" customHeight="1">
      <c r="A76" s="41"/>
      <c r="B76" s="6"/>
      <c r="C76" s="42"/>
      <c r="D76" s="42"/>
      <c r="E76" s="239"/>
      <c r="F76" s="42"/>
      <c r="G76" s="42"/>
      <c r="H76" s="49"/>
      <c r="I76" s="4"/>
      <c r="J76" s="4"/>
      <c r="K76" s="6"/>
      <c r="L76" s="179"/>
    </row>
    <row r="77" ht="15.75" customHeight="1">
      <c r="A77" s="48" t="s">
        <v>0</v>
      </c>
      <c r="B77" s="2"/>
      <c r="C77" s="2"/>
      <c r="D77" s="2"/>
      <c r="E77" s="2"/>
      <c r="F77" s="2"/>
      <c r="G77" s="2"/>
      <c r="H77" s="2"/>
      <c r="I77" s="2"/>
      <c r="J77" s="2"/>
      <c r="K77" s="3"/>
      <c r="L77" s="179"/>
    </row>
    <row r="78" ht="15.75" customHeight="1">
      <c r="A78" s="48" t="s">
        <v>1</v>
      </c>
      <c r="B78" s="2"/>
      <c r="C78" s="2"/>
      <c r="D78" s="2"/>
      <c r="E78" s="2"/>
      <c r="F78" s="2"/>
      <c r="G78" s="2"/>
      <c r="H78" s="2"/>
      <c r="I78" s="2"/>
      <c r="J78" s="2"/>
      <c r="K78" s="3"/>
      <c r="L78" s="179"/>
    </row>
    <row r="79" ht="15.75" customHeight="1">
      <c r="A79" s="1" t="s">
        <v>141</v>
      </c>
      <c r="B79" s="2"/>
      <c r="C79" s="2"/>
      <c r="D79" s="2"/>
      <c r="E79" s="2"/>
      <c r="F79" s="2"/>
      <c r="G79" s="2"/>
      <c r="H79" s="2"/>
      <c r="I79" s="2"/>
      <c r="J79" s="2"/>
      <c r="K79" s="3"/>
      <c r="L79" s="179"/>
    </row>
    <row r="80" ht="15.75" customHeight="1">
      <c r="A80" s="48" t="s">
        <v>42</v>
      </c>
      <c r="B80" s="2"/>
      <c r="C80" s="2"/>
      <c r="D80" s="2"/>
      <c r="E80" s="2"/>
      <c r="F80" s="2"/>
      <c r="G80" s="2"/>
      <c r="H80" s="2"/>
      <c r="I80" s="2"/>
      <c r="J80" s="2"/>
      <c r="K80" s="3"/>
      <c r="L80" s="179"/>
    </row>
    <row r="81" ht="15.75" customHeight="1">
      <c r="A81" s="6"/>
      <c r="B81" s="6"/>
      <c r="C81" s="49"/>
      <c r="D81" s="49"/>
      <c r="E81" s="223"/>
      <c r="F81" s="49"/>
      <c r="G81" s="49"/>
      <c r="H81" s="49"/>
      <c r="I81" s="51"/>
      <c r="J81" s="49"/>
      <c r="K81" s="6"/>
      <c r="L81" s="179"/>
    </row>
    <row r="82" ht="15.0" customHeight="1">
      <c r="A82" s="10"/>
      <c r="B82" s="11"/>
      <c r="C82" s="12" t="s">
        <v>4</v>
      </c>
      <c r="D82" s="12"/>
      <c r="E82" s="93" t="s">
        <v>65</v>
      </c>
      <c r="F82" s="94"/>
      <c r="G82" s="95"/>
      <c r="H82" s="107"/>
      <c r="I82" s="12" t="s">
        <v>4</v>
      </c>
      <c r="J82" s="240"/>
      <c r="K82" s="241" t="s">
        <v>137</v>
      </c>
      <c r="L82" s="242"/>
      <c r="M82" s="243"/>
    </row>
    <row r="83" ht="15.0" customHeight="1">
      <c r="A83" s="17" t="s">
        <v>6</v>
      </c>
      <c r="B83" s="18" t="s">
        <v>7</v>
      </c>
      <c r="C83" s="19" t="s">
        <v>8</v>
      </c>
      <c r="D83" s="19" t="s">
        <v>9</v>
      </c>
      <c r="E83" s="244" t="s">
        <v>67</v>
      </c>
      <c r="F83" s="97" t="s">
        <v>12</v>
      </c>
      <c r="G83" s="98" t="s">
        <v>68</v>
      </c>
      <c r="H83" s="108" t="s">
        <v>73</v>
      </c>
      <c r="I83" s="19" t="s">
        <v>13</v>
      </c>
      <c r="J83" s="51" t="s">
        <v>14</v>
      </c>
      <c r="K83" s="206"/>
    </row>
    <row r="84" ht="15.75" customHeight="1">
      <c r="A84" s="17"/>
      <c r="B84" s="18"/>
      <c r="C84" s="23" t="s">
        <v>142</v>
      </c>
      <c r="D84" s="19" t="s">
        <v>18</v>
      </c>
      <c r="E84" s="227" t="s">
        <v>18</v>
      </c>
      <c r="F84" s="19" t="s">
        <v>18</v>
      </c>
      <c r="G84" s="19" t="s">
        <v>18</v>
      </c>
      <c r="H84" s="108" t="s">
        <v>74</v>
      </c>
      <c r="I84" s="23" t="s">
        <v>142</v>
      </c>
      <c r="J84" s="51" t="s">
        <v>19</v>
      </c>
      <c r="K84" s="206"/>
    </row>
    <row r="85" ht="15.75" customHeight="1">
      <c r="A85" s="24"/>
      <c r="B85" s="25"/>
      <c r="C85" s="26" t="s">
        <v>18</v>
      </c>
      <c r="D85" s="27"/>
      <c r="E85" s="245"/>
      <c r="F85" s="27"/>
      <c r="G85" s="86"/>
      <c r="H85" s="108" t="s">
        <v>75</v>
      </c>
      <c r="I85" s="26" t="s">
        <v>18</v>
      </c>
      <c r="J85" s="246"/>
      <c r="K85" s="180"/>
    </row>
    <row r="86" ht="15.75" customHeight="1">
      <c r="A86" s="30">
        <v>1.0</v>
      </c>
      <c r="B86" s="31" t="s">
        <v>21</v>
      </c>
      <c r="C86" s="74">
        <v>1.0</v>
      </c>
      <c r="D86" s="74">
        <v>2.97</v>
      </c>
      <c r="E86" s="321">
        <v>2.97</v>
      </c>
      <c r="F86" s="49">
        <v>0.0</v>
      </c>
      <c r="G86" s="33">
        <v>0.0</v>
      </c>
      <c r="H86" s="109">
        <v>0.0</v>
      </c>
      <c r="I86" s="74">
        <v>0.0</v>
      </c>
      <c r="J86" s="322">
        <v>70.2</v>
      </c>
      <c r="K86" s="323">
        <f t="shared" ref="K86:K102" si="9">E86*J86/10</f>
        <v>20.8494</v>
      </c>
      <c r="L86" s="179"/>
    </row>
    <row r="87" ht="15.75" customHeight="1">
      <c r="A87" s="30">
        <v>2.0</v>
      </c>
      <c r="B87" s="31" t="s">
        <v>23</v>
      </c>
      <c r="C87" s="74">
        <v>0.0</v>
      </c>
      <c r="D87" s="74">
        <v>24.5</v>
      </c>
      <c r="E87" s="252">
        <v>24.5</v>
      </c>
      <c r="F87" s="78"/>
      <c r="G87" s="33">
        <v>0.0</v>
      </c>
      <c r="H87" s="109">
        <v>0.0</v>
      </c>
      <c r="I87" s="74">
        <v>0.0</v>
      </c>
      <c r="J87" s="322">
        <v>70.5</v>
      </c>
      <c r="K87" s="323">
        <f t="shared" si="9"/>
        <v>172.725</v>
      </c>
      <c r="L87" s="179"/>
    </row>
    <row r="88" ht="15.75" customHeight="1">
      <c r="A88" s="30">
        <v>3.0</v>
      </c>
      <c r="B88" s="31" t="s">
        <v>25</v>
      </c>
      <c r="C88" s="74">
        <v>0.0</v>
      </c>
      <c r="D88" s="74">
        <v>239.34000000000003</v>
      </c>
      <c r="E88" s="269">
        <v>238.34000000000003</v>
      </c>
      <c r="F88" s="100"/>
      <c r="G88" s="33">
        <v>0.0</v>
      </c>
      <c r="H88" s="109">
        <v>0.0</v>
      </c>
      <c r="I88" s="74">
        <v>2.0</v>
      </c>
      <c r="J88" s="322">
        <v>73.0</v>
      </c>
      <c r="K88" s="323">
        <f t="shared" si="9"/>
        <v>1739.882</v>
      </c>
      <c r="L88" s="179"/>
    </row>
    <row r="89" ht="15.75" customHeight="1">
      <c r="A89" s="30">
        <v>4.0</v>
      </c>
      <c r="B89" s="31" t="s">
        <v>27</v>
      </c>
      <c r="C89" s="74">
        <v>0.0</v>
      </c>
      <c r="D89" s="74">
        <v>12.7</v>
      </c>
      <c r="E89" s="269">
        <v>11.95</v>
      </c>
      <c r="F89" s="100">
        <v>0.0</v>
      </c>
      <c r="G89" s="33">
        <v>0.0</v>
      </c>
      <c r="H89" s="109">
        <v>0.0</v>
      </c>
      <c r="I89" s="74">
        <v>1.7499999999999982</v>
      </c>
      <c r="J89" s="322">
        <v>73.75</v>
      </c>
      <c r="K89" s="323">
        <f t="shared" si="9"/>
        <v>88.13125</v>
      </c>
      <c r="L89" s="179"/>
    </row>
    <row r="90" ht="15.75" customHeight="1">
      <c r="A90" s="30">
        <v>5.0</v>
      </c>
      <c r="B90" s="31" t="s">
        <v>28</v>
      </c>
      <c r="C90" s="74">
        <v>0.0</v>
      </c>
      <c r="D90" s="74">
        <v>14.699999999999998</v>
      </c>
      <c r="E90" s="269">
        <v>16.2</v>
      </c>
      <c r="F90" s="100">
        <v>0.0</v>
      </c>
      <c r="G90" s="33">
        <v>0.0</v>
      </c>
      <c r="H90" s="109">
        <v>0.0</v>
      </c>
      <c r="I90" s="74">
        <v>0.49999999999999756</v>
      </c>
      <c r="J90" s="322">
        <v>73.5</v>
      </c>
      <c r="K90" s="323">
        <f t="shared" si="9"/>
        <v>119.07</v>
      </c>
      <c r="L90" s="179"/>
    </row>
    <row r="91" ht="15.75" customHeight="1">
      <c r="A91" s="30">
        <v>6.0</v>
      </c>
      <c r="B91" s="31" t="s">
        <v>29</v>
      </c>
      <c r="C91" s="74">
        <v>0.0</v>
      </c>
      <c r="D91" s="74">
        <v>146.0</v>
      </c>
      <c r="E91" s="269">
        <v>146.0</v>
      </c>
      <c r="F91" s="100">
        <v>0.0</v>
      </c>
      <c r="G91" s="33">
        <v>0.0</v>
      </c>
      <c r="H91" s="109">
        <v>0.0</v>
      </c>
      <c r="I91" s="74">
        <v>0.0</v>
      </c>
      <c r="J91" s="322">
        <v>73.45</v>
      </c>
      <c r="K91" s="323">
        <f t="shared" si="9"/>
        <v>1072.37</v>
      </c>
      <c r="L91" s="179"/>
    </row>
    <row r="92" ht="15.75" customHeight="1">
      <c r="A92" s="30">
        <v>7.0</v>
      </c>
      <c r="B92" s="31" t="s">
        <v>30</v>
      </c>
      <c r="C92" s="74">
        <v>0.0</v>
      </c>
      <c r="D92" s="74">
        <v>3.6</v>
      </c>
      <c r="E92" s="269">
        <v>3.6</v>
      </c>
      <c r="F92" s="100">
        <v>0.0</v>
      </c>
      <c r="G92" s="33">
        <v>0.0</v>
      </c>
      <c r="H92" s="109">
        <v>0.0</v>
      </c>
      <c r="I92" s="74">
        <v>0.0</v>
      </c>
      <c r="J92" s="322">
        <v>72.75</v>
      </c>
      <c r="K92" s="323">
        <f t="shared" si="9"/>
        <v>26.19</v>
      </c>
      <c r="L92" s="179"/>
    </row>
    <row r="93" ht="15.75" customHeight="1">
      <c r="A93" s="30">
        <v>8.0</v>
      </c>
      <c r="B93" s="31" t="s">
        <v>31</v>
      </c>
      <c r="C93" s="74">
        <v>0.0</v>
      </c>
      <c r="D93" s="74">
        <v>273.6</v>
      </c>
      <c r="E93" s="269">
        <v>273.6</v>
      </c>
      <c r="F93" s="100">
        <v>0.0</v>
      </c>
      <c r="G93" s="33">
        <v>0.0</v>
      </c>
      <c r="H93" s="109">
        <v>0.0</v>
      </c>
      <c r="I93" s="74">
        <v>0.0</v>
      </c>
      <c r="J93" s="322">
        <v>74.24</v>
      </c>
      <c r="K93" s="323">
        <f t="shared" si="9"/>
        <v>2031.2064</v>
      </c>
      <c r="L93" s="179"/>
    </row>
    <row r="94" ht="15.75" customHeight="1">
      <c r="A94" s="30">
        <v>9.0</v>
      </c>
      <c r="B94" s="31" t="s">
        <v>32</v>
      </c>
      <c r="C94" s="74">
        <v>350.0</v>
      </c>
      <c r="D94" s="74">
        <v>367.9</v>
      </c>
      <c r="E94" s="269">
        <v>628.9</v>
      </c>
      <c r="F94" s="100">
        <v>0.0</v>
      </c>
      <c r="G94" s="33">
        <v>0.0</v>
      </c>
      <c r="H94" s="109">
        <v>0.0</v>
      </c>
      <c r="I94" s="74">
        <v>82.0</v>
      </c>
      <c r="J94" s="324">
        <v>73.1</v>
      </c>
      <c r="K94" s="323">
        <f t="shared" si="9"/>
        <v>4597.259</v>
      </c>
      <c r="L94" s="179"/>
    </row>
    <row r="95" ht="15.75" customHeight="1">
      <c r="A95" s="30">
        <v>10.0</v>
      </c>
      <c r="B95" s="31" t="s">
        <v>33</v>
      </c>
      <c r="C95" s="74">
        <v>0.0</v>
      </c>
      <c r="D95" s="74">
        <v>551.96</v>
      </c>
      <c r="E95" s="269">
        <v>551.59</v>
      </c>
      <c r="F95" s="100">
        <v>0.0</v>
      </c>
      <c r="G95" s="33">
        <v>0.0</v>
      </c>
      <c r="H95" s="109"/>
      <c r="I95" s="74">
        <v>0.37000000000000455</v>
      </c>
      <c r="J95" s="322">
        <v>73.6</v>
      </c>
      <c r="K95" s="323">
        <f t="shared" si="9"/>
        <v>4059.7024</v>
      </c>
      <c r="L95" s="179"/>
    </row>
    <row r="96" ht="15.75" customHeight="1">
      <c r="A96" s="30">
        <v>11.0</v>
      </c>
      <c r="B96" s="31" t="s">
        <v>34</v>
      </c>
      <c r="C96" s="74">
        <v>0.0</v>
      </c>
      <c r="D96" s="74">
        <v>572.5</v>
      </c>
      <c r="E96" s="269">
        <v>572.5</v>
      </c>
      <c r="F96" s="100">
        <v>0.0</v>
      </c>
      <c r="G96" s="33">
        <v>0.0</v>
      </c>
      <c r="H96" s="109">
        <v>0.0</v>
      </c>
      <c r="I96" s="74">
        <v>0.0</v>
      </c>
      <c r="J96" s="322">
        <v>73.4</v>
      </c>
      <c r="K96" s="323">
        <f t="shared" si="9"/>
        <v>4202.15</v>
      </c>
      <c r="L96" s="179"/>
    </row>
    <row r="97" ht="15.75" customHeight="1">
      <c r="A97" s="30">
        <v>12.0</v>
      </c>
      <c r="B97" s="31" t="s">
        <v>35</v>
      </c>
      <c r="C97" s="74">
        <v>0.0</v>
      </c>
      <c r="D97" s="74">
        <v>587.1</v>
      </c>
      <c r="E97" s="269">
        <v>587.1</v>
      </c>
      <c r="F97" s="100">
        <v>0.0</v>
      </c>
      <c r="G97" s="33">
        <v>0.0</v>
      </c>
      <c r="H97" s="109">
        <v>0.0</v>
      </c>
      <c r="I97" s="74">
        <v>0.0</v>
      </c>
      <c r="J97" s="322">
        <v>73.6</v>
      </c>
      <c r="K97" s="323">
        <f t="shared" si="9"/>
        <v>4321.056</v>
      </c>
      <c r="L97" s="179"/>
    </row>
    <row r="98" ht="15.75" customHeight="1">
      <c r="A98" s="30">
        <v>13.0</v>
      </c>
      <c r="B98" s="31" t="s">
        <v>36</v>
      </c>
      <c r="C98" s="74">
        <v>0.0</v>
      </c>
      <c r="D98" s="74">
        <v>804.15</v>
      </c>
      <c r="E98" s="269">
        <v>804.15</v>
      </c>
      <c r="F98" s="100">
        <v>0.0</v>
      </c>
      <c r="G98" s="33">
        <v>0.0</v>
      </c>
      <c r="H98" s="109">
        <v>0.0</v>
      </c>
      <c r="I98" s="74">
        <v>0.0</v>
      </c>
      <c r="J98" s="322">
        <v>73.3</v>
      </c>
      <c r="K98" s="323">
        <f t="shared" si="9"/>
        <v>5894.4195</v>
      </c>
      <c r="L98" s="179"/>
    </row>
    <row r="99" ht="15.75" customHeight="1">
      <c r="A99" s="30">
        <v>14.0</v>
      </c>
      <c r="B99" s="31" t="s">
        <v>37</v>
      </c>
      <c r="C99" s="74">
        <v>0.0</v>
      </c>
      <c r="D99" s="74">
        <v>418.0</v>
      </c>
      <c r="E99" s="269">
        <v>418.00000000000006</v>
      </c>
      <c r="F99" s="100">
        <v>0.0</v>
      </c>
      <c r="G99" s="33">
        <v>0.0</v>
      </c>
      <c r="H99" s="109">
        <v>0.0</v>
      </c>
      <c r="I99" s="74">
        <v>0.0</v>
      </c>
      <c r="J99" s="322">
        <v>73.5</v>
      </c>
      <c r="K99" s="323">
        <f t="shared" si="9"/>
        <v>3072.3</v>
      </c>
      <c r="L99" s="179"/>
    </row>
    <row r="100" ht="15.75" customHeight="1">
      <c r="A100" s="30">
        <v>15.0</v>
      </c>
      <c r="B100" s="31" t="s">
        <v>38</v>
      </c>
      <c r="C100" s="74">
        <v>0.0</v>
      </c>
      <c r="D100" s="74">
        <v>111.0</v>
      </c>
      <c r="E100" s="269">
        <v>111.0</v>
      </c>
      <c r="F100" s="100">
        <v>0.0</v>
      </c>
      <c r="G100" s="33">
        <v>0.0</v>
      </c>
      <c r="H100" s="109">
        <v>0.0</v>
      </c>
      <c r="I100" s="74">
        <v>0.0</v>
      </c>
      <c r="J100" s="322">
        <v>73.0</v>
      </c>
      <c r="K100" s="323">
        <f t="shared" si="9"/>
        <v>810.3</v>
      </c>
      <c r="L100" s="179"/>
    </row>
    <row r="101" ht="15.75" customHeight="1">
      <c r="A101" s="30">
        <v>16.0</v>
      </c>
      <c r="B101" s="31" t="s">
        <v>39</v>
      </c>
      <c r="C101" s="74">
        <v>2.0</v>
      </c>
      <c r="D101" s="74">
        <v>155.9</v>
      </c>
      <c r="E101" s="269">
        <v>151.9</v>
      </c>
      <c r="F101" s="100">
        <v>0.0</v>
      </c>
      <c r="G101" s="33">
        <v>0.0</v>
      </c>
      <c r="H101" s="109">
        <v>0.0</v>
      </c>
      <c r="I101" s="74">
        <v>0.0</v>
      </c>
      <c r="J101" s="322">
        <v>72.55</v>
      </c>
      <c r="K101" s="323">
        <f t="shared" si="9"/>
        <v>1102.0345</v>
      </c>
      <c r="L101" s="179"/>
    </row>
    <row r="102" ht="15.75" customHeight="1">
      <c r="A102" s="30">
        <v>17.0</v>
      </c>
      <c r="B102" s="31" t="s">
        <v>40</v>
      </c>
      <c r="C102" s="74">
        <v>0.0</v>
      </c>
      <c r="D102" s="74">
        <v>31.8</v>
      </c>
      <c r="E102" s="269">
        <v>31.8</v>
      </c>
      <c r="F102" s="100">
        <v>0.0</v>
      </c>
      <c r="G102" s="33">
        <v>0.0</v>
      </c>
      <c r="H102" s="109">
        <v>0.0</v>
      </c>
      <c r="I102" s="74">
        <v>0.0</v>
      </c>
      <c r="J102" s="322">
        <v>72.5</v>
      </c>
      <c r="K102" s="323">
        <f t="shared" si="9"/>
        <v>230.55</v>
      </c>
      <c r="L102" s="179"/>
    </row>
    <row r="103" ht="15.75" customHeight="1">
      <c r="A103" s="30"/>
      <c r="B103" s="25" t="s">
        <v>41</v>
      </c>
      <c r="C103" s="74">
        <f t="shared" ref="C103:F103" si="10">SUM(C86:C102)</f>
        <v>353</v>
      </c>
      <c r="D103" s="74">
        <f t="shared" si="10"/>
        <v>4317.72</v>
      </c>
      <c r="E103" s="269">
        <f t="shared" si="10"/>
        <v>4574.1</v>
      </c>
      <c r="F103" s="74">
        <f t="shared" si="10"/>
        <v>0</v>
      </c>
      <c r="G103" s="33">
        <v>0.0</v>
      </c>
      <c r="H103" s="74">
        <f t="shared" ref="H103:I103" si="11">SUM(H86:H102)</f>
        <v>0</v>
      </c>
      <c r="I103" s="74">
        <f t="shared" si="11"/>
        <v>86.62</v>
      </c>
      <c r="J103" s="324">
        <f>(K103/E103)*10</f>
        <v>73.37005192</v>
      </c>
      <c r="K103" s="323">
        <f>SUM(K86:K102)</f>
        <v>33560.19545</v>
      </c>
      <c r="L103" s="179"/>
    </row>
    <row r="104" ht="15.75" customHeight="1">
      <c r="A104" s="41"/>
      <c r="B104" s="6" t="s">
        <v>44</v>
      </c>
      <c r="C104" s="44"/>
      <c r="D104" s="44"/>
      <c r="E104" s="252"/>
      <c r="F104" s="44"/>
      <c r="G104" s="42"/>
      <c r="H104" s="51"/>
      <c r="I104" s="60"/>
      <c r="J104" s="44"/>
      <c r="K104" s="4"/>
      <c r="L104" s="179"/>
    </row>
    <row r="105" ht="15.75" customHeight="1">
      <c r="A105" s="41"/>
      <c r="B105" s="6"/>
      <c r="C105" s="44"/>
      <c r="D105" s="44"/>
      <c r="E105" s="252"/>
      <c r="F105" s="44"/>
      <c r="G105" s="42"/>
      <c r="H105" s="51"/>
      <c r="I105" s="60"/>
      <c r="J105" s="44"/>
      <c r="K105" s="112"/>
      <c r="L105" s="179"/>
    </row>
    <row r="106" ht="15.75" customHeight="1">
      <c r="A106" s="41"/>
      <c r="B106" s="6"/>
      <c r="C106" s="44"/>
      <c r="D106" s="44"/>
      <c r="E106" s="252"/>
      <c r="F106" s="44"/>
      <c r="G106" s="42"/>
      <c r="H106" s="51"/>
      <c r="I106" s="60"/>
      <c r="J106" s="44"/>
      <c r="K106" s="43"/>
      <c r="L106" s="179"/>
    </row>
    <row r="107" ht="15.75" customHeight="1">
      <c r="A107" s="1" t="s">
        <v>0</v>
      </c>
      <c r="B107" s="2"/>
      <c r="C107" s="2"/>
      <c r="D107" s="2"/>
      <c r="E107" s="2"/>
      <c r="F107" s="2"/>
      <c r="G107" s="2"/>
      <c r="H107" s="2"/>
      <c r="I107" s="2"/>
      <c r="J107" s="2"/>
      <c r="K107" s="3"/>
      <c r="L107" s="179"/>
    </row>
    <row r="108" ht="15.75" customHeight="1">
      <c r="A108" s="1" t="s">
        <v>1</v>
      </c>
      <c r="B108" s="2"/>
      <c r="C108" s="2"/>
      <c r="D108" s="2"/>
      <c r="E108" s="2"/>
      <c r="F108" s="2"/>
      <c r="G108" s="2"/>
      <c r="H108" s="2"/>
      <c r="I108" s="2"/>
      <c r="J108" s="2"/>
      <c r="K108" s="3"/>
      <c r="L108" s="179"/>
    </row>
    <row r="109" ht="15.75" customHeight="1">
      <c r="A109" s="1" t="s">
        <v>141</v>
      </c>
      <c r="B109" s="2"/>
      <c r="C109" s="2"/>
      <c r="D109" s="2"/>
      <c r="E109" s="2"/>
      <c r="F109" s="2"/>
      <c r="G109" s="2"/>
      <c r="H109" s="2"/>
      <c r="I109" s="2"/>
      <c r="J109" s="2"/>
      <c r="K109" s="3"/>
      <c r="L109" s="179" t="s">
        <v>143</v>
      </c>
    </row>
    <row r="110" ht="15.75" customHeight="1">
      <c r="A110" s="1" t="s">
        <v>45</v>
      </c>
      <c r="B110" s="2"/>
      <c r="C110" s="2"/>
      <c r="D110" s="2"/>
      <c r="E110" s="2"/>
      <c r="F110" s="2"/>
      <c r="G110" s="2"/>
      <c r="H110" s="2"/>
      <c r="I110" s="2"/>
      <c r="J110" s="2"/>
      <c r="K110" s="3"/>
      <c r="L110" s="179"/>
    </row>
    <row r="111" ht="15.75" customHeight="1">
      <c r="A111" s="5"/>
      <c r="B111" s="6"/>
      <c r="C111" s="49"/>
      <c r="D111" s="49"/>
      <c r="E111" s="223"/>
      <c r="F111" s="49"/>
      <c r="G111" s="49"/>
      <c r="H111" s="49"/>
      <c r="I111" s="51"/>
      <c r="J111" s="49"/>
      <c r="K111" s="6"/>
      <c r="L111" s="179"/>
    </row>
    <row r="112" ht="15.75" customHeight="1">
      <c r="A112" s="10"/>
      <c r="B112" s="11"/>
      <c r="C112" s="12" t="s">
        <v>4</v>
      </c>
      <c r="D112" s="12"/>
      <c r="E112" s="253" t="s">
        <v>65</v>
      </c>
      <c r="F112" s="103"/>
      <c r="G112" s="76" t="s">
        <v>4</v>
      </c>
      <c r="H112" s="16"/>
      <c r="I112" s="225"/>
      <c r="J112" s="62"/>
      <c r="K112" s="6"/>
      <c r="L112" s="179"/>
    </row>
    <row r="113" ht="15.75" customHeight="1">
      <c r="A113" s="17" t="s">
        <v>6</v>
      </c>
      <c r="B113" s="18" t="s">
        <v>7</v>
      </c>
      <c r="C113" s="19" t="s">
        <v>8</v>
      </c>
      <c r="D113" s="19" t="s">
        <v>9</v>
      </c>
      <c r="E113" s="244" t="s">
        <v>67</v>
      </c>
      <c r="F113" s="97" t="s">
        <v>12</v>
      </c>
      <c r="G113" s="19" t="s">
        <v>13</v>
      </c>
      <c r="H113" s="22" t="s">
        <v>14</v>
      </c>
      <c r="I113" s="49" t="s">
        <v>15</v>
      </c>
      <c r="J113" s="62" t="s">
        <v>16</v>
      </c>
      <c r="K113" s="6"/>
      <c r="L113" s="179"/>
    </row>
    <row r="114" ht="15.75" customHeight="1">
      <c r="A114" s="17"/>
      <c r="B114" s="18"/>
      <c r="C114" s="23" t="s">
        <v>142</v>
      </c>
      <c r="D114" s="19" t="s">
        <v>18</v>
      </c>
      <c r="E114" s="227" t="s">
        <v>18</v>
      </c>
      <c r="F114" s="19" t="s">
        <v>18</v>
      </c>
      <c r="G114" s="23" t="s">
        <v>142</v>
      </c>
      <c r="H114" s="22" t="s">
        <v>19</v>
      </c>
      <c r="I114" s="49" t="s">
        <v>20</v>
      </c>
      <c r="J114" s="62"/>
      <c r="K114" s="6"/>
      <c r="L114" s="179"/>
    </row>
    <row r="115" ht="15.75" customHeight="1">
      <c r="A115" s="24"/>
      <c r="B115" s="25"/>
      <c r="C115" s="26" t="s">
        <v>18</v>
      </c>
      <c r="D115" s="27"/>
      <c r="E115" s="245"/>
      <c r="F115" s="27"/>
      <c r="G115" s="26" t="s">
        <v>18</v>
      </c>
      <c r="H115" s="29"/>
      <c r="I115" s="230"/>
      <c r="J115" s="62"/>
      <c r="K115" s="6"/>
      <c r="L115" s="179"/>
    </row>
    <row r="116" ht="15.75" customHeight="1">
      <c r="A116" s="30">
        <v>1.0</v>
      </c>
      <c r="B116" s="31" t="s">
        <v>21</v>
      </c>
      <c r="C116" s="32"/>
      <c r="D116" s="74">
        <v>0.0</v>
      </c>
      <c r="E116" s="321">
        <v>0.0</v>
      </c>
      <c r="F116" s="26">
        <v>0.0</v>
      </c>
      <c r="G116" s="74"/>
      <c r="H116" s="29"/>
      <c r="I116" s="254">
        <f>D116*H116/10</f>
        <v>0</v>
      </c>
      <c r="J116" s="62" t="s">
        <v>46</v>
      </c>
      <c r="K116" s="6"/>
      <c r="L116" s="179"/>
    </row>
    <row r="117" ht="15.75" customHeight="1">
      <c r="A117" s="30">
        <v>2.0</v>
      </c>
      <c r="B117" s="31" t="s">
        <v>23</v>
      </c>
      <c r="C117" s="32"/>
      <c r="D117" s="74">
        <v>0.0</v>
      </c>
      <c r="E117" s="252">
        <v>0.0</v>
      </c>
      <c r="F117" s="26"/>
      <c r="G117" s="74"/>
      <c r="H117" s="159"/>
      <c r="I117" s="255">
        <f t="shared" ref="I117:I119" si="12">H117*D117/10</f>
        <v>0</v>
      </c>
      <c r="J117" s="62"/>
      <c r="K117" s="6"/>
      <c r="L117" s="179"/>
    </row>
    <row r="118" ht="15.75" customHeight="1">
      <c r="A118" s="30">
        <v>3.0</v>
      </c>
      <c r="B118" s="31" t="s">
        <v>25</v>
      </c>
      <c r="C118" s="32"/>
      <c r="D118" s="74">
        <v>0.0</v>
      </c>
      <c r="E118" s="269">
        <v>0.0</v>
      </c>
      <c r="F118" s="26"/>
      <c r="G118" s="74"/>
      <c r="H118" s="159"/>
      <c r="I118" s="255">
        <f t="shared" si="12"/>
        <v>0</v>
      </c>
      <c r="J118" s="62"/>
      <c r="K118" s="6"/>
      <c r="L118" s="179"/>
    </row>
    <row r="119" ht="15.75" customHeight="1">
      <c r="A119" s="30">
        <v>4.0</v>
      </c>
      <c r="B119" s="31" t="s">
        <v>27</v>
      </c>
      <c r="C119" s="32"/>
      <c r="D119" s="74">
        <v>0.0</v>
      </c>
      <c r="E119" s="269">
        <v>0.0</v>
      </c>
      <c r="F119" s="26">
        <v>0.0</v>
      </c>
      <c r="G119" s="74"/>
      <c r="H119" s="159"/>
      <c r="I119" s="255">
        <f t="shared" si="12"/>
        <v>0</v>
      </c>
      <c r="J119" s="62"/>
      <c r="K119" s="6"/>
      <c r="L119" s="179"/>
    </row>
    <row r="120" ht="15.75" customHeight="1">
      <c r="A120" s="30">
        <v>5.0</v>
      </c>
      <c r="B120" s="31" t="s">
        <v>28</v>
      </c>
      <c r="C120" s="32"/>
      <c r="D120" s="74">
        <v>0.0</v>
      </c>
      <c r="E120" s="269">
        <v>0.0</v>
      </c>
      <c r="F120" s="26">
        <v>0.0</v>
      </c>
      <c r="G120" s="74"/>
      <c r="H120" s="29"/>
      <c r="I120" s="256"/>
      <c r="J120" s="62"/>
      <c r="K120" s="6"/>
      <c r="L120" s="179"/>
    </row>
    <row r="121" ht="15.75" customHeight="1">
      <c r="A121" s="30">
        <v>6.0</v>
      </c>
      <c r="B121" s="31" t="s">
        <v>29</v>
      </c>
      <c r="C121" s="32"/>
      <c r="D121" s="74">
        <v>0.0</v>
      </c>
      <c r="E121" s="269">
        <v>0.0</v>
      </c>
      <c r="F121" s="26">
        <v>0.0</v>
      </c>
      <c r="G121" s="74"/>
      <c r="H121" s="29"/>
      <c r="I121" s="256"/>
      <c r="J121" s="62"/>
      <c r="K121" s="6"/>
      <c r="L121" s="179"/>
    </row>
    <row r="122" ht="15.75" customHeight="1">
      <c r="A122" s="30">
        <v>7.0</v>
      </c>
      <c r="B122" s="31" t="s">
        <v>30</v>
      </c>
      <c r="C122" s="32"/>
      <c r="D122" s="74">
        <v>0.0</v>
      </c>
      <c r="E122" s="269">
        <v>0.0</v>
      </c>
      <c r="F122" s="26">
        <v>0.0</v>
      </c>
      <c r="G122" s="74"/>
      <c r="H122" s="55"/>
      <c r="I122" s="256"/>
      <c r="J122" s="62"/>
      <c r="K122" s="6"/>
      <c r="L122" s="179"/>
    </row>
    <row r="123" ht="15.75" customHeight="1">
      <c r="A123" s="30">
        <v>8.0</v>
      </c>
      <c r="B123" s="31" t="s">
        <v>31</v>
      </c>
      <c r="C123" s="32"/>
      <c r="D123" s="74">
        <v>0.0</v>
      </c>
      <c r="E123" s="269">
        <v>0.0</v>
      </c>
      <c r="F123" s="26">
        <v>0.0</v>
      </c>
      <c r="G123" s="74"/>
      <c r="H123" s="29"/>
      <c r="I123" s="256"/>
      <c r="J123" s="62"/>
      <c r="K123" s="6"/>
      <c r="L123" s="179"/>
    </row>
    <row r="124" ht="15.75" customHeight="1">
      <c r="A124" s="30">
        <v>9.0</v>
      </c>
      <c r="B124" s="31" t="s">
        <v>32</v>
      </c>
      <c r="C124" s="32"/>
      <c r="D124" s="74">
        <v>16.0</v>
      </c>
      <c r="E124" s="269">
        <v>16.0</v>
      </c>
      <c r="F124" s="26">
        <v>0.0</v>
      </c>
      <c r="G124" s="74"/>
      <c r="H124" s="325">
        <v>17.1</v>
      </c>
      <c r="I124" s="255">
        <f>H124*D124/10</f>
        <v>27.36</v>
      </c>
      <c r="J124" s="62"/>
      <c r="K124" s="6"/>
      <c r="L124" s="179"/>
    </row>
    <row r="125" ht="15.75" customHeight="1">
      <c r="A125" s="30">
        <v>10.0</v>
      </c>
      <c r="B125" s="31" t="s">
        <v>33</v>
      </c>
      <c r="C125" s="32"/>
      <c r="D125" s="74">
        <v>0.0</v>
      </c>
      <c r="E125" s="269">
        <v>0.0</v>
      </c>
      <c r="F125" s="26">
        <v>0.0</v>
      </c>
      <c r="G125" s="74"/>
      <c r="H125" s="29"/>
      <c r="I125" s="256"/>
      <c r="J125" s="62"/>
      <c r="K125" s="6"/>
      <c r="L125" s="179"/>
    </row>
    <row r="126" ht="15.75" customHeight="1">
      <c r="A126" s="30">
        <v>11.0</v>
      </c>
      <c r="B126" s="31" t="s">
        <v>34</v>
      </c>
      <c r="C126" s="32"/>
      <c r="D126" s="74">
        <v>0.0</v>
      </c>
      <c r="E126" s="269">
        <v>0.0</v>
      </c>
      <c r="F126" s="26">
        <v>0.0</v>
      </c>
      <c r="G126" s="74"/>
      <c r="H126" s="29"/>
      <c r="I126" s="159"/>
      <c r="J126" s="62"/>
      <c r="K126" s="6"/>
      <c r="L126" s="179"/>
    </row>
    <row r="127" ht="15.75" customHeight="1">
      <c r="A127" s="30">
        <v>12.0</v>
      </c>
      <c r="B127" s="31" t="s">
        <v>35</v>
      </c>
      <c r="C127" s="32"/>
      <c r="D127" s="74">
        <v>0.0</v>
      </c>
      <c r="E127" s="269">
        <v>0.0</v>
      </c>
      <c r="F127" s="26">
        <v>0.0</v>
      </c>
      <c r="G127" s="74"/>
      <c r="H127" s="29"/>
      <c r="I127" s="159"/>
      <c r="J127" s="62"/>
      <c r="K127" s="6"/>
      <c r="L127" s="179"/>
    </row>
    <row r="128" ht="15.75" customHeight="1">
      <c r="A128" s="30">
        <v>13.0</v>
      </c>
      <c r="B128" s="31" t="s">
        <v>36</v>
      </c>
      <c r="C128" s="32"/>
      <c r="D128" s="74">
        <v>0.0</v>
      </c>
      <c r="E128" s="269">
        <v>0.0</v>
      </c>
      <c r="F128" s="26">
        <v>0.0</v>
      </c>
      <c r="G128" s="74"/>
      <c r="H128" s="29"/>
      <c r="I128" s="254"/>
      <c r="J128" s="62"/>
      <c r="K128" s="6"/>
      <c r="L128" s="179"/>
    </row>
    <row r="129" ht="15.75" customHeight="1">
      <c r="A129" s="30">
        <v>14.0</v>
      </c>
      <c r="B129" s="31" t="s">
        <v>37</v>
      </c>
      <c r="C129" s="32"/>
      <c r="D129" s="74">
        <v>0.0</v>
      </c>
      <c r="E129" s="269">
        <v>0.0</v>
      </c>
      <c r="F129" s="26">
        <v>0.0</v>
      </c>
      <c r="G129" s="74"/>
      <c r="H129" s="29"/>
      <c r="I129" s="254">
        <f t="shared" ref="I129:I132" si="13">D129*H129/10</f>
        <v>0</v>
      </c>
      <c r="J129" s="62"/>
      <c r="K129" s="6"/>
      <c r="L129" s="179"/>
    </row>
    <row r="130" ht="15.75" customHeight="1">
      <c r="A130" s="30">
        <v>15.0</v>
      </c>
      <c r="B130" s="31" t="s">
        <v>38</v>
      </c>
      <c r="C130" s="32"/>
      <c r="D130" s="33">
        <v>0.0</v>
      </c>
      <c r="E130" s="269">
        <v>0.0</v>
      </c>
      <c r="F130" s="26">
        <v>0.0</v>
      </c>
      <c r="G130" s="74"/>
      <c r="H130" s="55"/>
      <c r="I130" s="254">
        <f t="shared" si="13"/>
        <v>0</v>
      </c>
      <c r="J130" s="62"/>
      <c r="K130" s="6"/>
      <c r="L130" s="179"/>
    </row>
    <row r="131" ht="15.75" customHeight="1">
      <c r="A131" s="30">
        <v>16.0</v>
      </c>
      <c r="B131" s="31" t="s">
        <v>39</v>
      </c>
      <c r="C131" s="32"/>
      <c r="D131" s="33">
        <v>0.0</v>
      </c>
      <c r="E131" s="269">
        <v>0.0</v>
      </c>
      <c r="F131" s="26">
        <v>0.0</v>
      </c>
      <c r="G131" s="74"/>
      <c r="H131" s="55"/>
      <c r="I131" s="254">
        <f t="shared" si="13"/>
        <v>0</v>
      </c>
      <c r="J131" s="62"/>
      <c r="K131" s="6"/>
      <c r="L131" s="179"/>
    </row>
    <row r="132" ht="15.75" customHeight="1">
      <c r="A132" s="30">
        <v>17.0</v>
      </c>
      <c r="B132" s="31" t="s">
        <v>40</v>
      </c>
      <c r="C132" s="32"/>
      <c r="D132" s="74">
        <v>0.0</v>
      </c>
      <c r="E132" s="269">
        <v>0.0</v>
      </c>
      <c r="F132" s="26">
        <v>0.0</v>
      </c>
      <c r="G132" s="74"/>
      <c r="H132" s="55"/>
      <c r="I132" s="43">
        <f t="shared" si="13"/>
        <v>0</v>
      </c>
      <c r="J132" s="62"/>
      <c r="K132" s="6"/>
      <c r="L132" s="179"/>
    </row>
    <row r="133" ht="15.75" customHeight="1">
      <c r="A133" s="30"/>
      <c r="B133" s="25" t="s">
        <v>41</v>
      </c>
      <c r="C133" s="32"/>
      <c r="D133" s="109">
        <f t="shared" ref="D133:E133" si="14">SUM(D117:D132)</f>
        <v>16</v>
      </c>
      <c r="E133" s="326">
        <f t="shared" si="14"/>
        <v>16</v>
      </c>
      <c r="F133" s="26">
        <v>0.0</v>
      </c>
      <c r="G133" s="74"/>
      <c r="H133" s="159">
        <f>SUM(H124:H132)</f>
        <v>17.1</v>
      </c>
      <c r="I133" s="261">
        <f>SUM(I116:I132)</f>
        <v>27.36</v>
      </c>
      <c r="J133" s="62"/>
      <c r="K133" s="6"/>
      <c r="L133" s="179"/>
    </row>
    <row r="134" ht="15.75" customHeight="1">
      <c r="A134" s="41"/>
      <c r="B134" s="6"/>
      <c r="C134" s="42"/>
      <c r="D134" s="42"/>
      <c r="E134" s="239"/>
      <c r="F134" s="42"/>
      <c r="G134" s="42"/>
      <c r="H134" s="51"/>
      <c r="I134" s="4"/>
      <c r="J134" s="29"/>
      <c r="K134" s="4"/>
      <c r="L134" s="179"/>
    </row>
    <row r="135" ht="15.75" customHeight="1">
      <c r="A135" s="1" t="s">
        <v>0</v>
      </c>
      <c r="B135" s="2"/>
      <c r="C135" s="2"/>
      <c r="D135" s="2"/>
      <c r="E135" s="2"/>
      <c r="F135" s="2"/>
      <c r="G135" s="2"/>
      <c r="H135" s="2"/>
      <c r="I135" s="2"/>
      <c r="J135" s="2"/>
      <c r="K135" s="3"/>
      <c r="L135" s="179"/>
    </row>
    <row r="136" ht="15.75" customHeight="1">
      <c r="A136" s="1" t="s">
        <v>1</v>
      </c>
      <c r="B136" s="2"/>
      <c r="C136" s="2"/>
      <c r="D136" s="2"/>
      <c r="E136" s="2"/>
      <c r="F136" s="2"/>
      <c r="G136" s="2"/>
      <c r="H136" s="2"/>
      <c r="I136" s="2"/>
      <c r="J136" s="2"/>
      <c r="K136" s="3"/>
      <c r="L136" s="179"/>
    </row>
    <row r="137" ht="15.75" customHeight="1">
      <c r="A137" s="1" t="s">
        <v>141</v>
      </c>
      <c r="B137" s="2"/>
      <c r="C137" s="2"/>
      <c r="D137" s="2"/>
      <c r="E137" s="2"/>
      <c r="F137" s="2"/>
      <c r="G137" s="2"/>
      <c r="H137" s="2"/>
      <c r="I137" s="2"/>
      <c r="J137" s="2"/>
      <c r="K137" s="3"/>
      <c r="L137" s="179"/>
    </row>
    <row r="138" ht="15.75" customHeight="1">
      <c r="A138" s="1" t="s">
        <v>47</v>
      </c>
      <c r="B138" s="2"/>
      <c r="C138" s="2"/>
      <c r="D138" s="2"/>
      <c r="E138" s="2"/>
      <c r="F138" s="2"/>
      <c r="G138" s="2"/>
      <c r="H138" s="2"/>
      <c r="I138" s="2"/>
      <c r="J138" s="2"/>
      <c r="K138" s="3"/>
      <c r="L138" s="179"/>
    </row>
    <row r="139" ht="15.75" customHeight="1">
      <c r="A139" s="5"/>
      <c r="B139" s="6"/>
      <c r="C139" s="49"/>
      <c r="D139" s="49"/>
      <c r="E139" s="223"/>
      <c r="F139" s="49"/>
      <c r="G139" s="49"/>
      <c r="H139" s="49"/>
      <c r="I139" s="51"/>
      <c r="J139" s="49"/>
      <c r="K139" s="6"/>
      <c r="L139" s="179"/>
    </row>
    <row r="140" ht="15.75" customHeight="1">
      <c r="A140" s="10"/>
      <c r="B140" s="11"/>
      <c r="C140" s="12" t="s">
        <v>4</v>
      </c>
      <c r="D140" s="12"/>
      <c r="E140" s="259"/>
      <c r="F140" s="15"/>
      <c r="G140" s="12" t="s">
        <v>4</v>
      </c>
      <c r="H140" s="12"/>
      <c r="I140" s="260"/>
      <c r="J140" s="33"/>
      <c r="K140" s="6"/>
      <c r="L140" s="179"/>
    </row>
    <row r="141" ht="15.75" customHeight="1">
      <c r="A141" s="17" t="s">
        <v>6</v>
      </c>
      <c r="B141" s="18" t="s">
        <v>7</v>
      </c>
      <c r="C141" s="19" t="s">
        <v>8</v>
      </c>
      <c r="D141" s="19" t="s">
        <v>9</v>
      </c>
      <c r="E141" s="228" t="s">
        <v>65</v>
      </c>
      <c r="F141" s="19" t="s">
        <v>12</v>
      </c>
      <c r="G141" s="19" t="s">
        <v>13</v>
      </c>
      <c r="H141" s="19" t="s">
        <v>14</v>
      </c>
      <c r="I141" s="51" t="s">
        <v>15</v>
      </c>
      <c r="J141" s="78" t="s">
        <v>16</v>
      </c>
      <c r="K141" s="6"/>
      <c r="L141" s="179"/>
    </row>
    <row r="142" ht="15.75" customHeight="1">
      <c r="A142" s="17"/>
      <c r="B142" s="18"/>
      <c r="C142" s="23" t="s">
        <v>142</v>
      </c>
      <c r="D142" s="19" t="s">
        <v>18</v>
      </c>
      <c r="E142" s="228" t="s">
        <v>18</v>
      </c>
      <c r="F142" s="19" t="s">
        <v>18</v>
      </c>
      <c r="G142" s="23" t="s">
        <v>142</v>
      </c>
      <c r="H142" s="23" t="s">
        <v>19</v>
      </c>
      <c r="I142" s="51" t="s">
        <v>20</v>
      </c>
      <c r="J142" s="78"/>
      <c r="K142" s="6"/>
      <c r="L142" s="179"/>
    </row>
    <row r="143" ht="15.75" customHeight="1">
      <c r="A143" s="24"/>
      <c r="B143" s="25"/>
      <c r="C143" s="26" t="s">
        <v>18</v>
      </c>
      <c r="D143" s="27"/>
      <c r="E143" s="229"/>
      <c r="F143" s="27"/>
      <c r="G143" s="26" t="s">
        <v>18</v>
      </c>
      <c r="H143" s="19"/>
      <c r="I143" s="59"/>
      <c r="J143" s="33"/>
      <c r="K143" s="6"/>
      <c r="L143" s="179"/>
    </row>
    <row r="144" ht="15.75" customHeight="1">
      <c r="A144" s="30">
        <v>1.0</v>
      </c>
      <c r="B144" s="31" t="s">
        <v>21</v>
      </c>
      <c r="C144" s="327">
        <v>0.0</v>
      </c>
      <c r="D144" s="328">
        <v>0.0</v>
      </c>
      <c r="E144" s="328">
        <v>0.0</v>
      </c>
      <c r="F144" s="329">
        <v>0.0</v>
      </c>
      <c r="G144" s="330">
        <v>0.0</v>
      </c>
      <c r="H144" s="331"/>
      <c r="I144" s="332"/>
      <c r="J144" s="88" t="s">
        <v>46</v>
      </c>
      <c r="K144" s="6"/>
      <c r="L144" s="179"/>
    </row>
    <row r="145" ht="15.75" customHeight="1">
      <c r="A145" s="30">
        <v>2.0</v>
      </c>
      <c r="B145" s="31" t="s">
        <v>23</v>
      </c>
      <c r="C145" s="327">
        <v>1.0</v>
      </c>
      <c r="D145" s="328">
        <v>0.0</v>
      </c>
      <c r="E145" s="328">
        <v>0.0</v>
      </c>
      <c r="F145" s="329">
        <v>0.0</v>
      </c>
      <c r="G145" s="330">
        <v>1.0</v>
      </c>
      <c r="H145" s="333"/>
      <c r="I145" s="334"/>
      <c r="J145" s="88"/>
      <c r="K145" s="6"/>
      <c r="L145" s="179"/>
    </row>
    <row r="146" ht="15.75" customHeight="1">
      <c r="A146" s="30">
        <v>3.0</v>
      </c>
      <c r="B146" s="31" t="s">
        <v>25</v>
      </c>
      <c r="C146" s="327">
        <v>2.0</v>
      </c>
      <c r="D146" s="328">
        <v>48.400000000000006</v>
      </c>
      <c r="E146" s="328">
        <v>50.400000000000006</v>
      </c>
      <c r="F146" s="329"/>
      <c r="G146" s="330">
        <v>0.0</v>
      </c>
      <c r="H146" s="335">
        <v>10.0</v>
      </c>
      <c r="I146" s="332">
        <f t="shared" ref="I146:I160" si="15">(E146*H146)/10</f>
        <v>50.4</v>
      </c>
      <c r="J146" s="88"/>
      <c r="K146" s="6"/>
      <c r="L146" s="179"/>
    </row>
    <row r="147" ht="15.75" customHeight="1">
      <c r="A147" s="30">
        <v>4.0</v>
      </c>
      <c r="B147" s="31" t="s">
        <v>27</v>
      </c>
      <c r="C147" s="327">
        <v>0.0</v>
      </c>
      <c r="D147" s="328">
        <v>7.3</v>
      </c>
      <c r="E147" s="328">
        <v>7.3</v>
      </c>
      <c r="F147" s="329"/>
      <c r="G147" s="330">
        <v>0.0</v>
      </c>
      <c r="H147" s="335">
        <v>10.85</v>
      </c>
      <c r="I147" s="332">
        <f t="shared" si="15"/>
        <v>7.9205</v>
      </c>
      <c r="J147" s="88"/>
      <c r="K147" s="6"/>
      <c r="L147" s="179"/>
    </row>
    <row r="148" ht="15.75" customHeight="1">
      <c r="A148" s="30">
        <v>5.0</v>
      </c>
      <c r="B148" s="31" t="s">
        <v>28</v>
      </c>
      <c r="C148" s="327">
        <v>1.0</v>
      </c>
      <c r="D148" s="328">
        <v>0.7000000000000001</v>
      </c>
      <c r="E148" s="328">
        <v>1.5</v>
      </c>
      <c r="F148" s="329"/>
      <c r="G148" s="330">
        <v>0.2</v>
      </c>
      <c r="H148" s="335">
        <v>10.7</v>
      </c>
      <c r="I148" s="332">
        <f t="shared" si="15"/>
        <v>1.605</v>
      </c>
      <c r="J148" s="88"/>
      <c r="K148" s="6"/>
      <c r="L148" s="179"/>
    </row>
    <row r="149" ht="15.75" customHeight="1">
      <c r="A149" s="30">
        <v>6.0</v>
      </c>
      <c r="B149" s="31" t="s">
        <v>29</v>
      </c>
      <c r="C149" s="327">
        <v>0.0</v>
      </c>
      <c r="D149" s="328">
        <v>6.0</v>
      </c>
      <c r="E149" s="328">
        <v>5.0</v>
      </c>
      <c r="F149" s="329"/>
      <c r="G149" s="330">
        <v>1.0</v>
      </c>
      <c r="H149" s="335">
        <v>13.2</v>
      </c>
      <c r="I149" s="332">
        <f t="shared" si="15"/>
        <v>6.6</v>
      </c>
      <c r="J149" s="88"/>
      <c r="K149" s="6"/>
      <c r="L149" s="179"/>
    </row>
    <row r="150" ht="15.75" customHeight="1">
      <c r="A150" s="30">
        <v>7.0</v>
      </c>
      <c r="B150" s="31" t="s">
        <v>30</v>
      </c>
      <c r="C150" s="327">
        <v>0.0</v>
      </c>
      <c r="D150" s="328">
        <v>7.2</v>
      </c>
      <c r="E150" s="328">
        <v>7.2</v>
      </c>
      <c r="F150" s="329">
        <v>0.0</v>
      </c>
      <c r="G150" s="330">
        <v>0.0</v>
      </c>
      <c r="H150" s="335">
        <v>13.3595146984243</v>
      </c>
      <c r="I150" s="332">
        <f t="shared" si="15"/>
        <v>9.618850583</v>
      </c>
      <c r="J150" s="88"/>
      <c r="K150" s="6"/>
      <c r="L150" s="179"/>
    </row>
    <row r="151" ht="15.75" customHeight="1">
      <c r="A151" s="30">
        <v>8.0</v>
      </c>
      <c r="B151" s="31" t="s">
        <v>31</v>
      </c>
      <c r="C151" s="327">
        <v>0.0</v>
      </c>
      <c r="D151" s="328">
        <v>132.7</v>
      </c>
      <c r="E151" s="328">
        <v>132.7</v>
      </c>
      <c r="F151" s="329">
        <v>0.0</v>
      </c>
      <c r="G151" s="330">
        <v>0.0</v>
      </c>
      <c r="H151" s="335">
        <v>13.45</v>
      </c>
      <c r="I151" s="332">
        <f t="shared" si="15"/>
        <v>178.4815</v>
      </c>
      <c r="J151" s="88"/>
      <c r="K151" s="6"/>
      <c r="L151" s="179"/>
    </row>
    <row r="152" ht="15.75" customHeight="1">
      <c r="A152" s="30">
        <v>9.0</v>
      </c>
      <c r="B152" s="31" t="s">
        <v>32</v>
      </c>
      <c r="C152" s="327">
        <v>285.0</v>
      </c>
      <c r="D152" s="328">
        <v>147.8</v>
      </c>
      <c r="E152" s="328">
        <v>257.8</v>
      </c>
      <c r="F152" s="329">
        <v>0.0</v>
      </c>
      <c r="G152" s="330">
        <v>175.0</v>
      </c>
      <c r="H152" s="335">
        <v>13.65</v>
      </c>
      <c r="I152" s="332">
        <f t="shared" si="15"/>
        <v>351.897</v>
      </c>
      <c r="J152" s="88"/>
      <c r="K152" s="6"/>
      <c r="L152" s="179"/>
    </row>
    <row r="153" ht="15.75" customHeight="1">
      <c r="A153" s="30">
        <v>10.0</v>
      </c>
      <c r="B153" s="31" t="s">
        <v>33</v>
      </c>
      <c r="C153" s="327">
        <v>0.0</v>
      </c>
      <c r="D153" s="328">
        <v>298.0</v>
      </c>
      <c r="E153" s="328">
        <v>298.0</v>
      </c>
      <c r="F153" s="329">
        <v>0.0</v>
      </c>
      <c r="G153" s="330">
        <v>0.0</v>
      </c>
      <c r="H153" s="335">
        <v>13.55</v>
      </c>
      <c r="I153" s="332">
        <f t="shared" si="15"/>
        <v>403.79</v>
      </c>
      <c r="J153" s="88"/>
      <c r="K153" s="6"/>
      <c r="L153" s="179"/>
    </row>
    <row r="154" ht="15.75" customHeight="1">
      <c r="A154" s="30">
        <v>11.0</v>
      </c>
      <c r="B154" s="31" t="s">
        <v>34</v>
      </c>
      <c r="C154" s="327">
        <v>0.0</v>
      </c>
      <c r="D154" s="328">
        <v>63.0</v>
      </c>
      <c r="E154" s="328">
        <v>63.0</v>
      </c>
      <c r="F154" s="329">
        <v>0.0</v>
      </c>
      <c r="G154" s="330">
        <v>0.0</v>
      </c>
      <c r="H154" s="335">
        <v>13.65</v>
      </c>
      <c r="I154" s="332">
        <f t="shared" si="15"/>
        <v>85.995</v>
      </c>
      <c r="J154" s="88"/>
      <c r="K154" s="6"/>
      <c r="L154" s="179"/>
    </row>
    <row r="155" ht="15.75" customHeight="1">
      <c r="A155" s="30">
        <v>12.0</v>
      </c>
      <c r="B155" s="31" t="s">
        <v>35</v>
      </c>
      <c r="C155" s="327">
        <v>0.0</v>
      </c>
      <c r="D155" s="328">
        <v>469.0</v>
      </c>
      <c r="E155" s="328">
        <v>469.0</v>
      </c>
      <c r="F155" s="329"/>
      <c r="G155" s="330">
        <v>0.0</v>
      </c>
      <c r="H155" s="335">
        <v>13.62</v>
      </c>
      <c r="I155" s="332">
        <f t="shared" si="15"/>
        <v>638.778</v>
      </c>
      <c r="J155" s="88"/>
      <c r="K155" s="6"/>
      <c r="L155" s="179"/>
    </row>
    <row r="156" ht="15.75" customHeight="1">
      <c r="A156" s="30">
        <v>13.0</v>
      </c>
      <c r="B156" s="31" t="s">
        <v>36</v>
      </c>
      <c r="C156" s="327">
        <v>0.0</v>
      </c>
      <c r="D156" s="328">
        <v>277.0</v>
      </c>
      <c r="E156" s="328">
        <v>277.0</v>
      </c>
      <c r="F156" s="329">
        <v>0.0</v>
      </c>
      <c r="G156" s="330">
        <v>0.0</v>
      </c>
      <c r="H156" s="335">
        <v>13.55</v>
      </c>
      <c r="I156" s="332">
        <f t="shared" si="15"/>
        <v>375.335</v>
      </c>
      <c r="J156" s="88"/>
      <c r="K156" s="6"/>
      <c r="L156" s="179"/>
    </row>
    <row r="157" ht="15.75" customHeight="1">
      <c r="A157" s="30">
        <v>14.0</v>
      </c>
      <c r="B157" s="31" t="s">
        <v>37</v>
      </c>
      <c r="C157" s="327">
        <v>0.0</v>
      </c>
      <c r="D157" s="328">
        <v>275.5</v>
      </c>
      <c r="E157" s="328">
        <v>275.5</v>
      </c>
      <c r="F157" s="329">
        <v>0.0</v>
      </c>
      <c r="G157" s="330">
        <v>0.0</v>
      </c>
      <c r="H157" s="335">
        <v>13.6</v>
      </c>
      <c r="I157" s="332">
        <f t="shared" si="15"/>
        <v>374.68</v>
      </c>
      <c r="J157" s="88"/>
      <c r="K157" s="6"/>
      <c r="L157" s="179"/>
    </row>
    <row r="158" ht="15.75" customHeight="1">
      <c r="A158" s="30">
        <v>15.0</v>
      </c>
      <c r="B158" s="31" t="s">
        <v>38</v>
      </c>
      <c r="C158" s="327">
        <v>0.0</v>
      </c>
      <c r="D158" s="328">
        <v>2.0</v>
      </c>
      <c r="E158" s="328">
        <v>2.0</v>
      </c>
      <c r="F158" s="329">
        <v>0.0</v>
      </c>
      <c r="G158" s="330">
        <v>0.0</v>
      </c>
      <c r="H158" s="335">
        <v>12.6</v>
      </c>
      <c r="I158" s="332">
        <f t="shared" si="15"/>
        <v>2.52</v>
      </c>
      <c r="J158" s="88"/>
      <c r="K158" s="6"/>
      <c r="L158" s="179"/>
    </row>
    <row r="159" ht="15.75" customHeight="1">
      <c r="A159" s="30">
        <v>16.0</v>
      </c>
      <c r="B159" s="31" t="s">
        <v>39</v>
      </c>
      <c r="C159" s="327">
        <v>0.0</v>
      </c>
      <c r="D159" s="328">
        <v>27.0</v>
      </c>
      <c r="E159" s="328">
        <v>27.0</v>
      </c>
      <c r="F159" s="329">
        <v>0.0</v>
      </c>
      <c r="G159" s="330">
        <v>0.0</v>
      </c>
      <c r="H159" s="335">
        <v>11.84</v>
      </c>
      <c r="I159" s="332">
        <f t="shared" si="15"/>
        <v>31.968</v>
      </c>
      <c r="J159" s="88"/>
      <c r="K159" s="6"/>
      <c r="L159" s="179"/>
    </row>
    <row r="160" ht="15.75" customHeight="1">
      <c r="A160" s="30">
        <v>17.0</v>
      </c>
      <c r="B160" s="31" t="s">
        <v>40</v>
      </c>
      <c r="C160" s="327">
        <v>0.0</v>
      </c>
      <c r="D160" s="328">
        <v>0.2</v>
      </c>
      <c r="E160" s="328">
        <v>0.2</v>
      </c>
      <c r="F160" s="329">
        <v>0.0</v>
      </c>
      <c r="G160" s="330">
        <v>0.0</v>
      </c>
      <c r="H160" s="335">
        <v>11.2</v>
      </c>
      <c r="I160" s="332">
        <f t="shared" si="15"/>
        <v>0.224</v>
      </c>
      <c r="J160" s="88"/>
      <c r="K160" s="6"/>
      <c r="L160" s="179"/>
    </row>
    <row r="161" ht="15.75" customHeight="1">
      <c r="A161" s="30"/>
      <c r="B161" s="25" t="s">
        <v>41</v>
      </c>
      <c r="C161" s="327">
        <f t="shared" ref="C161:G161" si="16">SUM(C144:C160)</f>
        <v>289</v>
      </c>
      <c r="D161" s="327">
        <f t="shared" si="16"/>
        <v>1761.8</v>
      </c>
      <c r="E161" s="327">
        <f t="shared" si="16"/>
        <v>1873.6</v>
      </c>
      <c r="F161" s="327">
        <f t="shared" si="16"/>
        <v>0</v>
      </c>
      <c r="G161" s="327">
        <f t="shared" si="16"/>
        <v>177.2</v>
      </c>
      <c r="H161" s="335">
        <f>(I161/E161)*10</f>
        <v>13.44904382</v>
      </c>
      <c r="I161" s="336">
        <f>SUM(I146:I160)</f>
        <v>2519.812851</v>
      </c>
      <c r="J161" s="88"/>
      <c r="K161" s="6"/>
      <c r="L161" s="179"/>
    </row>
    <row r="162" ht="15.75" customHeight="1">
      <c r="A162" s="41"/>
      <c r="B162" s="6"/>
      <c r="C162" s="42"/>
      <c r="D162" s="42"/>
      <c r="E162" s="239"/>
      <c r="F162" s="42"/>
      <c r="G162" s="42"/>
      <c r="H162" s="49"/>
      <c r="I162" s="4"/>
      <c r="J162" s="4"/>
      <c r="K162" s="49"/>
      <c r="L162" s="179"/>
    </row>
    <row r="163" ht="15.75" customHeight="1">
      <c r="A163" s="41"/>
      <c r="B163" s="6"/>
      <c r="C163" s="42"/>
      <c r="D163" s="42"/>
      <c r="E163" s="239"/>
      <c r="F163" s="42"/>
      <c r="G163" s="42"/>
      <c r="H163" s="49"/>
      <c r="I163" s="59"/>
      <c r="J163" s="42"/>
      <c r="K163" s="6"/>
      <c r="L163" s="179"/>
    </row>
    <row r="164" ht="15.75" customHeight="1">
      <c r="A164" s="41"/>
      <c r="B164" s="6"/>
      <c r="C164" s="42"/>
      <c r="D164" s="42"/>
      <c r="E164" s="239"/>
      <c r="F164" s="42"/>
      <c r="G164" s="42"/>
      <c r="H164" s="49"/>
      <c r="I164" s="59"/>
      <c r="J164" s="42"/>
      <c r="K164" s="6"/>
      <c r="L164" s="179"/>
    </row>
    <row r="165" ht="15.75" customHeight="1">
      <c r="A165" s="41"/>
      <c r="B165" s="6"/>
      <c r="C165" s="42"/>
      <c r="D165" s="42"/>
      <c r="E165" s="239"/>
      <c r="F165" s="42"/>
      <c r="G165" s="42"/>
      <c r="H165" s="49"/>
      <c r="I165" s="59"/>
      <c r="J165" s="42"/>
      <c r="K165" s="6"/>
      <c r="L165" s="179"/>
    </row>
    <row r="166" ht="15.75" customHeight="1">
      <c r="A166" s="41"/>
      <c r="B166" s="6"/>
      <c r="C166" s="42"/>
      <c r="D166" s="42"/>
      <c r="E166" s="239"/>
      <c r="F166" s="42"/>
      <c r="G166" s="42"/>
      <c r="H166" s="49"/>
      <c r="I166" s="59"/>
      <c r="J166" s="42"/>
      <c r="K166" s="6"/>
      <c r="L166" s="179"/>
    </row>
    <row r="167" ht="15.75" customHeight="1">
      <c r="A167" s="1" t="s">
        <v>0</v>
      </c>
      <c r="B167" s="2"/>
      <c r="C167" s="2"/>
      <c r="D167" s="2"/>
      <c r="E167" s="2"/>
      <c r="F167" s="2"/>
      <c r="G167" s="2"/>
      <c r="H167" s="2"/>
      <c r="I167" s="2"/>
      <c r="J167" s="2"/>
      <c r="K167" s="3"/>
      <c r="L167" s="179"/>
      <c r="M167" s="243"/>
    </row>
    <row r="168" ht="15.75" customHeight="1">
      <c r="A168" s="1" t="s">
        <v>1</v>
      </c>
      <c r="B168" s="2"/>
      <c r="C168" s="2"/>
      <c r="D168" s="2"/>
      <c r="E168" s="2"/>
      <c r="F168" s="2"/>
      <c r="G168" s="2"/>
      <c r="H168" s="2"/>
      <c r="I168" s="2"/>
      <c r="J168" s="2"/>
      <c r="K168" s="3"/>
      <c r="L168" s="179"/>
    </row>
    <row r="169" ht="15.75" customHeight="1">
      <c r="A169" s="1" t="s">
        <v>141</v>
      </c>
      <c r="B169" s="2"/>
      <c r="C169" s="2"/>
      <c r="D169" s="2"/>
      <c r="E169" s="2"/>
      <c r="F169" s="2"/>
      <c r="G169" s="2"/>
      <c r="H169" s="2"/>
      <c r="I169" s="2"/>
      <c r="J169" s="2"/>
      <c r="K169" s="3"/>
      <c r="L169" s="179"/>
    </row>
    <row r="170" ht="15.75" customHeight="1">
      <c r="A170" s="1" t="s">
        <v>48</v>
      </c>
      <c r="B170" s="2"/>
      <c r="C170" s="2"/>
      <c r="D170" s="2"/>
      <c r="E170" s="2"/>
      <c r="F170" s="2"/>
      <c r="G170" s="2"/>
      <c r="H170" s="2"/>
      <c r="I170" s="2"/>
      <c r="J170" s="2"/>
      <c r="K170" s="3"/>
      <c r="L170" s="179"/>
    </row>
    <row r="171" ht="15.75" customHeight="1">
      <c r="A171" s="5"/>
      <c r="B171" s="6"/>
      <c r="C171" s="49"/>
      <c r="D171" s="49"/>
      <c r="E171" s="223"/>
      <c r="F171" s="49"/>
      <c r="G171" s="49"/>
      <c r="H171" s="49"/>
      <c r="I171" s="51"/>
      <c r="J171" s="49"/>
      <c r="K171" s="6"/>
      <c r="L171" s="179"/>
    </row>
    <row r="172" ht="15.75" customHeight="1">
      <c r="A172" s="10"/>
      <c r="B172" s="75"/>
      <c r="C172" s="76" t="s">
        <v>4</v>
      </c>
      <c r="D172" s="12"/>
      <c r="E172" s="224"/>
      <c r="F172" s="15"/>
      <c r="G172" s="12" t="s">
        <v>4</v>
      </c>
      <c r="H172" s="16"/>
      <c r="I172" s="225"/>
      <c r="J172" s="265"/>
      <c r="K172" s="6"/>
      <c r="L172" s="179"/>
    </row>
    <row r="173" ht="15.75" customHeight="1">
      <c r="A173" s="17" t="s">
        <v>6</v>
      </c>
      <c r="B173" s="18" t="s">
        <v>7</v>
      </c>
      <c r="C173" s="19" t="s">
        <v>8</v>
      </c>
      <c r="D173" s="19" t="s">
        <v>9</v>
      </c>
      <c r="E173" s="227" t="s">
        <v>65</v>
      </c>
      <c r="F173" s="19" t="s">
        <v>12</v>
      </c>
      <c r="G173" s="19" t="s">
        <v>13</v>
      </c>
      <c r="H173" s="22" t="s">
        <v>14</v>
      </c>
      <c r="I173" s="49" t="s">
        <v>15</v>
      </c>
      <c r="J173" s="266" t="s">
        <v>16</v>
      </c>
      <c r="K173" s="6"/>
      <c r="L173" s="179"/>
    </row>
    <row r="174" ht="15.75" customHeight="1">
      <c r="A174" s="17"/>
      <c r="B174" s="18"/>
      <c r="C174" s="23" t="s">
        <v>142</v>
      </c>
      <c r="D174" s="19" t="s">
        <v>18</v>
      </c>
      <c r="E174" s="228" t="s">
        <v>18</v>
      </c>
      <c r="F174" s="19" t="s">
        <v>18</v>
      </c>
      <c r="G174" s="23" t="s">
        <v>142</v>
      </c>
      <c r="H174" s="22" t="s">
        <v>19</v>
      </c>
      <c r="I174" s="49" t="s">
        <v>20</v>
      </c>
      <c r="J174" s="266"/>
      <c r="K174" s="6"/>
      <c r="L174" s="179"/>
    </row>
    <row r="175" ht="15.75" customHeight="1">
      <c r="A175" s="24"/>
      <c r="B175" s="25"/>
      <c r="C175" s="26" t="s">
        <v>18</v>
      </c>
      <c r="D175" s="27"/>
      <c r="E175" s="229"/>
      <c r="F175" s="27"/>
      <c r="G175" s="26" t="s">
        <v>18</v>
      </c>
      <c r="H175" s="29"/>
      <c r="I175" s="230"/>
      <c r="J175" s="267"/>
      <c r="K175" s="6"/>
      <c r="L175" s="179"/>
    </row>
    <row r="176" ht="15.75" customHeight="1">
      <c r="A176" s="30">
        <v>1.0</v>
      </c>
      <c r="B176" s="31" t="s">
        <v>21</v>
      </c>
      <c r="C176" s="32">
        <v>0.0</v>
      </c>
      <c r="D176" s="74">
        <v>0.0</v>
      </c>
      <c r="E176" s="250">
        <v>0.0</v>
      </c>
      <c r="F176" s="34">
        <v>0.0</v>
      </c>
      <c r="G176" s="34">
        <f t="shared" ref="G176:G183" si="17">C176+D176-E176-F176</f>
        <v>0</v>
      </c>
      <c r="H176" s="56">
        <v>0.0</v>
      </c>
      <c r="I176" s="256">
        <f t="shared" ref="I176:I193" si="18">D176*H176</f>
        <v>0</v>
      </c>
      <c r="J176" s="62" t="s">
        <v>46</v>
      </c>
      <c r="K176" s="6"/>
      <c r="L176" s="179"/>
    </row>
    <row r="177" ht="15.75" customHeight="1">
      <c r="A177" s="30">
        <v>2.0</v>
      </c>
      <c r="B177" s="31" t="s">
        <v>23</v>
      </c>
      <c r="C177" s="32">
        <v>0.0</v>
      </c>
      <c r="D177" s="74">
        <v>0.0</v>
      </c>
      <c r="E177" s="250">
        <v>0.0</v>
      </c>
      <c r="F177" s="34">
        <v>0.0</v>
      </c>
      <c r="G177" s="34">
        <f t="shared" si="17"/>
        <v>0</v>
      </c>
      <c r="H177" s="56">
        <v>0.0</v>
      </c>
      <c r="I177" s="256">
        <f t="shared" si="18"/>
        <v>0</v>
      </c>
      <c r="J177" s="62"/>
      <c r="K177" s="6"/>
      <c r="L177" s="179"/>
    </row>
    <row r="178" ht="15.75" customHeight="1">
      <c r="A178" s="30">
        <v>3.0</v>
      </c>
      <c r="B178" s="31" t="s">
        <v>25</v>
      </c>
      <c r="C178" s="32">
        <v>0.0</v>
      </c>
      <c r="D178" s="74">
        <v>0.0</v>
      </c>
      <c r="E178" s="250">
        <v>0.0</v>
      </c>
      <c r="F178" s="34">
        <v>0.0</v>
      </c>
      <c r="G178" s="34">
        <f t="shared" si="17"/>
        <v>0</v>
      </c>
      <c r="H178" s="56">
        <v>0.0</v>
      </c>
      <c r="I178" s="256">
        <f t="shared" si="18"/>
        <v>0</v>
      </c>
      <c r="J178" s="62"/>
      <c r="K178" s="6"/>
      <c r="L178" s="179"/>
    </row>
    <row r="179" ht="15.75" customHeight="1">
      <c r="A179" s="30">
        <v>4.0</v>
      </c>
      <c r="B179" s="31" t="s">
        <v>27</v>
      </c>
      <c r="C179" s="32">
        <v>0.0</v>
      </c>
      <c r="D179" s="74">
        <v>0.0</v>
      </c>
      <c r="E179" s="250">
        <v>0.0</v>
      </c>
      <c r="F179" s="34">
        <v>0.0</v>
      </c>
      <c r="G179" s="34">
        <f t="shared" si="17"/>
        <v>0</v>
      </c>
      <c r="H179" s="56">
        <v>0.0</v>
      </c>
      <c r="I179" s="256">
        <f t="shared" si="18"/>
        <v>0</v>
      </c>
      <c r="J179" s="62"/>
      <c r="K179" s="6"/>
      <c r="L179" s="179"/>
    </row>
    <row r="180" ht="15.75" customHeight="1">
      <c r="A180" s="30">
        <v>5.0</v>
      </c>
      <c r="B180" s="31" t="s">
        <v>28</v>
      </c>
      <c r="C180" s="32">
        <v>0.0</v>
      </c>
      <c r="D180" s="74">
        <v>0.0</v>
      </c>
      <c r="E180" s="250">
        <v>0.0</v>
      </c>
      <c r="F180" s="34">
        <v>0.0</v>
      </c>
      <c r="G180" s="34">
        <f t="shared" si="17"/>
        <v>0</v>
      </c>
      <c r="H180" s="56">
        <v>0.0</v>
      </c>
      <c r="I180" s="256">
        <f t="shared" si="18"/>
        <v>0</v>
      </c>
      <c r="J180" s="268"/>
      <c r="K180" s="42"/>
      <c r="L180" s="179"/>
    </row>
    <row r="181" ht="15.75" customHeight="1">
      <c r="A181" s="30">
        <v>6.0</v>
      </c>
      <c r="B181" s="31" t="s">
        <v>29</v>
      </c>
      <c r="C181" s="32">
        <v>0.0</v>
      </c>
      <c r="D181" s="74">
        <v>0.0</v>
      </c>
      <c r="E181" s="250">
        <v>0.0</v>
      </c>
      <c r="F181" s="34">
        <v>0.0</v>
      </c>
      <c r="G181" s="34">
        <f t="shared" si="17"/>
        <v>0</v>
      </c>
      <c r="H181" s="56">
        <v>0.0</v>
      </c>
      <c r="I181" s="256">
        <f t="shared" si="18"/>
        <v>0</v>
      </c>
      <c r="J181" s="268"/>
      <c r="K181" s="42"/>
      <c r="L181" s="179"/>
    </row>
    <row r="182" ht="15.75" customHeight="1">
      <c r="A182" s="30">
        <v>7.0</v>
      </c>
      <c r="B182" s="31" t="s">
        <v>30</v>
      </c>
      <c r="C182" s="32">
        <v>0.0</v>
      </c>
      <c r="D182" s="74">
        <v>0.0</v>
      </c>
      <c r="E182" s="250">
        <v>0.0</v>
      </c>
      <c r="F182" s="34">
        <v>0.0</v>
      </c>
      <c r="G182" s="34">
        <f t="shared" si="17"/>
        <v>0</v>
      </c>
      <c r="H182" s="56">
        <v>0.0</v>
      </c>
      <c r="I182" s="256">
        <f t="shared" si="18"/>
        <v>0</v>
      </c>
      <c r="J182" s="62"/>
      <c r="K182" s="6"/>
      <c r="L182" s="179"/>
    </row>
    <row r="183" ht="15.75" customHeight="1">
      <c r="A183" s="30">
        <v>8.0</v>
      </c>
      <c r="B183" s="31" t="s">
        <v>31</v>
      </c>
      <c r="C183" s="32">
        <v>0.0</v>
      </c>
      <c r="D183" s="74">
        <v>0.0</v>
      </c>
      <c r="E183" s="250">
        <v>0.0</v>
      </c>
      <c r="F183" s="34">
        <v>0.0</v>
      </c>
      <c r="G183" s="34">
        <f t="shared" si="17"/>
        <v>0</v>
      </c>
      <c r="H183" s="56">
        <v>0.0</v>
      </c>
      <c r="I183" s="256">
        <f t="shared" si="18"/>
        <v>0</v>
      </c>
      <c r="J183" s="62"/>
      <c r="K183" s="6"/>
      <c r="L183" s="179"/>
    </row>
    <row r="184" ht="15.75" customHeight="1">
      <c r="A184" s="30">
        <v>9.0</v>
      </c>
      <c r="B184" s="31" t="s">
        <v>32</v>
      </c>
      <c r="C184" s="32">
        <v>0.0</v>
      </c>
      <c r="D184" s="74">
        <v>0.0</v>
      </c>
      <c r="E184" s="250">
        <v>3.0</v>
      </c>
      <c r="F184" s="34">
        <v>0.0</v>
      </c>
      <c r="G184" s="34">
        <v>0.0</v>
      </c>
      <c r="H184" s="56">
        <v>0.0</v>
      </c>
      <c r="I184" s="256">
        <f t="shared" si="18"/>
        <v>0</v>
      </c>
      <c r="J184" s="62"/>
      <c r="K184" s="6"/>
      <c r="L184" s="179"/>
    </row>
    <row r="185" ht="15.75" customHeight="1">
      <c r="A185" s="30">
        <v>10.0</v>
      </c>
      <c r="B185" s="31" t="s">
        <v>33</v>
      </c>
      <c r="C185" s="32">
        <v>0.0</v>
      </c>
      <c r="D185" s="74">
        <v>0.0</v>
      </c>
      <c r="E185" s="250">
        <v>0.0</v>
      </c>
      <c r="F185" s="34">
        <v>0.0</v>
      </c>
      <c r="G185" s="34">
        <f t="shared" ref="G185:G193" si="19">C185+D185-E185-F185</f>
        <v>0</v>
      </c>
      <c r="H185" s="56">
        <v>0.0</v>
      </c>
      <c r="I185" s="256">
        <f t="shared" si="18"/>
        <v>0</v>
      </c>
      <c r="J185" s="62"/>
      <c r="K185" s="6"/>
      <c r="L185" s="179"/>
    </row>
    <row r="186" ht="15.75" customHeight="1">
      <c r="A186" s="30">
        <v>11.0</v>
      </c>
      <c r="B186" s="31" t="s">
        <v>34</v>
      </c>
      <c r="C186" s="32">
        <v>0.0</v>
      </c>
      <c r="D186" s="74">
        <v>0.0</v>
      </c>
      <c r="E186" s="250">
        <v>0.0</v>
      </c>
      <c r="F186" s="34">
        <v>0.0</v>
      </c>
      <c r="G186" s="34">
        <f t="shared" si="19"/>
        <v>0</v>
      </c>
      <c r="H186" s="56">
        <v>0.0</v>
      </c>
      <c r="I186" s="256">
        <f t="shared" si="18"/>
        <v>0</v>
      </c>
      <c r="J186" s="62"/>
      <c r="K186" s="6"/>
      <c r="L186" s="179"/>
    </row>
    <row r="187" ht="15.75" customHeight="1">
      <c r="A187" s="30">
        <v>12.0</v>
      </c>
      <c r="B187" s="31" t="s">
        <v>35</v>
      </c>
      <c r="C187" s="32">
        <v>0.0</v>
      </c>
      <c r="D187" s="74">
        <v>0.0</v>
      </c>
      <c r="E187" s="250">
        <v>0.0</v>
      </c>
      <c r="F187" s="34">
        <v>0.0</v>
      </c>
      <c r="G187" s="34">
        <f t="shared" si="19"/>
        <v>0</v>
      </c>
      <c r="H187" s="56">
        <v>0.0</v>
      </c>
      <c r="I187" s="256">
        <f t="shared" si="18"/>
        <v>0</v>
      </c>
      <c r="J187" s="62"/>
      <c r="K187" s="6"/>
      <c r="L187" s="179"/>
    </row>
    <row r="188" ht="15.75" customHeight="1">
      <c r="A188" s="30">
        <v>13.0</v>
      </c>
      <c r="B188" s="31" t="s">
        <v>36</v>
      </c>
      <c r="C188" s="32">
        <v>0.0</v>
      </c>
      <c r="D188" s="74">
        <v>0.0</v>
      </c>
      <c r="E188" s="250">
        <v>0.0</v>
      </c>
      <c r="F188" s="34">
        <v>0.0</v>
      </c>
      <c r="G188" s="34">
        <f t="shared" si="19"/>
        <v>0</v>
      </c>
      <c r="H188" s="56">
        <v>0.0</v>
      </c>
      <c r="I188" s="256">
        <f t="shared" si="18"/>
        <v>0</v>
      </c>
      <c r="J188" s="62"/>
      <c r="K188" s="6"/>
      <c r="L188" s="179"/>
    </row>
    <row r="189" ht="15.75" customHeight="1">
      <c r="A189" s="30">
        <v>14.0</v>
      </c>
      <c r="B189" s="31" t="s">
        <v>37</v>
      </c>
      <c r="C189" s="32">
        <v>0.0</v>
      </c>
      <c r="D189" s="74">
        <v>0.0</v>
      </c>
      <c r="E189" s="250">
        <v>0.0</v>
      </c>
      <c r="F189" s="34">
        <v>0.0</v>
      </c>
      <c r="G189" s="34">
        <f t="shared" si="19"/>
        <v>0</v>
      </c>
      <c r="H189" s="56">
        <v>0.0</v>
      </c>
      <c r="I189" s="256">
        <f t="shared" si="18"/>
        <v>0</v>
      </c>
      <c r="J189" s="62"/>
      <c r="K189" s="6"/>
      <c r="L189" s="179"/>
    </row>
    <row r="190" ht="15.75" customHeight="1">
      <c r="A190" s="30">
        <v>15.0</v>
      </c>
      <c r="B190" s="31" t="s">
        <v>38</v>
      </c>
      <c r="C190" s="32">
        <v>0.0</v>
      </c>
      <c r="D190" s="74">
        <v>0.0</v>
      </c>
      <c r="E190" s="250">
        <v>0.0</v>
      </c>
      <c r="F190" s="34">
        <v>0.0</v>
      </c>
      <c r="G190" s="34">
        <f t="shared" si="19"/>
        <v>0</v>
      </c>
      <c r="H190" s="56">
        <v>0.0</v>
      </c>
      <c r="I190" s="256">
        <f t="shared" si="18"/>
        <v>0</v>
      </c>
      <c r="J190" s="62"/>
      <c r="K190" s="6"/>
      <c r="L190" s="179"/>
    </row>
    <row r="191" ht="15.75" customHeight="1">
      <c r="A191" s="30">
        <v>16.0</v>
      </c>
      <c r="B191" s="31" t="s">
        <v>39</v>
      </c>
      <c r="C191" s="32">
        <v>0.0</v>
      </c>
      <c r="D191" s="74">
        <v>0.0</v>
      </c>
      <c r="E191" s="250">
        <v>0.0</v>
      </c>
      <c r="F191" s="34">
        <v>0.0</v>
      </c>
      <c r="G191" s="34">
        <f t="shared" si="19"/>
        <v>0</v>
      </c>
      <c r="H191" s="56">
        <v>0.0</v>
      </c>
      <c r="I191" s="256">
        <f t="shared" si="18"/>
        <v>0</v>
      </c>
      <c r="J191" s="62"/>
      <c r="K191" s="6"/>
      <c r="L191" s="179"/>
    </row>
    <row r="192" ht="15.75" customHeight="1">
      <c r="A192" s="30">
        <v>17.0</v>
      </c>
      <c r="B192" s="31" t="s">
        <v>40</v>
      </c>
      <c r="C192" s="32">
        <v>0.0</v>
      </c>
      <c r="D192" s="74">
        <v>0.0</v>
      </c>
      <c r="E192" s="250">
        <v>0.0</v>
      </c>
      <c r="F192" s="34">
        <v>0.0</v>
      </c>
      <c r="G192" s="34">
        <f t="shared" si="19"/>
        <v>0</v>
      </c>
      <c r="H192" s="56">
        <v>0.0</v>
      </c>
      <c r="I192" s="256">
        <f t="shared" si="18"/>
        <v>0</v>
      </c>
      <c r="J192" s="62"/>
      <c r="K192" s="6"/>
      <c r="L192" s="179"/>
    </row>
    <row r="193" ht="15.75" customHeight="1">
      <c r="A193" s="30"/>
      <c r="B193" s="25" t="s">
        <v>41</v>
      </c>
      <c r="C193" s="32">
        <v>0.0</v>
      </c>
      <c r="D193" s="74">
        <v>3.0</v>
      </c>
      <c r="E193" s="250">
        <v>3.0</v>
      </c>
      <c r="F193" s="34">
        <v>0.0</v>
      </c>
      <c r="G193" s="34">
        <f t="shared" si="19"/>
        <v>0</v>
      </c>
      <c r="H193" s="56">
        <v>0.0</v>
      </c>
      <c r="I193" s="256">
        <f t="shared" si="18"/>
        <v>0</v>
      </c>
      <c r="J193" s="62"/>
      <c r="K193" s="6"/>
      <c r="L193" s="179"/>
    </row>
    <row r="194" ht="15.75" customHeight="1">
      <c r="A194" s="41"/>
      <c r="B194" s="6"/>
      <c r="C194" s="44"/>
      <c r="D194" s="42"/>
      <c r="E194" s="239"/>
      <c r="F194" s="44"/>
      <c r="G194" s="44"/>
      <c r="H194" s="49"/>
      <c r="I194" s="4"/>
      <c r="J194" s="4"/>
      <c r="K194" s="6"/>
      <c r="L194" s="179"/>
    </row>
    <row r="195" ht="15.75" customHeight="1">
      <c r="A195" s="41"/>
      <c r="B195" s="6"/>
      <c r="C195" s="44"/>
      <c r="D195" s="42"/>
      <c r="E195" s="239"/>
      <c r="F195" s="44"/>
      <c r="G195" s="44"/>
      <c r="H195" s="49"/>
      <c r="I195" s="59"/>
      <c r="J195" s="42"/>
      <c r="K195" s="6"/>
      <c r="L195" s="179"/>
    </row>
    <row r="196" ht="15.75" customHeight="1">
      <c r="A196" s="1" t="s">
        <v>0</v>
      </c>
      <c r="B196" s="2"/>
      <c r="C196" s="2"/>
      <c r="D196" s="2"/>
      <c r="E196" s="2"/>
      <c r="F196" s="2"/>
      <c r="G196" s="2"/>
      <c r="H196" s="2"/>
      <c r="I196" s="2"/>
      <c r="J196" s="2"/>
      <c r="K196" s="3"/>
      <c r="L196" s="179"/>
    </row>
    <row r="197" ht="15.75" customHeight="1">
      <c r="A197" s="1" t="s">
        <v>1</v>
      </c>
      <c r="B197" s="2"/>
      <c r="C197" s="2"/>
      <c r="D197" s="2"/>
      <c r="E197" s="2"/>
      <c r="F197" s="2"/>
      <c r="G197" s="2"/>
      <c r="H197" s="2"/>
      <c r="I197" s="2"/>
      <c r="J197" s="2"/>
      <c r="K197" s="3"/>
      <c r="L197" s="179"/>
    </row>
    <row r="198" ht="15.75" customHeight="1">
      <c r="A198" s="1" t="s">
        <v>141</v>
      </c>
      <c r="B198" s="2"/>
      <c r="C198" s="2"/>
      <c r="D198" s="2"/>
      <c r="E198" s="2"/>
      <c r="F198" s="2"/>
      <c r="G198" s="2"/>
      <c r="H198" s="2"/>
      <c r="I198" s="2"/>
      <c r="J198" s="2"/>
      <c r="K198" s="3"/>
      <c r="L198" s="179"/>
    </row>
    <row r="199" ht="15.75" customHeight="1">
      <c r="A199" s="1" t="s">
        <v>50</v>
      </c>
      <c r="B199" s="2"/>
      <c r="C199" s="2"/>
      <c r="D199" s="2"/>
      <c r="E199" s="2"/>
      <c r="F199" s="2"/>
      <c r="G199" s="2"/>
      <c r="H199" s="2"/>
      <c r="I199" s="2"/>
      <c r="J199" s="2"/>
      <c r="K199" s="3"/>
      <c r="L199" s="179"/>
    </row>
    <row r="200" ht="15.75" customHeight="1">
      <c r="A200" s="5"/>
      <c r="B200" s="6"/>
      <c r="C200" s="49"/>
      <c r="D200" s="49"/>
      <c r="E200" s="223"/>
      <c r="F200" s="49"/>
      <c r="G200" s="49"/>
      <c r="H200" s="49"/>
      <c r="I200" s="51"/>
      <c r="J200" s="6"/>
      <c r="K200" s="6"/>
      <c r="L200" s="179" t="s">
        <v>143</v>
      </c>
    </row>
    <row r="201" ht="15.75" customHeight="1">
      <c r="A201" s="10"/>
      <c r="B201" s="11"/>
      <c r="C201" s="12" t="s">
        <v>4</v>
      </c>
      <c r="D201" s="12"/>
      <c r="E201" s="224"/>
      <c r="F201" s="15"/>
      <c r="G201" s="12" t="s">
        <v>4</v>
      </c>
      <c r="H201" s="16"/>
      <c r="I201" s="225"/>
      <c r="J201" s="62"/>
      <c r="K201" s="6"/>
      <c r="L201" s="179"/>
    </row>
    <row r="202" ht="15.75" customHeight="1">
      <c r="A202" s="17" t="s">
        <v>6</v>
      </c>
      <c r="B202" s="18" t="s">
        <v>7</v>
      </c>
      <c r="C202" s="19" t="s">
        <v>8</v>
      </c>
      <c r="D202" s="19" t="s">
        <v>9</v>
      </c>
      <c r="E202" s="227" t="s">
        <v>65</v>
      </c>
      <c r="F202" s="19" t="s">
        <v>12</v>
      </c>
      <c r="G202" s="19" t="s">
        <v>13</v>
      </c>
      <c r="H202" s="22" t="s">
        <v>14</v>
      </c>
      <c r="I202" s="49" t="s">
        <v>15</v>
      </c>
      <c r="J202" s="62" t="s">
        <v>16</v>
      </c>
      <c r="K202" s="6"/>
      <c r="L202" s="179"/>
    </row>
    <row r="203" ht="15.75" customHeight="1">
      <c r="A203" s="17"/>
      <c r="B203" s="18"/>
      <c r="C203" s="84">
        <v>2025.0</v>
      </c>
      <c r="D203" s="19" t="s">
        <v>18</v>
      </c>
      <c r="E203" s="228" t="s">
        <v>18</v>
      </c>
      <c r="F203" s="19" t="s">
        <v>18</v>
      </c>
      <c r="G203" s="19">
        <v>2025.0</v>
      </c>
      <c r="H203" s="22" t="s">
        <v>19</v>
      </c>
      <c r="I203" s="49" t="s">
        <v>20</v>
      </c>
      <c r="J203" s="62"/>
      <c r="K203" s="6"/>
      <c r="L203" s="179"/>
    </row>
    <row r="204" ht="15.75" customHeight="1">
      <c r="A204" s="24"/>
      <c r="B204" s="25"/>
      <c r="C204" s="26" t="s">
        <v>18</v>
      </c>
      <c r="D204" s="27"/>
      <c r="E204" s="229"/>
      <c r="F204" s="27"/>
      <c r="G204" s="26" t="s">
        <v>18</v>
      </c>
      <c r="H204" s="145"/>
      <c r="I204" s="230"/>
      <c r="J204" s="62"/>
      <c r="K204" s="6"/>
      <c r="L204" s="179"/>
    </row>
    <row r="205" ht="15.75" customHeight="1">
      <c r="A205" s="30">
        <v>1.0</v>
      </c>
      <c r="B205" s="31" t="s">
        <v>21</v>
      </c>
      <c r="C205" s="74">
        <v>3.0</v>
      </c>
      <c r="D205" s="162">
        <v>3.0</v>
      </c>
      <c r="E205" s="269">
        <v>5.0</v>
      </c>
      <c r="F205" s="34">
        <v>0.0</v>
      </c>
      <c r="G205" s="169">
        <v>1.0</v>
      </c>
      <c r="H205" s="337">
        <v>175.354875877413</v>
      </c>
      <c r="I205" s="338">
        <f t="shared" ref="I205:I221" si="20">E205*H205/10</f>
        <v>87.67743794</v>
      </c>
      <c r="J205" s="272" t="s">
        <v>51</v>
      </c>
      <c r="K205" s="273"/>
      <c r="L205" s="179"/>
    </row>
    <row r="206" ht="15.75" customHeight="1">
      <c r="A206" s="30">
        <v>2.0</v>
      </c>
      <c r="B206" s="31" t="s">
        <v>23</v>
      </c>
      <c r="C206" s="74">
        <v>2.0</v>
      </c>
      <c r="D206" s="162">
        <v>0.0</v>
      </c>
      <c r="E206" s="269">
        <v>4.0</v>
      </c>
      <c r="F206" s="34">
        <v>0.0</v>
      </c>
      <c r="G206" s="169">
        <v>0.0</v>
      </c>
      <c r="H206" s="337">
        <v>175.25</v>
      </c>
      <c r="I206" s="338">
        <f t="shared" si="20"/>
        <v>70.1</v>
      </c>
      <c r="J206" s="274"/>
      <c r="K206" s="273"/>
      <c r="L206" s="179"/>
    </row>
    <row r="207" ht="15.75" customHeight="1">
      <c r="A207" s="30">
        <v>3.0</v>
      </c>
      <c r="B207" s="31" t="s">
        <v>25</v>
      </c>
      <c r="C207" s="74">
        <v>0.0</v>
      </c>
      <c r="D207" s="162">
        <v>2.2</v>
      </c>
      <c r="E207" s="269">
        <v>1.0</v>
      </c>
      <c r="F207" s="34">
        <v>0.0</v>
      </c>
      <c r="G207" s="169">
        <v>1.2000000000000002</v>
      </c>
      <c r="H207" s="337">
        <v>175.0</v>
      </c>
      <c r="I207" s="338">
        <f t="shared" si="20"/>
        <v>17.5</v>
      </c>
      <c r="J207" s="274"/>
      <c r="K207" s="273"/>
      <c r="L207" s="179"/>
    </row>
    <row r="208" ht="15.75" customHeight="1">
      <c r="A208" s="30">
        <v>4.0</v>
      </c>
      <c r="B208" s="31" t="s">
        <v>27</v>
      </c>
      <c r="C208" s="74">
        <v>0.0</v>
      </c>
      <c r="D208" s="162">
        <v>2.7</v>
      </c>
      <c r="E208" s="269">
        <v>2.7</v>
      </c>
      <c r="F208" s="34">
        <v>0.0</v>
      </c>
      <c r="G208" s="169">
        <v>0.0</v>
      </c>
      <c r="H208" s="337">
        <v>175.0</v>
      </c>
      <c r="I208" s="338">
        <f t="shared" si="20"/>
        <v>47.25</v>
      </c>
      <c r="J208" s="274"/>
      <c r="K208" s="273"/>
      <c r="L208" s="179"/>
    </row>
    <row r="209" ht="15.75" customHeight="1">
      <c r="A209" s="30">
        <v>5.0</v>
      </c>
      <c r="B209" s="31" t="s">
        <v>28</v>
      </c>
      <c r="C209" s="74">
        <v>0.0</v>
      </c>
      <c r="D209" s="162">
        <v>2.7000000000000006</v>
      </c>
      <c r="E209" s="269">
        <v>3.0</v>
      </c>
      <c r="F209" s="34">
        <v>0.0</v>
      </c>
      <c r="G209" s="169">
        <v>0.7000000000000004</v>
      </c>
      <c r="H209" s="337">
        <v>180.0</v>
      </c>
      <c r="I209" s="338">
        <f t="shared" si="20"/>
        <v>54</v>
      </c>
      <c r="J209" s="274"/>
      <c r="K209" s="273"/>
      <c r="L209" s="179"/>
    </row>
    <row r="210" ht="15.75" customHeight="1">
      <c r="A210" s="30">
        <v>6.0</v>
      </c>
      <c r="B210" s="31" t="s">
        <v>29</v>
      </c>
      <c r="C210" s="74">
        <v>2.0</v>
      </c>
      <c r="D210" s="162">
        <v>10.0</v>
      </c>
      <c r="E210" s="269">
        <v>13.0</v>
      </c>
      <c r="F210" s="34">
        <v>0.0</v>
      </c>
      <c r="G210" s="169">
        <v>0.0</v>
      </c>
      <c r="H210" s="337">
        <v>182.0</v>
      </c>
      <c r="I210" s="338">
        <f t="shared" si="20"/>
        <v>236.6</v>
      </c>
      <c r="J210" s="274"/>
      <c r="K210" s="273"/>
      <c r="L210" s="179"/>
    </row>
    <row r="211" ht="15.75" customHeight="1">
      <c r="A211" s="30">
        <v>7.0</v>
      </c>
      <c r="B211" s="31" t="s">
        <v>30</v>
      </c>
      <c r="C211" s="74">
        <v>0.0</v>
      </c>
      <c r="D211" s="162">
        <v>0.5</v>
      </c>
      <c r="E211" s="269">
        <v>1.3</v>
      </c>
      <c r="F211" s="34">
        <v>0.0</v>
      </c>
      <c r="G211" s="169">
        <v>0.0</v>
      </c>
      <c r="H211" s="337">
        <v>175.1</v>
      </c>
      <c r="I211" s="338">
        <f t="shared" si="20"/>
        <v>22.763</v>
      </c>
      <c r="J211" s="274"/>
      <c r="K211" s="273"/>
      <c r="L211" s="179"/>
    </row>
    <row r="212" ht="15.75" customHeight="1">
      <c r="A212" s="30">
        <v>8.0</v>
      </c>
      <c r="B212" s="31" t="s">
        <v>31</v>
      </c>
      <c r="C212" s="74">
        <v>0.0</v>
      </c>
      <c r="D212" s="162">
        <v>3.0</v>
      </c>
      <c r="E212" s="269">
        <v>9.0</v>
      </c>
      <c r="F212" s="34">
        <v>0.0</v>
      </c>
      <c r="G212" s="169">
        <v>0.0</v>
      </c>
      <c r="H212" s="337">
        <v>180.0</v>
      </c>
      <c r="I212" s="338">
        <f t="shared" si="20"/>
        <v>162</v>
      </c>
      <c r="J212" s="274"/>
      <c r="K212" s="273"/>
      <c r="L212" s="179"/>
    </row>
    <row r="213" ht="15.75" customHeight="1">
      <c r="A213" s="30">
        <v>9.0</v>
      </c>
      <c r="B213" s="31" t="s">
        <v>32</v>
      </c>
      <c r="C213" s="74">
        <v>360.0</v>
      </c>
      <c r="D213" s="162">
        <v>423.0</v>
      </c>
      <c r="E213" s="269">
        <v>360.0</v>
      </c>
      <c r="F213" s="34">
        <v>0.0</v>
      </c>
      <c r="G213" s="169">
        <v>423.0</v>
      </c>
      <c r="H213" s="339">
        <v>190.4</v>
      </c>
      <c r="I213" s="338">
        <f t="shared" si="20"/>
        <v>6854.4</v>
      </c>
      <c r="J213" s="274"/>
      <c r="K213" s="273"/>
      <c r="L213" s="179"/>
    </row>
    <row r="214" ht="15.75" customHeight="1">
      <c r="A214" s="30">
        <v>10.0</v>
      </c>
      <c r="B214" s="31" t="s">
        <v>33</v>
      </c>
      <c r="C214" s="74">
        <v>9.0</v>
      </c>
      <c r="D214" s="162">
        <v>2.0</v>
      </c>
      <c r="E214" s="269">
        <v>13.0</v>
      </c>
      <c r="F214" s="34">
        <v>0.0</v>
      </c>
      <c r="G214" s="169">
        <v>0.0</v>
      </c>
      <c r="H214" s="337">
        <v>190.0</v>
      </c>
      <c r="I214" s="338">
        <f t="shared" si="20"/>
        <v>247</v>
      </c>
      <c r="J214" s="274"/>
      <c r="K214" s="273"/>
      <c r="L214" s="179"/>
    </row>
    <row r="215" ht="15.75" customHeight="1">
      <c r="A215" s="30">
        <v>11.0</v>
      </c>
      <c r="B215" s="31" t="s">
        <v>34</v>
      </c>
      <c r="C215" s="74">
        <v>6.0</v>
      </c>
      <c r="D215" s="162">
        <v>5.0</v>
      </c>
      <c r="E215" s="269">
        <v>4.0</v>
      </c>
      <c r="F215" s="34">
        <v>0.0</v>
      </c>
      <c r="G215" s="169">
        <v>5.0</v>
      </c>
      <c r="H215" s="337">
        <v>187.0</v>
      </c>
      <c r="I215" s="338">
        <f t="shared" si="20"/>
        <v>74.8</v>
      </c>
      <c r="J215" s="274"/>
      <c r="K215" s="273"/>
      <c r="L215" s="179"/>
    </row>
    <row r="216" ht="15.75" customHeight="1">
      <c r="A216" s="30">
        <v>12.0</v>
      </c>
      <c r="B216" s="31" t="s">
        <v>35</v>
      </c>
      <c r="C216" s="74">
        <v>0.0</v>
      </c>
      <c r="D216" s="162">
        <v>4.0</v>
      </c>
      <c r="E216" s="269">
        <v>6.0</v>
      </c>
      <c r="F216" s="34">
        <v>0.0</v>
      </c>
      <c r="G216" s="169">
        <v>0.0</v>
      </c>
      <c r="H216" s="337">
        <v>184.7</v>
      </c>
      <c r="I216" s="338">
        <f t="shared" si="20"/>
        <v>110.82</v>
      </c>
      <c r="J216" s="274"/>
      <c r="K216" s="273"/>
      <c r="L216" s="179"/>
    </row>
    <row r="217" ht="15.75" customHeight="1">
      <c r="A217" s="30">
        <v>13.0</v>
      </c>
      <c r="B217" s="31" t="s">
        <v>36</v>
      </c>
      <c r="C217" s="74">
        <v>0.0</v>
      </c>
      <c r="D217" s="162">
        <v>0.0</v>
      </c>
      <c r="E217" s="269">
        <v>0.0</v>
      </c>
      <c r="F217" s="34">
        <v>0.0</v>
      </c>
      <c r="G217" s="169">
        <v>0.0</v>
      </c>
      <c r="H217" s="339"/>
      <c r="I217" s="338">
        <f t="shared" si="20"/>
        <v>0</v>
      </c>
      <c r="J217" s="274"/>
      <c r="K217" s="273"/>
      <c r="L217" s="179"/>
    </row>
    <row r="218" ht="15.75" customHeight="1">
      <c r="A218" s="30">
        <v>14.0</v>
      </c>
      <c r="B218" s="31" t="s">
        <v>37</v>
      </c>
      <c r="C218" s="74">
        <v>0.0</v>
      </c>
      <c r="D218" s="162">
        <v>16.0</v>
      </c>
      <c r="E218" s="269">
        <v>20.0</v>
      </c>
      <c r="F218" s="34">
        <v>0.0</v>
      </c>
      <c r="G218" s="169">
        <v>0.0</v>
      </c>
      <c r="H218" s="337">
        <v>180.0</v>
      </c>
      <c r="I218" s="338">
        <f t="shared" si="20"/>
        <v>360</v>
      </c>
      <c r="J218" s="274"/>
      <c r="K218" s="273"/>
      <c r="L218" s="179"/>
    </row>
    <row r="219" ht="15.75" customHeight="1">
      <c r="A219" s="30">
        <v>15.0</v>
      </c>
      <c r="B219" s="31" t="s">
        <v>38</v>
      </c>
      <c r="C219" s="74">
        <v>16.0</v>
      </c>
      <c r="D219" s="162">
        <v>9.5</v>
      </c>
      <c r="E219" s="269">
        <v>27.5</v>
      </c>
      <c r="F219" s="34">
        <v>0.0</v>
      </c>
      <c r="G219" s="169">
        <v>0.0</v>
      </c>
      <c r="H219" s="337">
        <v>173.64</v>
      </c>
      <c r="I219" s="338">
        <f t="shared" si="20"/>
        <v>477.51</v>
      </c>
      <c r="J219" s="274"/>
      <c r="K219" s="273"/>
      <c r="L219" s="179"/>
    </row>
    <row r="220" ht="15.75" customHeight="1">
      <c r="A220" s="30">
        <v>16.0</v>
      </c>
      <c r="B220" s="31" t="s">
        <v>39</v>
      </c>
      <c r="C220" s="74">
        <v>4.0</v>
      </c>
      <c r="D220" s="162">
        <v>4.0</v>
      </c>
      <c r="E220" s="269">
        <v>10.0</v>
      </c>
      <c r="F220" s="34">
        <v>0.0</v>
      </c>
      <c r="G220" s="169">
        <v>0.0</v>
      </c>
      <c r="H220" s="337">
        <v>175.2</v>
      </c>
      <c r="I220" s="338">
        <f t="shared" si="20"/>
        <v>175.2</v>
      </c>
      <c r="J220" s="274"/>
      <c r="K220" s="273"/>
      <c r="L220" s="179"/>
    </row>
    <row r="221" ht="15.75" customHeight="1">
      <c r="A221" s="30">
        <v>17.0</v>
      </c>
      <c r="B221" s="31" t="s">
        <v>40</v>
      </c>
      <c r="C221" s="74">
        <v>0.0</v>
      </c>
      <c r="D221" s="162">
        <v>23.0</v>
      </c>
      <c r="E221" s="269">
        <v>24.0</v>
      </c>
      <c r="F221" s="34">
        <v>0.0</v>
      </c>
      <c r="G221" s="169">
        <v>1.0</v>
      </c>
      <c r="H221" s="337">
        <v>180.0</v>
      </c>
      <c r="I221" s="338">
        <f t="shared" si="20"/>
        <v>432</v>
      </c>
      <c r="J221" s="274"/>
      <c r="K221" s="273"/>
      <c r="L221" s="179"/>
    </row>
    <row r="222" ht="15.75" customHeight="1">
      <c r="A222" s="30"/>
      <c r="B222" s="25" t="s">
        <v>41</v>
      </c>
      <c r="C222" s="32">
        <f t="shared" ref="C222:G222" si="21">SUM(C205:C221)</f>
        <v>402</v>
      </c>
      <c r="D222" s="32">
        <f t="shared" si="21"/>
        <v>510.6</v>
      </c>
      <c r="E222" s="340">
        <f t="shared" si="21"/>
        <v>503.5</v>
      </c>
      <c r="F222" s="32">
        <f t="shared" si="21"/>
        <v>0</v>
      </c>
      <c r="G222" s="169">
        <f t="shared" si="21"/>
        <v>431.9</v>
      </c>
      <c r="H222" s="131">
        <f>I222/E222*10</f>
        <v>187.2814387</v>
      </c>
      <c r="I222" s="341">
        <f>SUM(I205:I221)</f>
        <v>9429.620438</v>
      </c>
      <c r="J222" s="278"/>
      <c r="K222" s="273"/>
      <c r="L222" s="179"/>
    </row>
    <row r="223" ht="15.75" customHeight="1">
      <c r="A223" s="41"/>
      <c r="B223" s="6"/>
      <c r="C223" s="121"/>
      <c r="D223" s="121"/>
      <c r="E223" s="279"/>
      <c r="F223" s="121"/>
      <c r="G223" s="280"/>
      <c r="H223" s="281"/>
      <c r="I223" s="4"/>
      <c r="J223" s="4"/>
      <c r="K223" s="49"/>
      <c r="L223" s="179"/>
    </row>
    <row r="224" ht="15.75" customHeight="1">
      <c r="A224" s="41"/>
      <c r="B224" s="6"/>
      <c r="C224" s="121"/>
      <c r="D224" s="121"/>
      <c r="E224" s="279"/>
      <c r="F224" s="121"/>
      <c r="G224" s="280"/>
      <c r="H224" s="281"/>
      <c r="I224" s="59"/>
      <c r="J224" s="42"/>
      <c r="K224" s="6"/>
      <c r="L224" s="179"/>
    </row>
    <row r="225" ht="15.75" customHeight="1">
      <c r="A225" s="1" t="s">
        <v>0</v>
      </c>
      <c r="B225" s="2"/>
      <c r="C225" s="2"/>
      <c r="D225" s="2"/>
      <c r="E225" s="2"/>
      <c r="F225" s="2"/>
      <c r="G225" s="2"/>
      <c r="H225" s="2"/>
      <c r="I225" s="2"/>
      <c r="J225" s="2"/>
      <c r="K225" s="3"/>
      <c r="L225" s="179"/>
    </row>
    <row r="226" ht="15.75" customHeight="1">
      <c r="A226" s="1" t="s">
        <v>1</v>
      </c>
      <c r="B226" s="2"/>
      <c r="C226" s="2"/>
      <c r="D226" s="2"/>
      <c r="E226" s="2"/>
      <c r="F226" s="2"/>
      <c r="G226" s="2"/>
      <c r="H226" s="2"/>
      <c r="I226" s="2"/>
      <c r="J226" s="2"/>
      <c r="K226" s="3"/>
      <c r="L226" s="179"/>
    </row>
    <row r="227" ht="15.75" customHeight="1">
      <c r="A227" s="1" t="s">
        <v>141</v>
      </c>
      <c r="B227" s="2"/>
      <c r="C227" s="2"/>
      <c r="D227" s="2"/>
      <c r="E227" s="2"/>
      <c r="F227" s="2"/>
      <c r="G227" s="2"/>
      <c r="H227" s="2"/>
      <c r="I227" s="2"/>
      <c r="J227" s="2"/>
      <c r="K227" s="3"/>
      <c r="L227" s="179"/>
    </row>
    <row r="228" ht="15.75" customHeight="1">
      <c r="A228" s="1" t="s">
        <v>52</v>
      </c>
      <c r="B228" s="2"/>
      <c r="C228" s="2"/>
      <c r="D228" s="2"/>
      <c r="E228" s="2"/>
      <c r="F228" s="2"/>
      <c r="G228" s="2"/>
      <c r="H228" s="2"/>
      <c r="I228" s="2"/>
      <c r="J228" s="2"/>
      <c r="K228" s="3"/>
      <c r="L228" s="179"/>
    </row>
    <row r="229" ht="15.75" customHeight="1">
      <c r="A229" s="5"/>
      <c r="B229" s="6"/>
      <c r="C229" s="49"/>
      <c r="D229" s="49"/>
      <c r="E229" s="223"/>
      <c r="F229" s="49"/>
      <c r="G229" s="49"/>
      <c r="H229" s="49"/>
      <c r="I229" s="51"/>
      <c r="J229" s="49"/>
      <c r="K229" s="6"/>
      <c r="L229" s="179"/>
    </row>
    <row r="230" ht="15.75" customHeight="1">
      <c r="A230" s="10"/>
      <c r="B230" s="11"/>
      <c r="C230" s="12" t="s">
        <v>4</v>
      </c>
      <c r="D230" s="12"/>
      <c r="E230" s="224"/>
      <c r="F230" s="15"/>
      <c r="G230" s="12" t="s">
        <v>4</v>
      </c>
      <c r="H230" s="16"/>
      <c r="I230" s="225"/>
      <c r="J230" s="226" t="s">
        <v>16</v>
      </c>
      <c r="K230" s="6"/>
      <c r="L230" s="179"/>
    </row>
    <row r="231" ht="15.75" customHeight="1">
      <c r="A231" s="17" t="s">
        <v>6</v>
      </c>
      <c r="B231" s="18" t="s">
        <v>7</v>
      </c>
      <c r="C231" s="19" t="s">
        <v>8</v>
      </c>
      <c r="D231" s="19" t="s">
        <v>9</v>
      </c>
      <c r="E231" s="227" t="s">
        <v>65</v>
      </c>
      <c r="F231" s="19" t="s">
        <v>12</v>
      </c>
      <c r="G231" s="19" t="s">
        <v>13</v>
      </c>
      <c r="H231" s="22" t="s">
        <v>14</v>
      </c>
      <c r="I231" s="49" t="s">
        <v>15</v>
      </c>
      <c r="J231" s="206"/>
      <c r="K231" s="6"/>
      <c r="L231" s="179"/>
    </row>
    <row r="232" ht="15.75" customHeight="1">
      <c r="A232" s="17"/>
      <c r="B232" s="18"/>
      <c r="C232" s="84">
        <v>2025.0</v>
      </c>
      <c r="D232" s="19" t="s">
        <v>18</v>
      </c>
      <c r="E232" s="228" t="s">
        <v>18</v>
      </c>
      <c r="F232" s="19" t="s">
        <v>18</v>
      </c>
      <c r="G232" s="19">
        <v>2025.0</v>
      </c>
      <c r="H232" s="22" t="s">
        <v>19</v>
      </c>
      <c r="I232" s="49" t="s">
        <v>20</v>
      </c>
      <c r="J232" s="206"/>
      <c r="K232" s="6"/>
      <c r="L232" s="179"/>
    </row>
    <row r="233" ht="15.75" customHeight="1">
      <c r="A233" s="24"/>
      <c r="B233" s="25"/>
      <c r="C233" s="26" t="s">
        <v>18</v>
      </c>
      <c r="D233" s="27"/>
      <c r="E233" s="229"/>
      <c r="F233" s="27"/>
      <c r="G233" s="26" t="s">
        <v>18</v>
      </c>
      <c r="H233" s="29"/>
      <c r="I233" s="230"/>
      <c r="J233" s="180"/>
      <c r="K233" s="6"/>
      <c r="L233" s="179"/>
    </row>
    <row r="234" ht="15.75" customHeight="1">
      <c r="A234" s="30">
        <v>1.0</v>
      </c>
      <c r="B234" s="31" t="s">
        <v>21</v>
      </c>
      <c r="C234" s="74">
        <v>0.0</v>
      </c>
      <c r="D234" s="74">
        <v>0.0</v>
      </c>
      <c r="E234" s="250">
        <v>0.0</v>
      </c>
      <c r="F234" s="34">
        <v>0.0</v>
      </c>
      <c r="G234" s="169">
        <v>0.0</v>
      </c>
      <c r="H234" s="342"/>
      <c r="I234" s="343">
        <f>D234*H234/10</f>
        <v>0</v>
      </c>
      <c r="J234" s="284" t="s">
        <v>53</v>
      </c>
      <c r="K234" s="285"/>
      <c r="L234" s="344">
        <v>61.71</v>
      </c>
      <c r="M234" s="212">
        <v>200.68</v>
      </c>
      <c r="N234" s="212">
        <v>1238.427</v>
      </c>
    </row>
    <row r="235" ht="15.75" customHeight="1">
      <c r="A235" s="30">
        <v>2.0</v>
      </c>
      <c r="B235" s="31" t="s">
        <v>23</v>
      </c>
      <c r="C235" s="74">
        <v>0.0</v>
      </c>
      <c r="D235" s="74">
        <v>4.0</v>
      </c>
      <c r="E235" s="250">
        <v>5.0</v>
      </c>
      <c r="F235" s="34">
        <v>0.0</v>
      </c>
      <c r="G235" s="169">
        <v>0.0</v>
      </c>
      <c r="H235" s="342">
        <v>199.0</v>
      </c>
      <c r="I235" s="343">
        <f t="shared" ref="I235:I250" si="22">(E235*H235)/10</f>
        <v>99.5</v>
      </c>
      <c r="J235" s="284"/>
      <c r="K235" s="285"/>
      <c r="L235" s="179"/>
    </row>
    <row r="236" ht="15.75" customHeight="1">
      <c r="A236" s="30">
        <v>3.0</v>
      </c>
      <c r="B236" s="31" t="s">
        <v>25</v>
      </c>
      <c r="C236" s="74">
        <v>0.0</v>
      </c>
      <c r="D236" s="74">
        <v>12.05</v>
      </c>
      <c r="E236" s="250">
        <v>11.05</v>
      </c>
      <c r="F236" s="34">
        <v>0.0</v>
      </c>
      <c r="G236" s="169">
        <v>1.0</v>
      </c>
      <c r="H236" s="342">
        <v>200.0</v>
      </c>
      <c r="I236" s="343">
        <f t="shared" si="22"/>
        <v>221</v>
      </c>
      <c r="J236" s="284"/>
      <c r="K236" s="285"/>
      <c r="L236" s="179"/>
    </row>
    <row r="237" ht="15.75" customHeight="1">
      <c r="A237" s="30">
        <v>4.0</v>
      </c>
      <c r="B237" s="31" t="s">
        <v>27</v>
      </c>
      <c r="C237" s="74">
        <v>0.0</v>
      </c>
      <c r="D237" s="74">
        <v>0.0</v>
      </c>
      <c r="E237" s="250">
        <v>0.0</v>
      </c>
      <c r="F237" s="34">
        <v>0.0</v>
      </c>
      <c r="G237" s="169">
        <v>0.0</v>
      </c>
      <c r="H237" s="342"/>
      <c r="I237" s="343">
        <f t="shared" si="22"/>
        <v>0</v>
      </c>
      <c r="J237" s="284"/>
      <c r="K237" s="285"/>
      <c r="L237" s="179"/>
    </row>
    <row r="238" ht="15.75" customHeight="1">
      <c r="A238" s="30">
        <v>5.0</v>
      </c>
      <c r="B238" s="31" t="s">
        <v>28</v>
      </c>
      <c r="C238" s="74">
        <v>0.0</v>
      </c>
      <c r="D238" s="74">
        <v>0.55</v>
      </c>
      <c r="E238" s="250">
        <v>0.55</v>
      </c>
      <c r="F238" s="34">
        <v>0.0</v>
      </c>
      <c r="G238" s="169">
        <v>0.0</v>
      </c>
      <c r="H238" s="342">
        <v>201.0</v>
      </c>
      <c r="I238" s="343">
        <f t="shared" si="22"/>
        <v>11.055</v>
      </c>
      <c r="J238" s="284"/>
      <c r="K238" s="285"/>
      <c r="L238" s="179"/>
    </row>
    <row r="239" ht="15.75" customHeight="1">
      <c r="A239" s="30">
        <v>6.0</v>
      </c>
      <c r="B239" s="31" t="s">
        <v>29</v>
      </c>
      <c r="C239" s="74">
        <v>1.0</v>
      </c>
      <c r="D239" s="74">
        <v>4.0</v>
      </c>
      <c r="E239" s="250">
        <v>5.0</v>
      </c>
      <c r="F239" s="34">
        <v>0.0</v>
      </c>
      <c r="G239" s="169">
        <v>0.0</v>
      </c>
      <c r="H239" s="342">
        <v>202.0</v>
      </c>
      <c r="I239" s="343">
        <f t="shared" si="22"/>
        <v>101</v>
      </c>
      <c r="J239" s="284"/>
      <c r="K239" s="285"/>
      <c r="L239" s="179"/>
    </row>
    <row r="240" ht="15.75" customHeight="1">
      <c r="A240" s="30">
        <v>7.0</v>
      </c>
      <c r="B240" s="31" t="s">
        <v>30</v>
      </c>
      <c r="C240" s="74">
        <v>0.0</v>
      </c>
      <c r="D240" s="74">
        <v>0.1</v>
      </c>
      <c r="E240" s="250">
        <v>0.1</v>
      </c>
      <c r="F240" s="34">
        <v>0.0</v>
      </c>
      <c r="G240" s="169">
        <v>0.0</v>
      </c>
      <c r="H240" s="342">
        <v>198.0</v>
      </c>
      <c r="I240" s="343">
        <f t="shared" si="22"/>
        <v>1.98</v>
      </c>
      <c r="J240" s="284"/>
      <c r="K240" s="285"/>
      <c r="L240" s="179"/>
    </row>
    <row r="241" ht="15.75" customHeight="1">
      <c r="A241" s="30">
        <v>8.0</v>
      </c>
      <c r="B241" s="31" t="s">
        <v>31</v>
      </c>
      <c r="C241" s="74">
        <v>0.0</v>
      </c>
      <c r="D241" s="74">
        <v>0.0</v>
      </c>
      <c r="E241" s="250">
        <v>0.0</v>
      </c>
      <c r="F241" s="34">
        <v>0.0</v>
      </c>
      <c r="G241" s="169">
        <v>0.0</v>
      </c>
      <c r="H241" s="342"/>
      <c r="I241" s="343">
        <f t="shared" si="22"/>
        <v>0</v>
      </c>
      <c r="J241" s="284"/>
      <c r="K241" s="285"/>
      <c r="L241" s="179"/>
    </row>
    <row r="242" ht="15.75" customHeight="1">
      <c r="A242" s="30">
        <v>9.0</v>
      </c>
      <c r="B242" s="31" t="s">
        <v>32</v>
      </c>
      <c r="C242" s="74">
        <v>0.0</v>
      </c>
      <c r="D242" s="74">
        <v>4.0</v>
      </c>
      <c r="E242" s="250">
        <v>4.0</v>
      </c>
      <c r="F242" s="34">
        <v>0.0</v>
      </c>
      <c r="G242" s="169">
        <v>0.0</v>
      </c>
      <c r="H242" s="342">
        <v>200.2</v>
      </c>
      <c r="I242" s="343">
        <f t="shared" si="22"/>
        <v>80.08</v>
      </c>
      <c r="J242" s="284"/>
      <c r="K242" s="285"/>
      <c r="L242" s="179"/>
    </row>
    <row r="243" ht="15.75" customHeight="1">
      <c r="A243" s="30">
        <v>10.0</v>
      </c>
      <c r="B243" s="31" t="s">
        <v>33</v>
      </c>
      <c r="C243" s="74">
        <v>0.0</v>
      </c>
      <c r="D243" s="74">
        <v>4.0</v>
      </c>
      <c r="E243" s="250">
        <v>4.0</v>
      </c>
      <c r="F243" s="34">
        <v>0.0</v>
      </c>
      <c r="G243" s="169">
        <v>0.0</v>
      </c>
      <c r="H243" s="342">
        <v>202.0</v>
      </c>
      <c r="I243" s="343">
        <f t="shared" si="22"/>
        <v>80.8</v>
      </c>
      <c r="J243" s="284"/>
      <c r="K243" s="285"/>
      <c r="L243" s="179"/>
    </row>
    <row r="244" ht="15.75" customHeight="1">
      <c r="A244" s="30">
        <v>11.0</v>
      </c>
      <c r="B244" s="31" t="s">
        <v>34</v>
      </c>
      <c r="C244" s="74">
        <v>5.0</v>
      </c>
      <c r="D244" s="74">
        <v>3.0</v>
      </c>
      <c r="E244" s="250">
        <v>9.0</v>
      </c>
      <c r="F244" s="34">
        <v>0.0</v>
      </c>
      <c r="G244" s="169">
        <v>0.0</v>
      </c>
      <c r="H244" s="342">
        <v>202.0</v>
      </c>
      <c r="I244" s="343">
        <f t="shared" si="22"/>
        <v>181.8</v>
      </c>
      <c r="J244" s="284"/>
      <c r="K244" s="285"/>
      <c r="L244" s="179"/>
    </row>
    <row r="245" ht="15.75" customHeight="1">
      <c r="A245" s="30">
        <v>12.0</v>
      </c>
      <c r="B245" s="31" t="s">
        <v>35</v>
      </c>
      <c r="C245" s="74">
        <v>1.0</v>
      </c>
      <c r="D245" s="74">
        <v>2.0</v>
      </c>
      <c r="E245" s="250">
        <v>3.0</v>
      </c>
      <c r="F245" s="34">
        <v>0.0</v>
      </c>
      <c r="G245" s="169">
        <v>0.0</v>
      </c>
      <c r="H245" s="342">
        <v>201.0</v>
      </c>
      <c r="I245" s="343">
        <f t="shared" si="22"/>
        <v>60.3</v>
      </c>
      <c r="J245" s="284"/>
      <c r="K245" s="285"/>
      <c r="L245" s="179"/>
      <c r="M245" s="286"/>
    </row>
    <row r="246" ht="15.75" customHeight="1">
      <c r="A246" s="30">
        <v>13.0</v>
      </c>
      <c r="B246" s="31" t="s">
        <v>36</v>
      </c>
      <c r="C246" s="74">
        <v>0.0</v>
      </c>
      <c r="D246" s="74">
        <v>0.0</v>
      </c>
      <c r="E246" s="250">
        <v>0.0</v>
      </c>
      <c r="F246" s="34">
        <v>0.0</v>
      </c>
      <c r="G246" s="169">
        <v>0.0</v>
      </c>
      <c r="H246" s="342"/>
      <c r="I246" s="343">
        <f t="shared" si="22"/>
        <v>0</v>
      </c>
      <c r="J246" s="284"/>
      <c r="K246" s="285"/>
      <c r="L246" s="179"/>
    </row>
    <row r="247" ht="15.75" customHeight="1">
      <c r="A247" s="30">
        <v>14.0</v>
      </c>
      <c r="B247" s="31" t="s">
        <v>37</v>
      </c>
      <c r="C247" s="74">
        <v>4.0</v>
      </c>
      <c r="D247" s="74">
        <v>13.0</v>
      </c>
      <c r="E247" s="250">
        <v>17.0</v>
      </c>
      <c r="F247" s="34">
        <v>0.0</v>
      </c>
      <c r="G247" s="169">
        <v>0.0</v>
      </c>
      <c r="H247" s="342">
        <v>200.713</v>
      </c>
      <c r="I247" s="343">
        <f t="shared" si="22"/>
        <v>341.2121</v>
      </c>
      <c r="J247" s="284"/>
      <c r="K247" s="285"/>
      <c r="L247" s="179"/>
    </row>
    <row r="248" ht="15.75" customHeight="1">
      <c r="A248" s="30">
        <v>15.0</v>
      </c>
      <c r="B248" s="31" t="s">
        <v>38</v>
      </c>
      <c r="C248" s="74">
        <v>0.0</v>
      </c>
      <c r="D248" s="74">
        <v>5.0</v>
      </c>
      <c r="E248" s="250">
        <v>3.0</v>
      </c>
      <c r="F248" s="34">
        <v>0.0</v>
      </c>
      <c r="G248" s="169">
        <v>3.0</v>
      </c>
      <c r="H248" s="342">
        <v>199.0</v>
      </c>
      <c r="I248" s="343">
        <f t="shared" si="22"/>
        <v>59.7</v>
      </c>
      <c r="J248" s="284"/>
      <c r="K248" s="285"/>
      <c r="L248" s="179"/>
    </row>
    <row r="249" ht="15.75" customHeight="1">
      <c r="A249" s="30">
        <v>16.0</v>
      </c>
      <c r="B249" s="31" t="s">
        <v>39</v>
      </c>
      <c r="C249" s="74">
        <v>2.0</v>
      </c>
      <c r="D249" s="74">
        <v>2.0</v>
      </c>
      <c r="E249" s="250">
        <v>0.0</v>
      </c>
      <c r="F249" s="34">
        <v>0.0</v>
      </c>
      <c r="G249" s="169">
        <v>2.0</v>
      </c>
      <c r="H249" s="342"/>
      <c r="I249" s="343">
        <f t="shared" si="22"/>
        <v>0</v>
      </c>
      <c r="J249" s="284"/>
      <c r="K249" s="285"/>
      <c r="L249" s="179"/>
    </row>
    <row r="250" ht="15.75" customHeight="1">
      <c r="A250" s="30">
        <v>17.0</v>
      </c>
      <c r="B250" s="31" t="s">
        <v>40</v>
      </c>
      <c r="C250" s="74">
        <v>0.0</v>
      </c>
      <c r="D250" s="74">
        <v>0.0</v>
      </c>
      <c r="E250" s="250">
        <v>0.0</v>
      </c>
      <c r="F250" s="34">
        <v>0.0</v>
      </c>
      <c r="G250" s="169">
        <v>0.0</v>
      </c>
      <c r="H250" s="342"/>
      <c r="I250" s="343">
        <f t="shared" si="22"/>
        <v>0</v>
      </c>
      <c r="J250" s="284"/>
      <c r="K250" s="285"/>
      <c r="L250" s="179"/>
    </row>
    <row r="251" ht="15.75" customHeight="1">
      <c r="A251" s="30"/>
      <c r="B251" s="25" t="s">
        <v>41</v>
      </c>
      <c r="C251" s="32">
        <f t="shared" ref="C251:G251" si="23">SUM(C234:C250)</f>
        <v>13</v>
      </c>
      <c r="D251" s="32">
        <f t="shared" si="23"/>
        <v>53.7</v>
      </c>
      <c r="E251" s="236">
        <f t="shared" si="23"/>
        <v>61.7</v>
      </c>
      <c r="F251" s="32">
        <f t="shared" si="23"/>
        <v>0</v>
      </c>
      <c r="G251" s="32">
        <f t="shared" si="23"/>
        <v>6</v>
      </c>
      <c r="H251" s="345">
        <v>200.68</v>
      </c>
      <c r="I251" s="343">
        <f>SUM(I234:I250)</f>
        <v>1238.4271</v>
      </c>
      <c r="J251" s="284"/>
      <c r="K251" s="285"/>
      <c r="L251" s="179"/>
    </row>
    <row r="252" ht="15.75" customHeight="1">
      <c r="A252" s="41"/>
      <c r="B252" s="6"/>
      <c r="C252" s="44"/>
      <c r="D252" s="44"/>
      <c r="E252" s="252"/>
      <c r="F252" s="44"/>
      <c r="G252" s="44"/>
      <c r="H252" s="49"/>
      <c r="I252" s="4"/>
      <c r="J252" s="4"/>
      <c r="K252" s="49"/>
      <c r="L252" s="179"/>
    </row>
    <row r="253" ht="15.75" customHeight="1">
      <c r="A253" s="41"/>
      <c r="B253" s="6"/>
      <c r="C253" s="42"/>
      <c r="D253" s="42"/>
      <c r="E253" s="239"/>
      <c r="F253" s="42"/>
      <c r="G253" s="42"/>
      <c r="H253" s="49"/>
      <c r="I253" s="59"/>
      <c r="J253" s="42"/>
      <c r="K253" s="6"/>
      <c r="L253" s="179"/>
    </row>
    <row r="254" ht="15.75" customHeight="1">
      <c r="A254" s="1" t="s">
        <v>0</v>
      </c>
      <c r="B254" s="2"/>
      <c r="C254" s="2"/>
      <c r="D254" s="2"/>
      <c r="E254" s="2"/>
      <c r="F254" s="2"/>
      <c r="G254" s="2"/>
      <c r="H254" s="2"/>
      <c r="I254" s="2"/>
      <c r="J254" s="2"/>
      <c r="K254" s="3"/>
      <c r="L254" s="179"/>
    </row>
    <row r="255" ht="15.75" customHeight="1">
      <c r="A255" s="1" t="s">
        <v>1</v>
      </c>
      <c r="B255" s="2"/>
      <c r="C255" s="2"/>
      <c r="D255" s="2"/>
      <c r="E255" s="2"/>
      <c r="F255" s="2"/>
      <c r="G255" s="2"/>
      <c r="H255" s="2"/>
      <c r="I255" s="2"/>
      <c r="J255" s="2"/>
      <c r="K255" s="3"/>
      <c r="L255" s="179"/>
    </row>
    <row r="256" ht="15.75" customHeight="1">
      <c r="A256" s="1" t="s">
        <v>141</v>
      </c>
      <c r="B256" s="2"/>
      <c r="C256" s="2"/>
      <c r="D256" s="2"/>
      <c r="E256" s="2"/>
      <c r="F256" s="2"/>
      <c r="G256" s="2"/>
      <c r="H256" s="2"/>
      <c r="I256" s="2"/>
      <c r="J256" s="2"/>
      <c r="K256" s="3"/>
      <c r="L256" s="179"/>
    </row>
    <row r="257" ht="15.75" customHeight="1">
      <c r="A257" s="1" t="s">
        <v>56</v>
      </c>
      <c r="B257" s="2"/>
      <c r="C257" s="2"/>
      <c r="D257" s="2"/>
      <c r="E257" s="2"/>
      <c r="F257" s="2"/>
      <c r="G257" s="2"/>
      <c r="H257" s="2"/>
      <c r="I257" s="2"/>
      <c r="J257" s="2"/>
      <c r="K257" s="3"/>
      <c r="L257" s="179"/>
    </row>
    <row r="258" ht="15.75" customHeight="1">
      <c r="A258" s="5"/>
      <c r="B258" s="6"/>
      <c r="C258" s="49"/>
      <c r="D258" s="49"/>
      <c r="E258" s="223"/>
      <c r="F258" s="49"/>
      <c r="G258" s="49"/>
      <c r="H258" s="49"/>
      <c r="I258" s="51"/>
      <c r="J258" s="49"/>
      <c r="K258" s="6"/>
      <c r="L258" s="179"/>
    </row>
    <row r="259" ht="15.75" customHeight="1">
      <c r="A259" s="10"/>
      <c r="B259" s="11"/>
      <c r="C259" s="12" t="s">
        <v>4</v>
      </c>
      <c r="D259" s="12"/>
      <c r="E259" s="224"/>
      <c r="F259" s="15"/>
      <c r="G259" s="12" t="s">
        <v>4</v>
      </c>
      <c r="H259" s="16"/>
      <c r="I259" s="225"/>
      <c r="J259" s="62"/>
      <c r="K259" s="6"/>
      <c r="L259" s="295"/>
    </row>
    <row r="260" ht="15.75" customHeight="1">
      <c r="A260" s="17" t="s">
        <v>6</v>
      </c>
      <c r="B260" s="18" t="s">
        <v>7</v>
      </c>
      <c r="C260" s="19" t="s">
        <v>8</v>
      </c>
      <c r="D260" s="19" t="s">
        <v>9</v>
      </c>
      <c r="E260" s="227" t="s">
        <v>65</v>
      </c>
      <c r="F260" s="19" t="s">
        <v>12</v>
      </c>
      <c r="G260" s="19" t="s">
        <v>13</v>
      </c>
      <c r="H260" s="22" t="s">
        <v>14</v>
      </c>
      <c r="I260" s="49" t="s">
        <v>15</v>
      </c>
      <c r="J260" s="62" t="s">
        <v>16</v>
      </c>
      <c r="K260" s="6"/>
      <c r="L260" s="179"/>
    </row>
    <row r="261" ht="15.75" customHeight="1">
      <c r="A261" s="17"/>
      <c r="B261" s="18"/>
      <c r="C261" s="23" t="s">
        <v>142</v>
      </c>
      <c r="D261" s="19" t="s">
        <v>18</v>
      </c>
      <c r="E261" s="228" t="s">
        <v>18</v>
      </c>
      <c r="F261" s="19" t="s">
        <v>18</v>
      </c>
      <c r="G261" s="23" t="s">
        <v>142</v>
      </c>
      <c r="H261" s="22" t="s">
        <v>19</v>
      </c>
      <c r="I261" s="49" t="s">
        <v>20</v>
      </c>
      <c r="J261" s="62"/>
      <c r="K261" s="6"/>
      <c r="L261" s="179"/>
    </row>
    <row r="262" ht="15.75" customHeight="1">
      <c r="A262" s="24"/>
      <c r="B262" s="25"/>
      <c r="C262" s="26" t="s">
        <v>18</v>
      </c>
      <c r="D262" s="86"/>
      <c r="E262" s="228"/>
      <c r="F262" s="27"/>
      <c r="G262" s="26" t="s">
        <v>18</v>
      </c>
      <c r="H262" s="29"/>
      <c r="I262" s="230"/>
      <c r="J262" s="62"/>
      <c r="K262" s="6"/>
      <c r="L262" s="179"/>
    </row>
    <row r="263" ht="15.75" customHeight="1">
      <c r="A263" s="30">
        <v>1.0</v>
      </c>
      <c r="B263" s="31" t="s">
        <v>21</v>
      </c>
      <c r="C263" s="100">
        <v>0.0</v>
      </c>
      <c r="D263" s="346">
        <v>2.3</v>
      </c>
      <c r="E263" s="347">
        <v>0.0</v>
      </c>
      <c r="F263" s="26"/>
      <c r="G263" s="348">
        <v>2.3</v>
      </c>
      <c r="H263" s="349">
        <v>0.0</v>
      </c>
      <c r="I263" s="350">
        <f t="shared" ref="I263:I279" si="24">(E263*H263)/10</f>
        <v>0</v>
      </c>
      <c r="J263" s="62" t="s">
        <v>53</v>
      </c>
      <c r="K263" s="6"/>
      <c r="L263" s="179"/>
    </row>
    <row r="264" ht="15.75" customHeight="1">
      <c r="A264" s="30">
        <v>2.0</v>
      </c>
      <c r="B264" s="31" t="s">
        <v>23</v>
      </c>
      <c r="C264" s="100">
        <v>2.0</v>
      </c>
      <c r="D264" s="346">
        <v>3.0</v>
      </c>
      <c r="E264" s="347">
        <v>5.0</v>
      </c>
      <c r="F264" s="26"/>
      <c r="G264" s="348">
        <v>0.0</v>
      </c>
      <c r="H264" s="349">
        <v>120.4</v>
      </c>
      <c r="I264" s="350">
        <f t="shared" si="24"/>
        <v>60.2</v>
      </c>
      <c r="J264" s="62"/>
      <c r="K264" s="6"/>
      <c r="L264" s="179"/>
    </row>
    <row r="265" ht="15.75" customHeight="1">
      <c r="A265" s="30">
        <v>3.0</v>
      </c>
      <c r="B265" s="31" t="s">
        <v>25</v>
      </c>
      <c r="C265" s="100">
        <v>0.0</v>
      </c>
      <c r="D265" s="346">
        <v>1.61</v>
      </c>
      <c r="E265" s="347">
        <v>0.8</v>
      </c>
      <c r="F265" s="26" t="s">
        <v>49</v>
      </c>
      <c r="G265" s="348">
        <v>0.81</v>
      </c>
      <c r="H265" s="349">
        <v>120.5</v>
      </c>
      <c r="I265" s="350">
        <f t="shared" si="24"/>
        <v>9.64</v>
      </c>
      <c r="J265" s="62"/>
      <c r="K265" s="6"/>
      <c r="L265" s="179"/>
    </row>
    <row r="266" ht="15.75" customHeight="1">
      <c r="A266" s="30">
        <v>4.0</v>
      </c>
      <c r="B266" s="31" t="s">
        <v>27</v>
      </c>
      <c r="C266" s="100">
        <v>0.0</v>
      </c>
      <c r="D266" s="346">
        <v>1.5499999999999998</v>
      </c>
      <c r="E266" s="347">
        <v>1.55</v>
      </c>
      <c r="F266" s="26" t="s">
        <v>49</v>
      </c>
      <c r="G266" s="348">
        <v>-2.220446049250313E-16</v>
      </c>
      <c r="H266" s="349">
        <v>121.0</v>
      </c>
      <c r="I266" s="350">
        <f t="shared" si="24"/>
        <v>18.755</v>
      </c>
      <c r="J266" s="62"/>
      <c r="K266" s="6"/>
      <c r="L266" s="179"/>
    </row>
    <row r="267" ht="15.75" customHeight="1">
      <c r="A267" s="30">
        <v>5.0</v>
      </c>
      <c r="B267" s="31" t="s">
        <v>28</v>
      </c>
      <c r="C267" s="100">
        <v>0.0</v>
      </c>
      <c r="D267" s="346">
        <v>1.2999999999999998</v>
      </c>
      <c r="E267" s="347">
        <v>0.5</v>
      </c>
      <c r="F267" s="26" t="s">
        <v>49</v>
      </c>
      <c r="G267" s="348">
        <v>0.7999999999999998</v>
      </c>
      <c r="H267" s="349">
        <v>120.5</v>
      </c>
      <c r="I267" s="350">
        <f t="shared" si="24"/>
        <v>6.025</v>
      </c>
      <c r="J267" s="62"/>
      <c r="K267" s="6"/>
      <c r="L267" s="179"/>
    </row>
    <row r="268" ht="15.75" customHeight="1">
      <c r="A268" s="30">
        <v>6.0</v>
      </c>
      <c r="B268" s="31" t="s">
        <v>29</v>
      </c>
      <c r="C268" s="100">
        <v>0.0</v>
      </c>
      <c r="D268" s="346">
        <v>5.0</v>
      </c>
      <c r="E268" s="347">
        <v>5.0</v>
      </c>
      <c r="F268" s="26" t="s">
        <v>49</v>
      </c>
      <c r="G268" s="348">
        <v>0.0</v>
      </c>
      <c r="H268" s="349">
        <v>120.5</v>
      </c>
      <c r="I268" s="350">
        <f t="shared" si="24"/>
        <v>60.25</v>
      </c>
      <c r="J268" s="62"/>
      <c r="K268" s="6"/>
      <c r="L268" s="179"/>
    </row>
    <row r="269" ht="15.75" customHeight="1">
      <c r="A269" s="30">
        <v>7.0</v>
      </c>
      <c r="B269" s="31" t="s">
        <v>30</v>
      </c>
      <c r="C269" s="100">
        <v>0.0</v>
      </c>
      <c r="D269" s="346">
        <v>0.0</v>
      </c>
      <c r="E269" s="347">
        <v>0.0</v>
      </c>
      <c r="F269" s="26"/>
      <c r="G269" s="348">
        <v>0.0</v>
      </c>
      <c r="H269" s="349">
        <v>0.0</v>
      </c>
      <c r="I269" s="350">
        <f t="shared" si="24"/>
        <v>0</v>
      </c>
      <c r="J269" s="62"/>
      <c r="K269" s="6"/>
      <c r="L269" s="179"/>
    </row>
    <row r="270" ht="15.75" customHeight="1">
      <c r="A270" s="30">
        <v>8.0</v>
      </c>
      <c r="B270" s="31" t="s">
        <v>31</v>
      </c>
      <c r="C270" s="100">
        <v>0.0</v>
      </c>
      <c r="D270" s="346">
        <v>0.0</v>
      </c>
      <c r="E270" s="347">
        <v>0.0</v>
      </c>
      <c r="F270" s="26"/>
      <c r="G270" s="348">
        <v>0.0</v>
      </c>
      <c r="H270" s="349">
        <v>0.0</v>
      </c>
      <c r="I270" s="350">
        <f t="shared" si="24"/>
        <v>0</v>
      </c>
      <c r="J270" s="62"/>
      <c r="K270" s="6"/>
      <c r="L270" s="179"/>
    </row>
    <row r="271" ht="15.75" customHeight="1">
      <c r="A271" s="30">
        <v>9.0</v>
      </c>
      <c r="B271" s="31" t="s">
        <v>32</v>
      </c>
      <c r="C271" s="100">
        <v>15.0</v>
      </c>
      <c r="D271" s="346">
        <v>86.0</v>
      </c>
      <c r="E271" s="347">
        <v>15.0</v>
      </c>
      <c r="F271" s="26"/>
      <c r="G271" s="348">
        <v>86.0</v>
      </c>
      <c r="H271" s="349">
        <v>120.0</v>
      </c>
      <c r="I271" s="350">
        <f t="shared" si="24"/>
        <v>180</v>
      </c>
      <c r="J271" s="62"/>
      <c r="K271" s="6"/>
      <c r="L271" s="179"/>
    </row>
    <row r="272" ht="15.75" customHeight="1">
      <c r="A272" s="30">
        <v>10.0</v>
      </c>
      <c r="B272" s="31" t="s">
        <v>33</v>
      </c>
      <c r="C272" s="100">
        <v>0.0</v>
      </c>
      <c r="D272" s="346">
        <v>0.0</v>
      </c>
      <c r="E272" s="347">
        <v>0.0</v>
      </c>
      <c r="F272" s="26"/>
      <c r="G272" s="348">
        <v>0.0</v>
      </c>
      <c r="H272" s="349">
        <v>0.0</v>
      </c>
      <c r="I272" s="350">
        <f t="shared" si="24"/>
        <v>0</v>
      </c>
      <c r="J272" s="62"/>
      <c r="K272" s="6"/>
      <c r="L272" s="179"/>
    </row>
    <row r="273" ht="15.75" customHeight="1">
      <c r="A273" s="30">
        <v>11.0</v>
      </c>
      <c r="B273" s="31" t="s">
        <v>34</v>
      </c>
      <c r="C273" s="100">
        <v>5.0</v>
      </c>
      <c r="D273" s="346">
        <v>40.0</v>
      </c>
      <c r="E273" s="347">
        <v>30.0</v>
      </c>
      <c r="F273" s="26" t="s">
        <v>49</v>
      </c>
      <c r="G273" s="348">
        <v>15.0</v>
      </c>
      <c r="H273" s="349">
        <v>121.5</v>
      </c>
      <c r="I273" s="350">
        <f t="shared" si="24"/>
        <v>364.5</v>
      </c>
      <c r="J273" s="62"/>
      <c r="K273" s="6"/>
      <c r="L273" s="179"/>
    </row>
    <row r="274" ht="15.75" customHeight="1">
      <c r="A274" s="30">
        <v>12.0</v>
      </c>
      <c r="B274" s="31" t="s">
        <v>35</v>
      </c>
      <c r="C274" s="100">
        <v>0.0</v>
      </c>
      <c r="D274" s="346">
        <v>0.0</v>
      </c>
      <c r="E274" s="347">
        <v>0.0</v>
      </c>
      <c r="F274" s="26"/>
      <c r="G274" s="348">
        <v>0.0</v>
      </c>
      <c r="H274" s="349"/>
      <c r="I274" s="350">
        <f t="shared" si="24"/>
        <v>0</v>
      </c>
      <c r="J274" s="62"/>
      <c r="K274" s="6"/>
      <c r="L274" s="179"/>
    </row>
    <row r="275" ht="15.75" customHeight="1">
      <c r="A275" s="30">
        <v>13.0</v>
      </c>
      <c r="B275" s="31" t="s">
        <v>36</v>
      </c>
      <c r="C275" s="100">
        <v>0.0</v>
      </c>
      <c r="D275" s="346">
        <v>0.0</v>
      </c>
      <c r="E275" s="347">
        <v>0.0</v>
      </c>
      <c r="F275" s="26"/>
      <c r="G275" s="348">
        <v>0.0</v>
      </c>
      <c r="H275" s="349"/>
      <c r="I275" s="350">
        <f t="shared" si="24"/>
        <v>0</v>
      </c>
      <c r="J275" s="62"/>
      <c r="K275" s="6"/>
      <c r="L275" s="179"/>
    </row>
    <row r="276" ht="15.75" customHeight="1">
      <c r="A276" s="30">
        <v>14.0</v>
      </c>
      <c r="B276" s="31" t="s">
        <v>37</v>
      </c>
      <c r="C276" s="100">
        <v>0.0</v>
      </c>
      <c r="D276" s="346">
        <v>8.0</v>
      </c>
      <c r="E276" s="347">
        <v>8.0</v>
      </c>
      <c r="F276" s="26"/>
      <c r="G276" s="348">
        <v>0.0</v>
      </c>
      <c r="H276" s="349">
        <v>120.8</v>
      </c>
      <c r="I276" s="350">
        <f t="shared" si="24"/>
        <v>96.64</v>
      </c>
      <c r="J276" s="62"/>
      <c r="K276" s="6"/>
      <c r="L276" s="179"/>
    </row>
    <row r="277" ht="15.75" customHeight="1">
      <c r="A277" s="30">
        <v>15.0</v>
      </c>
      <c r="B277" s="31" t="s">
        <v>38</v>
      </c>
      <c r="C277" s="100">
        <v>1.0</v>
      </c>
      <c r="D277" s="346">
        <v>0.0</v>
      </c>
      <c r="E277" s="347">
        <v>1.0</v>
      </c>
      <c r="F277" s="26" t="s">
        <v>49</v>
      </c>
      <c r="G277" s="348">
        <v>0.0</v>
      </c>
      <c r="H277" s="349">
        <v>121.0</v>
      </c>
      <c r="I277" s="350">
        <f t="shared" si="24"/>
        <v>12.1</v>
      </c>
      <c r="J277" s="62"/>
      <c r="K277" s="6"/>
      <c r="L277" s="179"/>
    </row>
    <row r="278" ht="15.75" customHeight="1">
      <c r="A278" s="30">
        <v>16.0</v>
      </c>
      <c r="B278" s="31" t="s">
        <v>39</v>
      </c>
      <c r="C278" s="100">
        <v>1.0</v>
      </c>
      <c r="D278" s="346">
        <v>4.5</v>
      </c>
      <c r="E278" s="347">
        <v>2.5</v>
      </c>
      <c r="F278" s="26" t="s">
        <v>49</v>
      </c>
      <c r="G278" s="348">
        <v>3.0</v>
      </c>
      <c r="H278" s="349">
        <v>121.6</v>
      </c>
      <c r="I278" s="350">
        <f t="shared" si="24"/>
        <v>30.4</v>
      </c>
      <c r="J278" s="62"/>
      <c r="K278" s="6"/>
      <c r="L278" s="179"/>
    </row>
    <row r="279" ht="15.75" customHeight="1">
      <c r="A279" s="30">
        <v>17.0</v>
      </c>
      <c r="B279" s="31" t="s">
        <v>40</v>
      </c>
      <c r="C279" s="100">
        <v>3.0</v>
      </c>
      <c r="D279" s="346">
        <v>28.0</v>
      </c>
      <c r="E279" s="347">
        <v>21.0</v>
      </c>
      <c r="F279" s="26" t="s">
        <v>49</v>
      </c>
      <c r="G279" s="348">
        <v>10.0</v>
      </c>
      <c r="H279" s="349">
        <v>121.3</v>
      </c>
      <c r="I279" s="350">
        <f t="shared" si="24"/>
        <v>254.73</v>
      </c>
      <c r="J279" s="62"/>
      <c r="K279" s="6"/>
      <c r="L279" s="179"/>
    </row>
    <row r="280" ht="15.75" customHeight="1">
      <c r="A280" s="63"/>
      <c r="B280" s="25" t="s">
        <v>41</v>
      </c>
      <c r="C280" s="118">
        <f>SUM(C263:C279)</f>
        <v>27</v>
      </c>
      <c r="D280" s="351">
        <v>147.0</v>
      </c>
      <c r="E280" s="352">
        <f t="shared" ref="E280:G280" si="25">SUM(E263:E279)</f>
        <v>90.35</v>
      </c>
      <c r="F280" s="353">
        <f t="shared" si="25"/>
        <v>0</v>
      </c>
      <c r="G280" s="348">
        <f t="shared" si="25"/>
        <v>117.91</v>
      </c>
      <c r="H280" s="354">
        <f>(I280/E280)*10</f>
        <v>121.0005534</v>
      </c>
      <c r="I280" s="355">
        <f>SUM(I264:I279)</f>
        <v>1093.24</v>
      </c>
      <c r="J280" s="62"/>
      <c r="K280" s="6"/>
      <c r="L280" s="179"/>
    </row>
    <row r="281" ht="15.75" customHeight="1">
      <c r="A281" s="41"/>
      <c r="B281" s="6"/>
      <c r="C281" s="42"/>
      <c r="D281" s="42"/>
      <c r="E281" s="239"/>
      <c r="F281" s="42"/>
      <c r="G281" s="42"/>
      <c r="H281" s="49"/>
      <c r="I281" s="59"/>
      <c r="J281" s="44"/>
      <c r="K281" s="6"/>
      <c r="L281" s="179"/>
    </row>
    <row r="282" ht="15.75" customHeight="1">
      <c r="A282" s="41"/>
      <c r="B282" s="6"/>
      <c r="C282" s="42"/>
      <c r="D282" s="42"/>
      <c r="E282" s="239"/>
      <c r="F282" s="42"/>
      <c r="G282" s="42"/>
      <c r="H282" s="49"/>
      <c r="I282" s="59"/>
      <c r="J282" s="44"/>
      <c r="K282" s="6"/>
      <c r="L282" s="179"/>
    </row>
    <row r="283" ht="15.75" customHeight="1">
      <c r="A283" s="1" t="s">
        <v>0</v>
      </c>
      <c r="B283" s="2"/>
      <c r="C283" s="2"/>
      <c r="D283" s="2"/>
      <c r="E283" s="2"/>
      <c r="F283" s="2"/>
      <c r="G283" s="2"/>
      <c r="H283" s="2"/>
      <c r="I283" s="2"/>
      <c r="J283" s="2"/>
      <c r="K283" s="3"/>
      <c r="L283" s="179"/>
    </row>
    <row r="284" ht="15.75" customHeight="1">
      <c r="A284" s="1" t="s">
        <v>1</v>
      </c>
      <c r="B284" s="2"/>
      <c r="C284" s="2"/>
      <c r="D284" s="2"/>
      <c r="E284" s="2"/>
      <c r="F284" s="2"/>
      <c r="G284" s="2"/>
      <c r="H284" s="2"/>
      <c r="I284" s="2"/>
      <c r="J284" s="2"/>
      <c r="K284" s="3"/>
      <c r="L284" s="179"/>
    </row>
    <row r="285" ht="15.75" customHeight="1">
      <c r="A285" s="1" t="s">
        <v>141</v>
      </c>
      <c r="B285" s="2"/>
      <c r="C285" s="2"/>
      <c r="D285" s="2"/>
      <c r="E285" s="2"/>
      <c r="F285" s="2"/>
      <c r="G285" s="2"/>
      <c r="H285" s="2"/>
      <c r="I285" s="2"/>
      <c r="J285" s="2"/>
      <c r="K285" s="3"/>
      <c r="L285" s="179"/>
    </row>
    <row r="286" ht="15.75" customHeight="1">
      <c r="A286" s="1" t="s">
        <v>57</v>
      </c>
      <c r="B286" s="2"/>
      <c r="C286" s="2"/>
      <c r="D286" s="2"/>
      <c r="E286" s="2"/>
      <c r="F286" s="2"/>
      <c r="G286" s="2"/>
      <c r="H286" s="2"/>
      <c r="I286" s="2"/>
      <c r="J286" s="2"/>
      <c r="K286" s="3"/>
      <c r="L286" s="179"/>
    </row>
    <row r="287" ht="15.75" customHeight="1">
      <c r="A287" s="5"/>
      <c r="B287" s="6"/>
      <c r="C287" s="49"/>
      <c r="D287" s="49"/>
      <c r="E287" s="223"/>
      <c r="F287" s="49"/>
      <c r="G287" s="49"/>
      <c r="H287" s="49"/>
      <c r="I287" s="51"/>
      <c r="J287" s="49"/>
      <c r="K287" s="6"/>
      <c r="L287" s="179"/>
    </row>
    <row r="288" ht="15.75" customHeight="1">
      <c r="A288" s="10"/>
      <c r="B288" s="11"/>
      <c r="C288" s="12" t="s">
        <v>4</v>
      </c>
      <c r="D288" s="12"/>
      <c r="E288" s="224"/>
      <c r="F288" s="15"/>
      <c r="G288" s="12" t="s">
        <v>4</v>
      </c>
      <c r="H288" s="16"/>
      <c r="I288" s="225"/>
      <c r="J288" s="62"/>
      <c r="K288" s="6"/>
      <c r="L288" s="179"/>
    </row>
    <row r="289" ht="15.75" customHeight="1">
      <c r="A289" s="17" t="s">
        <v>6</v>
      </c>
      <c r="B289" s="18" t="s">
        <v>7</v>
      </c>
      <c r="C289" s="19" t="s">
        <v>8</v>
      </c>
      <c r="D289" s="19" t="s">
        <v>9</v>
      </c>
      <c r="E289" s="227" t="s">
        <v>65</v>
      </c>
      <c r="F289" s="19" t="s">
        <v>12</v>
      </c>
      <c r="G289" s="19" t="s">
        <v>13</v>
      </c>
      <c r="H289" s="22" t="s">
        <v>14</v>
      </c>
      <c r="I289" s="49" t="s">
        <v>15</v>
      </c>
      <c r="J289" s="62" t="s">
        <v>16</v>
      </c>
      <c r="K289" s="6"/>
      <c r="L289" s="179"/>
    </row>
    <row r="290" ht="15.75" customHeight="1">
      <c r="A290" s="17"/>
      <c r="B290" s="18"/>
      <c r="C290" s="23" t="s">
        <v>142</v>
      </c>
      <c r="D290" s="19" t="s">
        <v>18</v>
      </c>
      <c r="E290" s="228" t="s">
        <v>18</v>
      </c>
      <c r="F290" s="19" t="s">
        <v>18</v>
      </c>
      <c r="G290" s="23" t="s">
        <v>142</v>
      </c>
      <c r="H290" s="356" t="s">
        <v>19</v>
      </c>
      <c r="I290" s="357" t="s">
        <v>20</v>
      </c>
      <c r="J290" s="62"/>
      <c r="K290" s="6"/>
      <c r="L290" s="179"/>
    </row>
    <row r="291" ht="15.75" customHeight="1">
      <c r="A291" s="24"/>
      <c r="B291" s="25"/>
      <c r="C291" s="26" t="s">
        <v>18</v>
      </c>
      <c r="D291" s="86"/>
      <c r="E291" s="228"/>
      <c r="F291" s="27"/>
      <c r="G291" s="26" t="s">
        <v>18</v>
      </c>
      <c r="H291" s="358"/>
      <c r="I291" s="359"/>
      <c r="J291" s="62"/>
      <c r="K291" s="6"/>
      <c r="L291" s="179"/>
    </row>
    <row r="292" ht="15.75" customHeight="1">
      <c r="A292" s="30">
        <v>1.0</v>
      </c>
      <c r="B292" s="31" t="s">
        <v>21</v>
      </c>
      <c r="C292" s="100">
        <v>0.0</v>
      </c>
      <c r="D292" s="360">
        <v>0.0</v>
      </c>
      <c r="E292" s="347">
        <v>0.0</v>
      </c>
      <c r="F292" s="26"/>
      <c r="G292" s="348"/>
      <c r="H292" s="349"/>
      <c r="I292" s="361"/>
      <c r="J292" s="62" t="s">
        <v>53</v>
      </c>
      <c r="K292" s="6"/>
      <c r="L292" s="179"/>
    </row>
    <row r="293" ht="15.75" customHeight="1">
      <c r="A293" s="30">
        <v>2.0</v>
      </c>
      <c r="B293" s="31" t="s">
        <v>23</v>
      </c>
      <c r="C293" s="100">
        <v>0.0</v>
      </c>
      <c r="D293" s="360">
        <v>0.0</v>
      </c>
      <c r="E293" s="347">
        <v>0.0</v>
      </c>
      <c r="F293" s="26"/>
      <c r="G293" s="348"/>
      <c r="H293" s="349"/>
      <c r="I293" s="361"/>
      <c r="J293" s="62"/>
      <c r="K293" s="6"/>
      <c r="L293" s="179"/>
    </row>
    <row r="294" ht="15.75" customHeight="1">
      <c r="A294" s="30">
        <v>3.0</v>
      </c>
      <c r="B294" s="31" t="s">
        <v>25</v>
      </c>
      <c r="C294" s="100">
        <v>0.0</v>
      </c>
      <c r="D294" s="360">
        <v>0.0</v>
      </c>
      <c r="E294" s="347">
        <v>0.0</v>
      </c>
      <c r="F294" s="26"/>
      <c r="G294" s="348"/>
      <c r="H294" s="358"/>
      <c r="I294" s="362"/>
      <c r="J294" s="62"/>
      <c r="K294" s="6"/>
      <c r="L294" s="179"/>
    </row>
    <row r="295" ht="15.75" customHeight="1">
      <c r="A295" s="30">
        <v>4.0</v>
      </c>
      <c r="B295" s="31" t="s">
        <v>27</v>
      </c>
      <c r="C295" s="100">
        <v>0.0</v>
      </c>
      <c r="D295" s="360">
        <v>0.0</v>
      </c>
      <c r="E295" s="347">
        <v>0.0</v>
      </c>
      <c r="F295" s="26"/>
      <c r="G295" s="348"/>
      <c r="H295" s="349"/>
      <c r="I295" s="361"/>
      <c r="J295" s="62"/>
      <c r="K295" s="6"/>
      <c r="L295" s="179"/>
    </row>
    <row r="296" ht="15.75" customHeight="1">
      <c r="A296" s="30">
        <v>5.0</v>
      </c>
      <c r="B296" s="31" t="s">
        <v>28</v>
      </c>
      <c r="C296" s="100">
        <v>0.0</v>
      </c>
      <c r="D296" s="360">
        <v>0.0</v>
      </c>
      <c r="E296" s="347">
        <v>0.0</v>
      </c>
      <c r="F296" s="26" t="s">
        <v>49</v>
      </c>
      <c r="G296" s="348">
        <f>C296+D296-E296</f>
        <v>0</v>
      </c>
      <c r="H296" s="358">
        <v>0.0</v>
      </c>
      <c r="I296" s="362">
        <f t="shared" ref="I296:I308" si="26">H296*E296/10</f>
        <v>0</v>
      </c>
      <c r="J296" s="62"/>
      <c r="K296" s="6"/>
      <c r="L296" s="179"/>
    </row>
    <row r="297" ht="15.75" customHeight="1">
      <c r="A297" s="30">
        <v>6.0</v>
      </c>
      <c r="B297" s="31" t="s">
        <v>29</v>
      </c>
      <c r="C297" s="100">
        <v>0.0</v>
      </c>
      <c r="D297" s="360">
        <v>0.0</v>
      </c>
      <c r="E297" s="347">
        <v>0.0</v>
      </c>
      <c r="F297" s="26"/>
      <c r="G297" s="348"/>
      <c r="H297" s="358">
        <v>0.0</v>
      </c>
      <c r="I297" s="362">
        <f t="shared" si="26"/>
        <v>0</v>
      </c>
      <c r="J297" s="62"/>
      <c r="K297" s="6"/>
      <c r="L297" s="179"/>
    </row>
    <row r="298" ht="15.75" customHeight="1">
      <c r="A298" s="30">
        <v>7.0</v>
      </c>
      <c r="B298" s="31" t="s">
        <v>30</v>
      </c>
      <c r="C298" s="100">
        <v>0.0</v>
      </c>
      <c r="D298" s="360">
        <v>0.0</v>
      </c>
      <c r="E298" s="347">
        <v>0.0</v>
      </c>
      <c r="F298" s="26"/>
      <c r="G298" s="348"/>
      <c r="H298" s="358">
        <v>0.0</v>
      </c>
      <c r="I298" s="362">
        <f t="shared" si="26"/>
        <v>0</v>
      </c>
      <c r="J298" s="62"/>
      <c r="K298" s="6"/>
      <c r="L298" s="179"/>
    </row>
    <row r="299" ht="15.75" customHeight="1">
      <c r="A299" s="30">
        <v>8.0</v>
      </c>
      <c r="B299" s="31" t="s">
        <v>31</v>
      </c>
      <c r="C299" s="100">
        <v>0.0</v>
      </c>
      <c r="D299" s="360">
        <v>0.0</v>
      </c>
      <c r="E299" s="347">
        <v>0.0</v>
      </c>
      <c r="F299" s="26"/>
      <c r="G299" s="348"/>
      <c r="H299" s="358"/>
      <c r="I299" s="362">
        <f t="shared" si="26"/>
        <v>0</v>
      </c>
      <c r="J299" s="62"/>
      <c r="K299" s="6"/>
      <c r="L299" s="179"/>
    </row>
    <row r="300" ht="15.75" customHeight="1">
      <c r="A300" s="30">
        <v>9.0</v>
      </c>
      <c r="B300" s="31" t="s">
        <v>32</v>
      </c>
      <c r="C300" s="100">
        <v>5.0</v>
      </c>
      <c r="D300" s="360">
        <v>26.0</v>
      </c>
      <c r="E300" s="347">
        <v>5.0</v>
      </c>
      <c r="F300" s="26" t="s">
        <v>49</v>
      </c>
      <c r="G300" s="348">
        <f>C300+D300-E300</f>
        <v>26</v>
      </c>
      <c r="H300" s="358">
        <v>143.52</v>
      </c>
      <c r="I300" s="362">
        <f t="shared" si="26"/>
        <v>71.76</v>
      </c>
      <c r="J300" s="62"/>
      <c r="K300" s="6"/>
      <c r="L300" s="179"/>
    </row>
    <row r="301" ht="15.75" customHeight="1">
      <c r="A301" s="30">
        <v>10.0</v>
      </c>
      <c r="B301" s="31" t="s">
        <v>33</v>
      </c>
      <c r="C301" s="100">
        <v>0.0</v>
      </c>
      <c r="D301" s="360">
        <v>0.0</v>
      </c>
      <c r="E301" s="347">
        <v>0.0</v>
      </c>
      <c r="F301" s="26"/>
      <c r="G301" s="348"/>
      <c r="H301" s="349"/>
      <c r="I301" s="362">
        <f t="shared" si="26"/>
        <v>0</v>
      </c>
      <c r="J301" s="62"/>
      <c r="K301" s="6"/>
      <c r="L301" s="179"/>
    </row>
    <row r="302" ht="15.75" customHeight="1">
      <c r="A302" s="30">
        <v>11.0</v>
      </c>
      <c r="B302" s="31" t="s">
        <v>34</v>
      </c>
      <c r="C302" s="100">
        <v>0.0</v>
      </c>
      <c r="D302" s="360">
        <v>0.0</v>
      </c>
      <c r="E302" s="347">
        <v>0.0</v>
      </c>
      <c r="F302" s="26" t="s">
        <v>49</v>
      </c>
      <c r="G302" s="348">
        <f>C302+D302-E302</f>
        <v>0</v>
      </c>
      <c r="H302" s="358">
        <v>0.0</v>
      </c>
      <c r="I302" s="362">
        <f t="shared" si="26"/>
        <v>0</v>
      </c>
      <c r="J302" s="62"/>
      <c r="K302" s="6"/>
      <c r="L302" s="179"/>
    </row>
    <row r="303" ht="15.75" customHeight="1">
      <c r="A303" s="30">
        <v>12.0</v>
      </c>
      <c r="B303" s="31" t="s">
        <v>35</v>
      </c>
      <c r="C303" s="100">
        <v>0.0</v>
      </c>
      <c r="D303" s="360">
        <v>0.0</v>
      </c>
      <c r="E303" s="347">
        <v>0.0</v>
      </c>
      <c r="F303" s="26"/>
      <c r="G303" s="348"/>
      <c r="H303" s="358"/>
      <c r="I303" s="362">
        <f t="shared" si="26"/>
        <v>0</v>
      </c>
      <c r="J303" s="62"/>
      <c r="K303" s="6"/>
      <c r="L303" s="179"/>
    </row>
    <row r="304" ht="15.75" customHeight="1">
      <c r="A304" s="30">
        <v>13.0</v>
      </c>
      <c r="B304" s="31" t="s">
        <v>36</v>
      </c>
      <c r="C304" s="100">
        <v>0.0</v>
      </c>
      <c r="D304" s="360">
        <v>0.0</v>
      </c>
      <c r="E304" s="347">
        <v>0.0</v>
      </c>
      <c r="F304" s="26"/>
      <c r="G304" s="348"/>
      <c r="H304" s="349"/>
      <c r="I304" s="362">
        <f t="shared" si="26"/>
        <v>0</v>
      </c>
      <c r="J304" s="62"/>
      <c r="K304" s="6"/>
      <c r="L304" s="179"/>
    </row>
    <row r="305" ht="15.75" customHeight="1">
      <c r="A305" s="30">
        <v>14.0</v>
      </c>
      <c r="B305" s="31" t="s">
        <v>37</v>
      </c>
      <c r="C305" s="100">
        <v>0.0</v>
      </c>
      <c r="D305" s="360">
        <v>0.0</v>
      </c>
      <c r="E305" s="347">
        <v>0.0</v>
      </c>
      <c r="F305" s="26"/>
      <c r="G305" s="348"/>
      <c r="H305" s="349"/>
      <c r="I305" s="362">
        <f t="shared" si="26"/>
        <v>0</v>
      </c>
      <c r="J305" s="62"/>
      <c r="K305" s="6"/>
      <c r="L305" s="179"/>
    </row>
    <row r="306" ht="15.75" customHeight="1">
      <c r="A306" s="30">
        <v>15.0</v>
      </c>
      <c r="B306" s="31" t="s">
        <v>38</v>
      </c>
      <c r="C306" s="100">
        <v>0.0</v>
      </c>
      <c r="D306" s="360">
        <v>0.0</v>
      </c>
      <c r="E306" s="347">
        <v>0.0</v>
      </c>
      <c r="F306" s="26" t="s">
        <v>49</v>
      </c>
      <c r="G306" s="348">
        <f t="shared" ref="G306:G308" si="27">C306+D306-E306</f>
        <v>0</v>
      </c>
      <c r="H306" s="358">
        <v>0.0</v>
      </c>
      <c r="I306" s="362">
        <f t="shared" si="26"/>
        <v>0</v>
      </c>
      <c r="J306" s="62"/>
      <c r="K306" s="6"/>
      <c r="L306" s="179"/>
    </row>
    <row r="307" ht="15.75" customHeight="1">
      <c r="A307" s="30">
        <v>16.0</v>
      </c>
      <c r="B307" s="31" t="s">
        <v>39</v>
      </c>
      <c r="C307" s="100">
        <v>0.0</v>
      </c>
      <c r="D307" s="360">
        <v>0.0</v>
      </c>
      <c r="E307" s="347">
        <v>0.0</v>
      </c>
      <c r="F307" s="26"/>
      <c r="G307" s="348">
        <f t="shared" si="27"/>
        <v>0</v>
      </c>
      <c r="H307" s="358">
        <v>0.0</v>
      </c>
      <c r="I307" s="362">
        <f t="shared" si="26"/>
        <v>0</v>
      </c>
      <c r="J307" s="62"/>
      <c r="K307" s="6"/>
      <c r="L307" s="179"/>
    </row>
    <row r="308" ht="15.75" customHeight="1">
      <c r="A308" s="30">
        <v>17.0</v>
      </c>
      <c r="B308" s="31" t="s">
        <v>40</v>
      </c>
      <c r="C308" s="100">
        <v>0.0</v>
      </c>
      <c r="D308" s="360">
        <v>8.0</v>
      </c>
      <c r="E308" s="347">
        <v>8.0</v>
      </c>
      <c r="F308" s="26" t="s">
        <v>49</v>
      </c>
      <c r="G308" s="348">
        <f t="shared" si="27"/>
        <v>0</v>
      </c>
      <c r="H308" s="358">
        <v>143.32</v>
      </c>
      <c r="I308" s="362">
        <f t="shared" si="26"/>
        <v>114.656</v>
      </c>
      <c r="J308" s="62"/>
      <c r="K308" s="6"/>
      <c r="L308" s="179"/>
    </row>
    <row r="309" ht="15.75" customHeight="1">
      <c r="A309" s="63"/>
      <c r="B309" s="25" t="s">
        <v>41</v>
      </c>
      <c r="C309" s="67">
        <v>5.0</v>
      </c>
      <c r="D309" s="67">
        <f t="shared" ref="D309:G309" si="28">SUM(D292:D308)</f>
        <v>34</v>
      </c>
      <c r="E309" s="293">
        <f t="shared" si="28"/>
        <v>13</v>
      </c>
      <c r="F309" s="67">
        <f t="shared" si="28"/>
        <v>0</v>
      </c>
      <c r="G309" s="67">
        <f t="shared" si="28"/>
        <v>26</v>
      </c>
      <c r="H309" s="354">
        <f>(I309/E309)*10</f>
        <v>143.3969231</v>
      </c>
      <c r="I309" s="362">
        <f>SUM(I293:I308)</f>
        <v>186.416</v>
      </c>
      <c r="J309" s="62"/>
      <c r="K309" s="6"/>
      <c r="L309" s="344"/>
    </row>
    <row r="310" ht="15.75" customHeight="1">
      <c r="A310" s="41"/>
      <c r="B310" s="6"/>
      <c r="C310" s="42"/>
      <c r="D310" s="42"/>
      <c r="E310" s="239"/>
      <c r="F310" s="42"/>
      <c r="G310" s="42"/>
      <c r="H310" s="49"/>
      <c r="I310" s="59"/>
      <c r="J310" s="44"/>
      <c r="K310" s="6"/>
      <c r="L310" s="179"/>
    </row>
    <row r="311" ht="15.75" customHeight="1">
      <c r="A311" s="41"/>
      <c r="B311" s="6"/>
      <c r="C311" s="42"/>
      <c r="D311" s="42"/>
      <c r="E311" s="239"/>
      <c r="F311" s="42"/>
      <c r="G311" s="42"/>
      <c r="H311" s="49"/>
      <c r="I311" s="59"/>
      <c r="J311" s="44"/>
      <c r="K311" s="6"/>
      <c r="L311" s="179"/>
    </row>
    <row r="312" ht="15.75" customHeight="1">
      <c r="A312" s="41"/>
      <c r="B312" s="6"/>
      <c r="C312" s="42"/>
      <c r="D312" s="42"/>
      <c r="E312" s="239"/>
      <c r="F312" s="42"/>
      <c r="G312" s="42"/>
      <c r="H312" s="49"/>
      <c r="I312" s="59"/>
      <c r="J312" s="44"/>
      <c r="K312" s="6"/>
      <c r="L312" s="179"/>
    </row>
    <row r="313" ht="15.75" customHeight="1">
      <c r="A313" s="41"/>
      <c r="B313" s="6"/>
      <c r="C313" s="42"/>
      <c r="D313" s="42"/>
      <c r="E313" s="239"/>
      <c r="F313" s="42"/>
      <c r="G313" s="42"/>
      <c r="H313" s="49"/>
      <c r="I313" s="59"/>
      <c r="J313" s="44"/>
      <c r="K313" s="6"/>
      <c r="L313" s="179"/>
    </row>
    <row r="314" ht="15.75" customHeight="1">
      <c r="A314" s="41"/>
      <c r="B314" s="6"/>
      <c r="C314" s="42"/>
      <c r="D314" s="42"/>
      <c r="E314" s="239"/>
      <c r="F314" s="42"/>
      <c r="G314" s="42"/>
      <c r="H314" s="49"/>
      <c r="I314" s="59"/>
      <c r="J314" s="44"/>
      <c r="K314" s="6"/>
      <c r="L314" s="179"/>
    </row>
    <row r="315" ht="15.75" customHeight="1">
      <c r="A315" s="1" t="s">
        <v>0</v>
      </c>
      <c r="B315" s="2"/>
      <c r="C315" s="2"/>
      <c r="D315" s="2"/>
      <c r="E315" s="2"/>
      <c r="F315" s="2"/>
      <c r="G315" s="2"/>
      <c r="H315" s="2"/>
      <c r="I315" s="2"/>
      <c r="J315" s="2"/>
      <c r="K315" s="3"/>
      <c r="L315" s="179"/>
    </row>
    <row r="316" ht="15.75" customHeight="1">
      <c r="A316" s="1" t="s">
        <v>1</v>
      </c>
      <c r="B316" s="2"/>
      <c r="C316" s="2"/>
      <c r="D316" s="2"/>
      <c r="E316" s="2"/>
      <c r="F316" s="2"/>
      <c r="G316" s="2"/>
      <c r="H316" s="2"/>
      <c r="I316" s="2"/>
      <c r="J316" s="2"/>
      <c r="K316" s="3"/>
      <c r="L316" s="179"/>
    </row>
    <row r="317" ht="15.75" customHeight="1">
      <c r="A317" s="1" t="s">
        <v>141</v>
      </c>
      <c r="B317" s="2"/>
      <c r="C317" s="2"/>
      <c r="D317" s="2"/>
      <c r="E317" s="2"/>
      <c r="F317" s="2"/>
      <c r="G317" s="2"/>
      <c r="H317" s="2"/>
      <c r="I317" s="2"/>
      <c r="J317" s="2"/>
      <c r="K317" s="3"/>
      <c r="L317" s="179"/>
    </row>
    <row r="318" ht="15.75" customHeight="1">
      <c r="A318" s="1" t="s">
        <v>58</v>
      </c>
      <c r="B318" s="2"/>
      <c r="C318" s="2"/>
      <c r="D318" s="2"/>
      <c r="E318" s="2"/>
      <c r="F318" s="2"/>
      <c r="G318" s="2"/>
      <c r="H318" s="2"/>
      <c r="I318" s="2"/>
      <c r="J318" s="2"/>
      <c r="K318" s="3"/>
      <c r="L318" s="179"/>
    </row>
    <row r="319" ht="15.75" customHeight="1">
      <c r="A319" s="5"/>
      <c r="B319" s="6"/>
      <c r="C319" s="49"/>
      <c r="D319" s="49"/>
      <c r="E319" s="223"/>
      <c r="F319" s="49"/>
      <c r="G319" s="49"/>
      <c r="H319" s="49"/>
      <c r="I319" s="51"/>
      <c r="J319" s="49"/>
      <c r="K319" s="6"/>
      <c r="L319" s="179"/>
    </row>
    <row r="320" ht="15.75" customHeight="1">
      <c r="A320" s="10"/>
      <c r="B320" s="11"/>
      <c r="C320" s="12" t="s">
        <v>4</v>
      </c>
      <c r="D320" s="12"/>
      <c r="E320" s="224"/>
      <c r="F320" s="15"/>
      <c r="G320" s="12" t="s">
        <v>4</v>
      </c>
      <c r="H320" s="16"/>
      <c r="I320" s="225"/>
      <c r="J320" s="294" t="s">
        <v>16</v>
      </c>
      <c r="K320" s="6"/>
      <c r="L320" s="179"/>
    </row>
    <row r="321" ht="15.75" customHeight="1">
      <c r="A321" s="17" t="s">
        <v>6</v>
      </c>
      <c r="B321" s="18" t="s">
        <v>7</v>
      </c>
      <c r="C321" s="19" t="s">
        <v>8</v>
      </c>
      <c r="D321" s="19" t="s">
        <v>9</v>
      </c>
      <c r="E321" s="227" t="s">
        <v>65</v>
      </c>
      <c r="F321" s="19" t="s">
        <v>12</v>
      </c>
      <c r="G321" s="19" t="s">
        <v>13</v>
      </c>
      <c r="H321" s="22" t="s">
        <v>14</v>
      </c>
      <c r="I321" s="49" t="s">
        <v>15</v>
      </c>
      <c r="J321" s="206"/>
      <c r="K321" s="6"/>
      <c r="L321" s="179"/>
    </row>
    <row r="322" ht="15.75" customHeight="1">
      <c r="A322" s="17"/>
      <c r="B322" s="18"/>
      <c r="C322" s="23" t="s">
        <v>142</v>
      </c>
      <c r="D322" s="19" t="s">
        <v>18</v>
      </c>
      <c r="E322" s="228" t="s">
        <v>18</v>
      </c>
      <c r="F322" s="19" t="s">
        <v>18</v>
      </c>
      <c r="G322" s="23" t="s">
        <v>142</v>
      </c>
      <c r="H322" s="22" t="s">
        <v>19</v>
      </c>
      <c r="I322" s="49" t="s">
        <v>20</v>
      </c>
      <c r="J322" s="206"/>
      <c r="K322" s="6"/>
      <c r="L322" s="179"/>
    </row>
    <row r="323" ht="15.75" customHeight="1">
      <c r="A323" s="24"/>
      <c r="B323" s="25"/>
      <c r="C323" s="26" t="s">
        <v>18</v>
      </c>
      <c r="D323" s="86"/>
      <c r="E323" s="228"/>
      <c r="F323" s="27"/>
      <c r="G323" s="26" t="s">
        <v>18</v>
      </c>
      <c r="H323" s="29"/>
      <c r="I323" s="230"/>
      <c r="J323" s="180"/>
      <c r="K323" s="6"/>
      <c r="L323" s="179"/>
    </row>
    <row r="324" ht="15.75" customHeight="1">
      <c r="A324" s="30">
        <v>1.0</v>
      </c>
      <c r="B324" s="31" t="s">
        <v>21</v>
      </c>
      <c r="C324" s="363">
        <v>0.0</v>
      </c>
      <c r="D324" s="364">
        <v>0.0</v>
      </c>
      <c r="E324" s="364">
        <v>0.0</v>
      </c>
      <c r="F324" s="365"/>
      <c r="G324" s="366">
        <v>0.0</v>
      </c>
      <c r="H324" s="367" t="s">
        <v>49</v>
      </c>
      <c r="I324" s="368" t="s">
        <v>49</v>
      </c>
      <c r="J324" s="78" t="s">
        <v>53</v>
      </c>
      <c r="K324" s="6"/>
      <c r="L324" s="179"/>
      <c r="M324" s="51"/>
      <c r="N324" s="49"/>
    </row>
    <row r="325" ht="15.75" customHeight="1">
      <c r="A325" s="30">
        <v>2.0</v>
      </c>
      <c r="B325" s="31" t="s">
        <v>23</v>
      </c>
      <c r="C325" s="363">
        <v>0.0</v>
      </c>
      <c r="D325" s="364">
        <v>0.0</v>
      </c>
      <c r="E325" s="364">
        <v>0.0</v>
      </c>
      <c r="F325" s="365"/>
      <c r="G325" s="366">
        <v>0.0</v>
      </c>
      <c r="H325" s="367"/>
      <c r="I325" s="368">
        <f t="shared" ref="I325:I326" si="29">D325*H325/10</f>
        <v>0</v>
      </c>
      <c r="J325" s="78"/>
      <c r="K325" s="6"/>
      <c r="L325" s="179"/>
      <c r="M325" s="51"/>
      <c r="N325" s="49"/>
    </row>
    <row r="326" ht="15.75" customHeight="1">
      <c r="A326" s="30">
        <v>3.0</v>
      </c>
      <c r="B326" s="31" t="s">
        <v>25</v>
      </c>
      <c r="C326" s="363">
        <v>0.0</v>
      </c>
      <c r="D326" s="364">
        <v>0.0</v>
      </c>
      <c r="E326" s="364">
        <v>0.0</v>
      </c>
      <c r="F326" s="365"/>
      <c r="G326" s="366">
        <v>0.0</v>
      </c>
      <c r="H326" s="367"/>
      <c r="I326" s="368">
        <f t="shared" si="29"/>
        <v>0</v>
      </c>
      <c r="J326" s="78"/>
      <c r="K326" s="6"/>
      <c r="L326" s="179"/>
      <c r="M326" s="51"/>
      <c r="N326" s="49"/>
    </row>
    <row r="327" ht="15.75" customHeight="1">
      <c r="A327" s="30">
        <v>4.0</v>
      </c>
      <c r="B327" s="31" t="s">
        <v>27</v>
      </c>
      <c r="C327" s="363">
        <v>0.0</v>
      </c>
      <c r="D327" s="364">
        <v>0.0</v>
      </c>
      <c r="E327" s="364">
        <v>0.0</v>
      </c>
      <c r="F327" s="365"/>
      <c r="G327" s="366">
        <v>0.0</v>
      </c>
      <c r="H327" s="367" t="s">
        <v>49</v>
      </c>
      <c r="I327" s="368"/>
      <c r="J327" s="78"/>
      <c r="K327" s="6"/>
      <c r="L327" s="179"/>
      <c r="M327" s="51"/>
      <c r="N327" s="49"/>
    </row>
    <row r="328" ht="15.75" customHeight="1">
      <c r="A328" s="30">
        <v>5.0</v>
      </c>
      <c r="B328" s="31" t="s">
        <v>28</v>
      </c>
      <c r="C328" s="363">
        <v>0.0</v>
      </c>
      <c r="D328" s="364">
        <v>1.1</v>
      </c>
      <c r="E328" s="364">
        <v>1.0</v>
      </c>
      <c r="F328" s="365" t="s">
        <v>49</v>
      </c>
      <c r="G328" s="366">
        <v>0.10000000000000009</v>
      </c>
      <c r="H328" s="367">
        <v>110.0</v>
      </c>
      <c r="I328" s="368">
        <f t="shared" ref="I328:I330" si="30">E328*H328/10</f>
        <v>11</v>
      </c>
      <c r="J328" s="78"/>
      <c r="K328" s="6"/>
      <c r="L328" s="179"/>
      <c r="M328" s="51"/>
      <c r="N328" s="49"/>
    </row>
    <row r="329" ht="15.75" customHeight="1">
      <c r="A329" s="30">
        <v>6.0</v>
      </c>
      <c r="B329" s="31" t="s">
        <v>29</v>
      </c>
      <c r="C329" s="363">
        <v>0.0</v>
      </c>
      <c r="D329" s="364">
        <v>0.0</v>
      </c>
      <c r="E329" s="364">
        <v>0.0</v>
      </c>
      <c r="F329" s="365"/>
      <c r="G329" s="366">
        <v>0.0</v>
      </c>
      <c r="H329" s="367">
        <v>0.0</v>
      </c>
      <c r="I329" s="368">
        <f t="shared" si="30"/>
        <v>0</v>
      </c>
      <c r="J329" s="78"/>
      <c r="K329" s="6"/>
      <c r="L329" s="179"/>
      <c r="M329" s="51"/>
      <c r="N329" s="49"/>
    </row>
    <row r="330" ht="15.75" customHeight="1">
      <c r="A330" s="30">
        <v>7.0</v>
      </c>
      <c r="B330" s="31" t="s">
        <v>30</v>
      </c>
      <c r="C330" s="363">
        <v>0.0</v>
      </c>
      <c r="D330" s="364">
        <v>0.0</v>
      </c>
      <c r="E330" s="364">
        <v>0.0</v>
      </c>
      <c r="F330" s="365"/>
      <c r="G330" s="366">
        <v>0.0</v>
      </c>
      <c r="H330" s="367">
        <v>0.0</v>
      </c>
      <c r="I330" s="368">
        <f t="shared" si="30"/>
        <v>0</v>
      </c>
      <c r="J330" s="78"/>
      <c r="K330" s="6"/>
      <c r="L330" s="179"/>
      <c r="M330" s="51"/>
      <c r="N330" s="49"/>
    </row>
    <row r="331" ht="15.75" customHeight="1">
      <c r="A331" s="30">
        <v>8.0</v>
      </c>
      <c r="B331" s="31" t="s">
        <v>31</v>
      </c>
      <c r="C331" s="363">
        <v>0.0</v>
      </c>
      <c r="D331" s="364">
        <v>0.0</v>
      </c>
      <c r="E331" s="364">
        <v>0.0</v>
      </c>
      <c r="F331" s="365"/>
      <c r="G331" s="366">
        <v>0.0</v>
      </c>
      <c r="H331" s="367" t="s">
        <v>49</v>
      </c>
      <c r="I331" s="368"/>
      <c r="J331" s="78"/>
      <c r="K331" s="6"/>
      <c r="L331" s="295"/>
      <c r="M331" s="51"/>
      <c r="N331" s="49"/>
    </row>
    <row r="332" ht="15.75" customHeight="1">
      <c r="A332" s="30">
        <v>9.0</v>
      </c>
      <c r="B332" s="31" t="s">
        <v>32</v>
      </c>
      <c r="C332" s="363">
        <v>30.0</v>
      </c>
      <c r="D332" s="364">
        <v>90.0</v>
      </c>
      <c r="E332" s="364">
        <v>60.0</v>
      </c>
      <c r="F332" s="365" t="s">
        <v>49</v>
      </c>
      <c r="G332" s="366">
        <v>60.0</v>
      </c>
      <c r="H332" s="367">
        <v>111.12</v>
      </c>
      <c r="I332" s="368">
        <f t="shared" ref="I332:I340" si="31">E332*H332/10</f>
        <v>666.72</v>
      </c>
      <c r="J332" s="78"/>
      <c r="K332" s="6"/>
      <c r="L332" s="179"/>
      <c r="M332" s="51"/>
      <c r="N332" s="49"/>
    </row>
    <row r="333" ht="15.75" customHeight="1">
      <c r="A333" s="30">
        <v>10.0</v>
      </c>
      <c r="B333" s="31" t="s">
        <v>33</v>
      </c>
      <c r="C333" s="363">
        <v>0.0</v>
      </c>
      <c r="D333" s="364">
        <v>0.0</v>
      </c>
      <c r="E333" s="364">
        <v>0.0</v>
      </c>
      <c r="F333" s="365"/>
      <c r="G333" s="366">
        <v>0.0</v>
      </c>
      <c r="H333" s="367"/>
      <c r="I333" s="368">
        <f t="shared" si="31"/>
        <v>0</v>
      </c>
      <c r="J333" s="78"/>
      <c r="K333" s="6"/>
      <c r="L333" s="179"/>
      <c r="M333" s="51"/>
      <c r="N333" s="49"/>
    </row>
    <row r="334" ht="15.75" customHeight="1">
      <c r="A334" s="30">
        <v>11.0</v>
      </c>
      <c r="B334" s="31" t="s">
        <v>34</v>
      </c>
      <c r="C334" s="363">
        <v>4.0</v>
      </c>
      <c r="D334" s="364">
        <v>0.0</v>
      </c>
      <c r="E334" s="364">
        <v>4.0</v>
      </c>
      <c r="F334" s="365"/>
      <c r="G334" s="366">
        <v>0.0</v>
      </c>
      <c r="H334" s="367">
        <v>110.5</v>
      </c>
      <c r="I334" s="368">
        <f t="shared" si="31"/>
        <v>44.2</v>
      </c>
      <c r="J334" s="78"/>
      <c r="K334" s="6"/>
      <c r="L334" s="179"/>
      <c r="M334" s="51"/>
      <c r="N334" s="49"/>
    </row>
    <row r="335" ht="15.75" customHeight="1">
      <c r="A335" s="30">
        <v>12.0</v>
      </c>
      <c r="B335" s="31" t="s">
        <v>35</v>
      </c>
      <c r="C335" s="363">
        <v>4.0</v>
      </c>
      <c r="D335" s="364">
        <v>0.0</v>
      </c>
      <c r="E335" s="364">
        <v>0.0</v>
      </c>
      <c r="F335" s="365"/>
      <c r="G335" s="366">
        <v>4.0</v>
      </c>
      <c r="H335" s="367">
        <v>110.0</v>
      </c>
      <c r="I335" s="368">
        <f t="shared" si="31"/>
        <v>0</v>
      </c>
      <c r="J335" s="78"/>
      <c r="K335" s="6"/>
      <c r="L335" s="179"/>
      <c r="M335" s="51"/>
      <c r="N335" s="49"/>
    </row>
    <row r="336" ht="15.75" customHeight="1">
      <c r="A336" s="30">
        <v>13.0</v>
      </c>
      <c r="B336" s="31" t="s">
        <v>36</v>
      </c>
      <c r="C336" s="363">
        <v>0.0</v>
      </c>
      <c r="D336" s="364">
        <v>0.0</v>
      </c>
      <c r="E336" s="364">
        <v>0.0</v>
      </c>
      <c r="F336" s="365"/>
      <c r="G336" s="366">
        <v>0.0</v>
      </c>
      <c r="H336" s="367">
        <v>0.0</v>
      </c>
      <c r="I336" s="368">
        <f t="shared" si="31"/>
        <v>0</v>
      </c>
      <c r="J336" s="78"/>
      <c r="K336" s="6"/>
      <c r="L336" s="179"/>
      <c r="M336" s="51"/>
      <c r="N336" s="49"/>
    </row>
    <row r="337" ht="15.75" customHeight="1">
      <c r="A337" s="30">
        <v>14.0</v>
      </c>
      <c r="B337" s="31" t="s">
        <v>37</v>
      </c>
      <c r="C337" s="363">
        <v>0.0</v>
      </c>
      <c r="D337" s="364">
        <v>3.0</v>
      </c>
      <c r="E337" s="364">
        <v>3.0</v>
      </c>
      <c r="F337" s="365"/>
      <c r="G337" s="366">
        <v>0.0</v>
      </c>
      <c r="H337" s="367">
        <v>110.0</v>
      </c>
      <c r="I337" s="368">
        <f t="shared" si="31"/>
        <v>33</v>
      </c>
      <c r="J337" s="78"/>
      <c r="K337" s="6"/>
      <c r="L337" s="179"/>
      <c r="M337" s="51"/>
      <c r="N337" s="49"/>
    </row>
    <row r="338" ht="15.75" customHeight="1">
      <c r="A338" s="30">
        <v>15.0</v>
      </c>
      <c r="B338" s="31" t="s">
        <v>38</v>
      </c>
      <c r="C338" s="363">
        <v>0.0</v>
      </c>
      <c r="D338" s="364">
        <v>0.0</v>
      </c>
      <c r="E338" s="364">
        <v>0.0</v>
      </c>
      <c r="F338" s="365" t="s">
        <v>49</v>
      </c>
      <c r="G338" s="366">
        <v>0.0</v>
      </c>
      <c r="H338" s="367"/>
      <c r="I338" s="368">
        <f t="shared" si="31"/>
        <v>0</v>
      </c>
      <c r="J338" s="78"/>
      <c r="K338" s="6"/>
      <c r="L338" s="179"/>
      <c r="M338" s="51"/>
      <c r="N338" s="49"/>
    </row>
    <row r="339" ht="15.75" customHeight="1">
      <c r="A339" s="30">
        <v>16.0</v>
      </c>
      <c r="B339" s="31" t="s">
        <v>39</v>
      </c>
      <c r="C339" s="363">
        <v>0.0</v>
      </c>
      <c r="D339" s="364">
        <v>0.0</v>
      </c>
      <c r="E339" s="364">
        <v>0.0</v>
      </c>
      <c r="F339" s="365"/>
      <c r="G339" s="366">
        <v>0.0</v>
      </c>
      <c r="H339" s="367"/>
      <c r="I339" s="368">
        <f t="shared" si="31"/>
        <v>0</v>
      </c>
      <c r="J339" s="78"/>
      <c r="K339" s="6"/>
      <c r="L339" s="179"/>
      <c r="M339" s="51"/>
      <c r="N339" s="49"/>
    </row>
    <row r="340" ht="15.75" customHeight="1">
      <c r="A340" s="30">
        <v>17.0</v>
      </c>
      <c r="B340" s="31" t="s">
        <v>40</v>
      </c>
      <c r="C340" s="363">
        <v>0.0</v>
      </c>
      <c r="D340" s="364">
        <v>1.0</v>
      </c>
      <c r="E340" s="364">
        <v>1.0</v>
      </c>
      <c r="F340" s="365" t="s">
        <v>49</v>
      </c>
      <c r="G340" s="366">
        <v>0.0</v>
      </c>
      <c r="H340" s="367">
        <v>110.0</v>
      </c>
      <c r="I340" s="368">
        <f t="shared" si="31"/>
        <v>11</v>
      </c>
      <c r="J340" s="78"/>
      <c r="K340" s="6"/>
      <c r="L340" s="179"/>
      <c r="M340" s="51"/>
      <c r="N340" s="49"/>
    </row>
    <row r="341" ht="15.75" customHeight="1">
      <c r="A341" s="63"/>
      <c r="B341" s="25" t="s">
        <v>41</v>
      </c>
      <c r="C341" s="365">
        <f t="shared" ref="C341:G341" si="32">SUM(C324:C340)</f>
        <v>38</v>
      </c>
      <c r="D341" s="365">
        <f t="shared" si="32"/>
        <v>95.1</v>
      </c>
      <c r="E341" s="365">
        <f t="shared" si="32"/>
        <v>69</v>
      </c>
      <c r="F341" s="365">
        <f t="shared" si="32"/>
        <v>0</v>
      </c>
      <c r="G341" s="366">
        <f t="shared" si="32"/>
        <v>64.1</v>
      </c>
      <c r="H341" s="369">
        <f>I341/E341*10</f>
        <v>111.0028986</v>
      </c>
      <c r="I341" s="368">
        <f>SUM(I324:I340)</f>
        <v>765.92</v>
      </c>
      <c r="J341" s="78"/>
      <c r="K341" s="6"/>
      <c r="L341" s="179"/>
      <c r="M341" s="59"/>
      <c r="N341" s="49"/>
    </row>
    <row r="342" ht="15.75" customHeight="1">
      <c r="A342" s="4"/>
      <c r="B342" s="4"/>
      <c r="C342" s="42"/>
      <c r="D342" s="42"/>
      <c r="E342" s="239"/>
      <c r="F342" s="42"/>
      <c r="G342" s="42"/>
      <c r="H342" s="49"/>
      <c r="I342" s="59"/>
      <c r="J342" s="42"/>
      <c r="K342" s="6"/>
      <c r="L342" s="179"/>
      <c r="M342" s="243"/>
      <c r="N342" s="243"/>
    </row>
    <row r="343" ht="15.75" customHeight="1">
      <c r="A343" s="4"/>
      <c r="B343" s="4"/>
      <c r="C343" s="42"/>
      <c r="D343" s="42"/>
      <c r="E343" s="239"/>
      <c r="F343" s="42"/>
      <c r="G343" s="42"/>
      <c r="H343" s="49"/>
      <c r="I343" s="59"/>
      <c r="J343" s="42"/>
      <c r="K343" s="6"/>
      <c r="L343" s="179"/>
      <c r="M343" s="243"/>
      <c r="N343" s="243"/>
    </row>
    <row r="344" ht="15.75" customHeight="1">
      <c r="A344" s="4"/>
      <c r="B344" s="4"/>
      <c r="C344" s="42"/>
      <c r="D344" s="42"/>
      <c r="E344" s="239"/>
      <c r="F344" s="42"/>
      <c r="G344" s="42"/>
      <c r="H344" s="49"/>
      <c r="I344" s="59"/>
      <c r="J344" s="42"/>
      <c r="K344" s="6"/>
      <c r="L344" s="179"/>
      <c r="M344" s="243"/>
      <c r="N344" s="243"/>
    </row>
    <row r="345" ht="15.75" customHeight="1">
      <c r="A345" s="4"/>
      <c r="B345" s="4"/>
      <c r="C345" s="42"/>
      <c r="D345" s="42"/>
      <c r="E345" s="239"/>
      <c r="F345" s="42"/>
      <c r="G345" s="42"/>
      <c r="H345" s="49"/>
      <c r="I345" s="59"/>
      <c r="J345" s="42"/>
      <c r="K345" s="6"/>
      <c r="L345" s="179"/>
      <c r="M345" s="243"/>
      <c r="N345" s="243"/>
    </row>
    <row r="346" ht="15.75" customHeight="1">
      <c r="A346" s="4"/>
      <c r="B346" s="4"/>
      <c r="C346" s="42"/>
      <c r="D346" s="42"/>
      <c r="E346" s="239"/>
      <c r="F346" s="42"/>
      <c r="G346" s="42"/>
      <c r="H346" s="49"/>
      <c r="I346" s="59"/>
      <c r="J346" s="42"/>
      <c r="K346" s="6"/>
      <c r="L346" s="179"/>
      <c r="M346" s="243"/>
      <c r="N346" s="243"/>
    </row>
    <row r="347" ht="15.75" customHeight="1">
      <c r="A347" s="4"/>
      <c r="B347" s="4"/>
      <c r="C347" s="42"/>
      <c r="D347" s="42"/>
      <c r="E347" s="239"/>
      <c r="F347" s="42"/>
      <c r="G347" s="42"/>
      <c r="H347" s="49"/>
      <c r="I347" s="59"/>
      <c r="J347" s="42"/>
      <c r="K347" s="6"/>
      <c r="L347" s="179"/>
      <c r="M347" s="243"/>
      <c r="N347" s="243"/>
    </row>
    <row r="348" ht="15.75" customHeight="1">
      <c r="A348" s="4"/>
      <c r="B348" s="4"/>
      <c r="C348" s="42"/>
      <c r="D348" s="42"/>
      <c r="E348" s="239"/>
      <c r="F348" s="42"/>
      <c r="G348" s="42"/>
      <c r="H348" s="49"/>
      <c r="I348" s="59"/>
      <c r="J348" s="42"/>
      <c r="K348" s="6"/>
      <c r="L348" s="179"/>
      <c r="M348" s="243"/>
      <c r="N348" s="243"/>
    </row>
    <row r="349" ht="15.75" customHeight="1">
      <c r="A349" s="4"/>
      <c r="B349" s="4"/>
      <c r="C349" s="42"/>
      <c r="D349" s="42"/>
      <c r="E349" s="239"/>
      <c r="F349" s="42"/>
      <c r="G349" s="42"/>
      <c r="H349" s="49"/>
      <c r="I349" s="59"/>
      <c r="J349" s="42"/>
      <c r="K349" s="6"/>
      <c r="L349" s="179"/>
      <c r="M349" s="243"/>
      <c r="N349" s="243"/>
    </row>
    <row r="350" ht="15.75" customHeight="1">
      <c r="A350" s="4"/>
      <c r="B350" s="4"/>
      <c r="C350" s="42"/>
      <c r="D350" s="42"/>
      <c r="E350" s="239"/>
      <c r="F350" s="42"/>
      <c r="G350" s="42"/>
      <c r="H350" s="49"/>
      <c r="I350" s="59"/>
      <c r="J350" s="42"/>
      <c r="K350" s="6"/>
      <c r="L350" s="179"/>
    </row>
    <row r="351" ht="15.75" customHeight="1">
      <c r="A351" s="4"/>
      <c r="B351" s="4"/>
      <c r="C351" s="42"/>
      <c r="D351" s="42"/>
      <c r="E351" s="239"/>
      <c r="F351" s="42"/>
      <c r="G351" s="42"/>
      <c r="H351" s="49"/>
      <c r="I351" s="59"/>
      <c r="J351" s="42"/>
      <c r="K351" s="6"/>
      <c r="L351" s="179"/>
    </row>
    <row r="352" ht="15.75" customHeight="1">
      <c r="A352" s="4"/>
      <c r="B352" s="4"/>
      <c r="C352" s="42"/>
      <c r="D352" s="42"/>
      <c r="E352" s="239"/>
      <c r="F352" s="42"/>
      <c r="G352" s="42"/>
      <c r="H352" s="49"/>
      <c r="I352" s="59"/>
      <c r="J352" s="42"/>
      <c r="K352" s="6"/>
      <c r="L352" s="179"/>
    </row>
    <row r="353" ht="15.75" customHeight="1">
      <c r="A353" s="4"/>
      <c r="B353" s="4"/>
      <c r="C353" s="42"/>
      <c r="D353" s="42"/>
      <c r="E353" s="239"/>
      <c r="F353" s="42"/>
      <c r="G353" s="42"/>
      <c r="H353" s="49"/>
      <c r="I353" s="59"/>
      <c r="J353" s="42"/>
      <c r="K353" s="6"/>
      <c r="L353" s="179"/>
    </row>
    <row r="354" ht="15.75" customHeight="1">
      <c r="A354" s="4"/>
      <c r="B354" s="4"/>
      <c r="C354" s="42"/>
      <c r="D354" s="42"/>
      <c r="E354" s="239"/>
      <c r="F354" s="42"/>
      <c r="G354" s="42"/>
      <c r="H354" s="49"/>
      <c r="I354" s="59"/>
      <c r="J354" s="42"/>
      <c r="K354" s="6"/>
      <c r="L354" s="179"/>
    </row>
    <row r="355" ht="15.75" customHeight="1">
      <c r="A355" s="4"/>
      <c r="B355" s="4"/>
      <c r="C355" s="42"/>
      <c r="D355" s="42"/>
      <c r="E355" s="239"/>
      <c r="F355" s="42"/>
      <c r="G355" s="42"/>
      <c r="H355" s="49"/>
      <c r="I355" s="59"/>
      <c r="J355" s="42"/>
      <c r="K355" s="6"/>
      <c r="L355" s="179"/>
    </row>
    <row r="356" ht="15.75" customHeight="1">
      <c r="A356" s="4"/>
      <c r="B356" s="4"/>
      <c r="C356" s="42"/>
      <c r="D356" s="42"/>
      <c r="E356" s="239"/>
      <c r="F356" s="42"/>
      <c r="G356" s="42"/>
      <c r="H356" s="49"/>
      <c r="I356" s="59"/>
      <c r="J356" s="42"/>
      <c r="K356" s="6"/>
      <c r="L356" s="179"/>
    </row>
    <row r="357" ht="15.75" customHeight="1">
      <c r="A357" s="4"/>
      <c r="B357" s="4"/>
      <c r="C357" s="42"/>
      <c r="D357" s="42"/>
      <c r="E357" s="239"/>
      <c r="F357" s="42"/>
      <c r="G357" s="42"/>
      <c r="H357" s="49"/>
      <c r="I357" s="59"/>
      <c r="J357" s="42"/>
      <c r="K357" s="6"/>
      <c r="L357" s="179"/>
    </row>
    <row r="358" ht="15.75" customHeight="1">
      <c r="A358" s="4"/>
      <c r="B358" s="4"/>
      <c r="C358" s="42"/>
      <c r="D358" s="42"/>
      <c r="E358" s="239"/>
      <c r="F358" s="42"/>
      <c r="G358" s="42"/>
      <c r="H358" s="49"/>
      <c r="I358" s="59"/>
      <c r="J358" s="42"/>
      <c r="K358" s="6"/>
      <c r="L358" s="179"/>
    </row>
    <row r="359" ht="15.75" customHeight="1">
      <c r="A359" s="4"/>
      <c r="B359" s="4"/>
      <c r="C359" s="42"/>
      <c r="D359" s="42"/>
      <c r="E359" s="239"/>
      <c r="F359" s="42"/>
      <c r="G359" s="42"/>
      <c r="H359" s="49"/>
      <c r="I359" s="59"/>
      <c r="J359" s="42"/>
      <c r="K359" s="6"/>
      <c r="L359" s="179"/>
    </row>
    <row r="360" ht="15.75" customHeight="1">
      <c r="E360" s="202"/>
      <c r="G360" s="177"/>
      <c r="H360" s="178"/>
      <c r="L360" s="179"/>
    </row>
    <row r="361" ht="15.75" customHeight="1">
      <c r="E361" s="202"/>
      <c r="G361" s="177"/>
      <c r="H361" s="178"/>
      <c r="L361" s="179"/>
    </row>
    <row r="362" ht="15.75" customHeight="1">
      <c r="E362" s="202"/>
      <c r="G362" s="177"/>
      <c r="H362" s="178"/>
      <c r="L362" s="179"/>
    </row>
    <row r="363" ht="15.75" customHeight="1">
      <c r="E363" s="202"/>
      <c r="G363" s="177"/>
      <c r="H363" s="178"/>
      <c r="L363" s="179"/>
    </row>
    <row r="364" ht="15.75" customHeight="1">
      <c r="E364" s="202"/>
      <c r="G364" s="177"/>
      <c r="H364" s="178"/>
      <c r="L364" s="179"/>
    </row>
    <row r="365" ht="15.75" customHeight="1">
      <c r="E365" s="202"/>
      <c r="G365" s="177"/>
      <c r="H365" s="178"/>
      <c r="L365" s="179"/>
    </row>
    <row r="366" ht="15.75" customHeight="1">
      <c r="E366" s="202"/>
      <c r="G366" s="177"/>
      <c r="H366" s="178"/>
      <c r="L366" s="179"/>
    </row>
    <row r="367" ht="15.75" customHeight="1">
      <c r="E367" s="202"/>
      <c r="G367" s="177"/>
      <c r="H367" s="178"/>
      <c r="L367" s="179"/>
    </row>
    <row r="368" ht="15.75" customHeight="1">
      <c r="E368" s="202"/>
      <c r="G368" s="177"/>
      <c r="H368" s="178"/>
      <c r="L368" s="179"/>
    </row>
    <row r="369" ht="15.75" customHeight="1">
      <c r="E369" s="202"/>
      <c r="G369" s="177"/>
      <c r="H369" s="178"/>
      <c r="L369" s="179"/>
    </row>
    <row r="370" ht="15.75" customHeight="1">
      <c r="E370" s="202"/>
      <c r="G370" s="177"/>
      <c r="H370" s="178"/>
      <c r="L370" s="179"/>
    </row>
    <row r="371" ht="15.75" customHeight="1">
      <c r="E371" s="202"/>
      <c r="G371" s="177"/>
      <c r="H371" s="178"/>
      <c r="L371" s="179"/>
    </row>
    <row r="372" ht="15.75" customHeight="1">
      <c r="E372" s="202"/>
      <c r="G372" s="177"/>
      <c r="H372" s="178"/>
      <c r="L372" s="179"/>
    </row>
    <row r="373" ht="15.75" customHeight="1">
      <c r="E373" s="202"/>
      <c r="G373" s="177"/>
      <c r="H373" s="178"/>
      <c r="L373" s="179"/>
    </row>
    <row r="374" ht="15.75" customHeight="1">
      <c r="E374" s="202"/>
      <c r="G374" s="177"/>
      <c r="H374" s="178"/>
      <c r="L374" s="179"/>
    </row>
    <row r="375" ht="15.75" customHeight="1">
      <c r="E375" s="202"/>
      <c r="G375" s="177"/>
      <c r="H375" s="178"/>
      <c r="L375" s="179"/>
    </row>
    <row r="376" ht="15.75" customHeight="1">
      <c r="E376" s="202"/>
      <c r="G376" s="177"/>
      <c r="H376" s="178"/>
      <c r="L376" s="179"/>
    </row>
    <row r="377" ht="15.75" customHeight="1">
      <c r="E377" s="202"/>
      <c r="G377" s="177"/>
      <c r="H377" s="178"/>
      <c r="L377" s="179"/>
    </row>
    <row r="378" ht="15.75" customHeight="1">
      <c r="E378" s="202"/>
      <c r="G378" s="177"/>
      <c r="H378" s="178"/>
      <c r="L378" s="179"/>
    </row>
    <row r="379" ht="15.75" customHeight="1">
      <c r="E379" s="202"/>
      <c r="G379" s="177"/>
      <c r="H379" s="178"/>
      <c r="L379" s="179"/>
    </row>
    <row r="380" ht="15.75" customHeight="1">
      <c r="E380" s="202"/>
      <c r="G380" s="177"/>
      <c r="H380" s="178"/>
      <c r="L380" s="179"/>
    </row>
    <row r="381" ht="15.75" customHeight="1">
      <c r="E381" s="202"/>
      <c r="G381" s="177"/>
      <c r="H381" s="178"/>
      <c r="L381" s="179"/>
    </row>
    <row r="382" ht="15.75" customHeight="1">
      <c r="E382" s="202"/>
      <c r="G382" s="177"/>
      <c r="H382" s="178"/>
      <c r="L382" s="179"/>
    </row>
    <row r="383" ht="15.75" customHeight="1">
      <c r="E383" s="202"/>
      <c r="G383" s="177"/>
      <c r="H383" s="178"/>
      <c r="L383" s="179"/>
    </row>
    <row r="384" ht="15.75" customHeight="1">
      <c r="E384" s="202"/>
      <c r="G384" s="177"/>
      <c r="H384" s="178"/>
      <c r="L384" s="179"/>
    </row>
    <row r="385" ht="15.75" customHeight="1">
      <c r="E385" s="202"/>
      <c r="G385" s="177"/>
      <c r="H385" s="178"/>
      <c r="L385" s="179"/>
    </row>
    <row r="386" ht="15.75" customHeight="1">
      <c r="E386" s="202"/>
      <c r="G386" s="177"/>
      <c r="H386" s="178"/>
      <c r="L386" s="179"/>
    </row>
    <row r="387" ht="15.75" customHeight="1">
      <c r="E387" s="202"/>
      <c r="G387" s="177"/>
      <c r="H387" s="178"/>
      <c r="L387" s="179"/>
    </row>
    <row r="388" ht="15.75" customHeight="1">
      <c r="E388" s="202"/>
      <c r="G388" s="177"/>
      <c r="H388" s="178"/>
      <c r="L388" s="179"/>
    </row>
    <row r="389" ht="15.75" customHeight="1">
      <c r="E389" s="202"/>
      <c r="G389" s="177"/>
      <c r="H389" s="178"/>
      <c r="L389" s="179"/>
    </row>
    <row r="390" ht="15.75" customHeight="1">
      <c r="E390" s="202"/>
      <c r="G390" s="177"/>
      <c r="H390" s="178"/>
      <c r="L390" s="179"/>
    </row>
    <row r="391" ht="15.75" customHeight="1">
      <c r="E391" s="202"/>
      <c r="G391" s="177"/>
      <c r="H391" s="178"/>
      <c r="L391" s="179"/>
    </row>
    <row r="392" ht="15.75" customHeight="1">
      <c r="E392" s="202"/>
      <c r="G392" s="177"/>
      <c r="H392" s="178"/>
      <c r="L392" s="179"/>
    </row>
    <row r="393" ht="15.75" customHeight="1">
      <c r="E393" s="202"/>
      <c r="G393" s="177"/>
      <c r="H393" s="178"/>
      <c r="L393" s="179"/>
    </row>
    <row r="394" ht="15.75" customHeight="1">
      <c r="E394" s="202"/>
      <c r="G394" s="177"/>
      <c r="H394" s="178"/>
      <c r="L394" s="179"/>
    </row>
    <row r="395" ht="15.75" customHeight="1">
      <c r="E395" s="202"/>
      <c r="G395" s="177"/>
      <c r="H395" s="178"/>
      <c r="L395" s="179"/>
    </row>
    <row r="396" ht="15.75" customHeight="1">
      <c r="E396" s="202"/>
      <c r="G396" s="177"/>
      <c r="H396" s="178"/>
      <c r="L396" s="179"/>
    </row>
    <row r="397" ht="15.75" customHeight="1">
      <c r="E397" s="202"/>
      <c r="G397" s="177"/>
      <c r="H397" s="178"/>
      <c r="L397" s="179"/>
    </row>
    <row r="398" ht="15.75" customHeight="1">
      <c r="E398" s="202"/>
      <c r="G398" s="177"/>
      <c r="H398" s="178"/>
      <c r="L398" s="179"/>
    </row>
    <row r="399" ht="15.75" customHeight="1">
      <c r="E399" s="202"/>
      <c r="G399" s="177"/>
      <c r="H399" s="178"/>
      <c r="L399" s="179"/>
    </row>
    <row r="400" ht="15.75" customHeight="1">
      <c r="E400" s="202"/>
      <c r="G400" s="177"/>
      <c r="H400" s="178"/>
      <c r="L400" s="179"/>
    </row>
    <row r="401" ht="15.75" customHeight="1">
      <c r="E401" s="202"/>
      <c r="G401" s="177"/>
      <c r="H401" s="178"/>
      <c r="L401" s="179"/>
    </row>
    <row r="402" ht="15.75" customHeight="1">
      <c r="E402" s="202"/>
      <c r="G402" s="177"/>
      <c r="H402" s="178"/>
      <c r="L402" s="179"/>
    </row>
    <row r="403" ht="15.75" customHeight="1">
      <c r="E403" s="202"/>
      <c r="G403" s="177"/>
      <c r="H403" s="178"/>
      <c r="L403" s="179"/>
    </row>
    <row r="404" ht="15.75" customHeight="1">
      <c r="E404" s="202"/>
      <c r="G404" s="177"/>
      <c r="H404" s="178"/>
      <c r="L404" s="179"/>
    </row>
    <row r="405" ht="15.75" customHeight="1">
      <c r="E405" s="202"/>
      <c r="G405" s="177"/>
      <c r="H405" s="178"/>
      <c r="L405" s="179"/>
    </row>
    <row r="406" ht="15.75" customHeight="1">
      <c r="E406" s="202"/>
      <c r="G406" s="177"/>
      <c r="H406" s="178"/>
      <c r="L406" s="179"/>
    </row>
    <row r="407" ht="15.75" customHeight="1">
      <c r="E407" s="202"/>
      <c r="G407" s="177"/>
      <c r="H407" s="178"/>
      <c r="L407" s="179"/>
    </row>
    <row r="408" ht="15.75" customHeight="1">
      <c r="E408" s="202"/>
      <c r="G408" s="177"/>
      <c r="H408" s="178"/>
      <c r="L408" s="179"/>
    </row>
    <row r="409" ht="15.75" customHeight="1">
      <c r="E409" s="202"/>
      <c r="G409" s="177"/>
      <c r="H409" s="178"/>
      <c r="L409" s="179"/>
    </row>
    <row r="410" ht="15.75" customHeight="1">
      <c r="E410" s="202"/>
      <c r="G410" s="177"/>
      <c r="H410" s="178"/>
      <c r="L410" s="179"/>
    </row>
    <row r="411" ht="15.75" customHeight="1">
      <c r="E411" s="202"/>
      <c r="G411" s="177"/>
      <c r="H411" s="178"/>
      <c r="L411" s="179"/>
    </row>
    <row r="412" ht="15.75" customHeight="1">
      <c r="E412" s="202"/>
      <c r="G412" s="177"/>
      <c r="H412" s="178"/>
      <c r="L412" s="179"/>
    </row>
    <row r="413" ht="15.75" customHeight="1">
      <c r="E413" s="202"/>
      <c r="G413" s="177"/>
      <c r="H413" s="178"/>
      <c r="L413" s="179"/>
    </row>
    <row r="414" ht="15.75" customHeight="1">
      <c r="E414" s="202"/>
      <c r="G414" s="177"/>
      <c r="H414" s="178"/>
      <c r="L414" s="179"/>
    </row>
    <row r="415" ht="15.75" customHeight="1">
      <c r="E415" s="202"/>
      <c r="G415" s="177"/>
      <c r="H415" s="178"/>
      <c r="L415" s="179"/>
    </row>
    <row r="416" ht="15.75" customHeight="1">
      <c r="E416" s="202"/>
      <c r="G416" s="177"/>
      <c r="H416" s="178"/>
      <c r="L416" s="179"/>
    </row>
    <row r="417" ht="15.75" customHeight="1">
      <c r="E417" s="202"/>
      <c r="G417" s="177"/>
      <c r="H417" s="178"/>
      <c r="L417" s="179"/>
    </row>
    <row r="418" ht="15.75" customHeight="1">
      <c r="E418" s="202"/>
      <c r="G418" s="177"/>
      <c r="H418" s="178"/>
      <c r="L418" s="179"/>
    </row>
    <row r="419" ht="15.75" customHeight="1">
      <c r="E419" s="202"/>
      <c r="G419" s="177"/>
      <c r="H419" s="178"/>
      <c r="L419" s="179"/>
    </row>
    <row r="420" ht="15.75" customHeight="1">
      <c r="E420" s="202"/>
      <c r="G420" s="177"/>
      <c r="H420" s="178"/>
      <c r="L420" s="179"/>
    </row>
    <row r="421" ht="15.75" customHeight="1">
      <c r="E421" s="202"/>
      <c r="G421" s="177"/>
      <c r="H421" s="178"/>
      <c r="L421" s="179"/>
    </row>
    <row r="422" ht="15.75" customHeight="1">
      <c r="E422" s="202"/>
      <c r="G422" s="177"/>
      <c r="H422" s="178"/>
      <c r="L422" s="179"/>
    </row>
    <row r="423" ht="15.75" customHeight="1">
      <c r="E423" s="202"/>
      <c r="G423" s="177"/>
      <c r="H423" s="178"/>
      <c r="L423" s="179"/>
    </row>
    <row r="424" ht="15.75" customHeight="1">
      <c r="E424" s="202"/>
      <c r="G424" s="177"/>
      <c r="H424" s="178"/>
      <c r="L424" s="179"/>
    </row>
    <row r="425" ht="15.75" customHeight="1">
      <c r="E425" s="202"/>
      <c r="G425" s="177"/>
      <c r="H425" s="178"/>
      <c r="L425" s="179"/>
    </row>
    <row r="426" ht="15.75" customHeight="1">
      <c r="E426" s="202"/>
      <c r="G426" s="177"/>
      <c r="H426" s="178"/>
      <c r="L426" s="179"/>
    </row>
    <row r="427" ht="15.75" customHeight="1">
      <c r="E427" s="202"/>
      <c r="G427" s="177"/>
      <c r="H427" s="178"/>
      <c r="L427" s="179"/>
    </row>
    <row r="428" ht="15.75" customHeight="1">
      <c r="E428" s="202"/>
      <c r="G428" s="177"/>
      <c r="H428" s="178"/>
      <c r="L428" s="179"/>
    </row>
    <row r="429" ht="15.75" customHeight="1">
      <c r="E429" s="202"/>
      <c r="G429" s="177"/>
      <c r="H429" s="178"/>
      <c r="L429" s="179"/>
    </row>
    <row r="430" ht="15.75" customHeight="1">
      <c r="E430" s="202"/>
      <c r="G430" s="177"/>
      <c r="H430" s="178"/>
      <c r="L430" s="179"/>
    </row>
    <row r="431" ht="15.75" customHeight="1">
      <c r="E431" s="202"/>
      <c r="G431" s="177"/>
      <c r="H431" s="178"/>
      <c r="L431" s="179"/>
    </row>
    <row r="432" ht="15.75" customHeight="1">
      <c r="E432" s="202"/>
      <c r="G432" s="177"/>
      <c r="H432" s="178"/>
      <c r="L432" s="179"/>
    </row>
    <row r="433" ht="15.75" customHeight="1">
      <c r="E433" s="202"/>
      <c r="G433" s="177"/>
      <c r="H433" s="178"/>
      <c r="L433" s="179"/>
    </row>
    <row r="434" ht="15.75" customHeight="1">
      <c r="E434" s="202"/>
      <c r="G434" s="177"/>
      <c r="H434" s="178"/>
      <c r="L434" s="179"/>
    </row>
    <row r="435" ht="15.75" customHeight="1">
      <c r="E435" s="202"/>
      <c r="G435" s="177"/>
      <c r="H435" s="178"/>
      <c r="L435" s="179"/>
    </row>
    <row r="436" ht="15.75" customHeight="1">
      <c r="E436" s="202"/>
      <c r="G436" s="177"/>
      <c r="H436" s="178"/>
      <c r="L436" s="179"/>
    </row>
    <row r="437" ht="15.75" customHeight="1">
      <c r="E437" s="202"/>
      <c r="G437" s="177"/>
      <c r="H437" s="178"/>
      <c r="L437" s="179"/>
    </row>
    <row r="438" ht="15.75" customHeight="1">
      <c r="E438" s="202"/>
      <c r="G438" s="177"/>
      <c r="H438" s="178"/>
      <c r="L438" s="179"/>
    </row>
    <row r="439" ht="15.75" customHeight="1">
      <c r="E439" s="202"/>
      <c r="G439" s="177"/>
      <c r="H439" s="178"/>
      <c r="L439" s="179"/>
    </row>
    <row r="440" ht="15.75" customHeight="1">
      <c r="E440" s="202"/>
      <c r="G440" s="177"/>
      <c r="H440" s="178"/>
      <c r="L440" s="179"/>
    </row>
    <row r="441" ht="15.75" customHeight="1">
      <c r="E441" s="202"/>
      <c r="G441" s="177"/>
      <c r="H441" s="178"/>
      <c r="L441" s="179"/>
    </row>
    <row r="442" ht="15.75" customHeight="1">
      <c r="E442" s="202"/>
      <c r="G442" s="177"/>
      <c r="H442" s="178"/>
      <c r="L442" s="179"/>
    </row>
    <row r="443" ht="15.75" customHeight="1">
      <c r="E443" s="202"/>
      <c r="G443" s="177"/>
      <c r="H443" s="178"/>
      <c r="L443" s="179"/>
    </row>
    <row r="444" ht="15.75" customHeight="1">
      <c r="E444" s="202"/>
      <c r="G444" s="177"/>
      <c r="H444" s="178"/>
      <c r="L444" s="179"/>
    </row>
    <row r="445" ht="15.75" customHeight="1">
      <c r="E445" s="202"/>
      <c r="G445" s="177"/>
      <c r="H445" s="178"/>
      <c r="L445" s="179"/>
    </row>
    <row r="446" ht="15.75" customHeight="1">
      <c r="E446" s="202"/>
      <c r="G446" s="177"/>
      <c r="H446" s="178"/>
      <c r="L446" s="179"/>
    </row>
    <row r="447" ht="15.75" customHeight="1">
      <c r="E447" s="202"/>
      <c r="G447" s="177"/>
      <c r="H447" s="178"/>
      <c r="L447" s="179"/>
    </row>
    <row r="448" ht="15.75" customHeight="1">
      <c r="E448" s="202"/>
      <c r="G448" s="177"/>
      <c r="H448" s="178"/>
      <c r="L448" s="179"/>
    </row>
    <row r="449" ht="15.75" customHeight="1">
      <c r="E449" s="202"/>
      <c r="G449" s="177"/>
      <c r="H449" s="178"/>
      <c r="L449" s="179"/>
    </row>
    <row r="450" ht="15.75" customHeight="1">
      <c r="E450" s="202"/>
      <c r="G450" s="177"/>
      <c r="H450" s="178"/>
      <c r="L450" s="179"/>
    </row>
    <row r="451" ht="15.75" customHeight="1">
      <c r="E451" s="202"/>
      <c r="G451" s="177"/>
      <c r="H451" s="178"/>
      <c r="L451" s="179"/>
    </row>
    <row r="452" ht="15.75" customHeight="1">
      <c r="E452" s="202"/>
      <c r="G452" s="177"/>
      <c r="H452" s="178"/>
      <c r="L452" s="179"/>
    </row>
    <row r="453" ht="15.75" customHeight="1">
      <c r="E453" s="202"/>
      <c r="G453" s="177"/>
      <c r="H453" s="178"/>
      <c r="L453" s="179"/>
    </row>
    <row r="454" ht="15.75" customHeight="1">
      <c r="E454" s="202"/>
      <c r="G454" s="177"/>
      <c r="H454" s="178"/>
      <c r="L454" s="179"/>
    </row>
    <row r="455" ht="15.75" customHeight="1">
      <c r="E455" s="202"/>
      <c r="G455" s="177"/>
      <c r="H455" s="178"/>
      <c r="L455" s="179"/>
    </row>
    <row r="456" ht="15.75" customHeight="1">
      <c r="E456" s="202"/>
      <c r="G456" s="177"/>
      <c r="H456" s="178"/>
      <c r="L456" s="179"/>
    </row>
    <row r="457" ht="15.75" customHeight="1">
      <c r="E457" s="202"/>
      <c r="G457" s="177"/>
      <c r="H457" s="178"/>
      <c r="L457" s="179"/>
    </row>
    <row r="458" ht="15.75" customHeight="1">
      <c r="E458" s="202"/>
      <c r="G458" s="177"/>
      <c r="H458" s="178"/>
      <c r="L458" s="179"/>
    </row>
    <row r="459" ht="15.75" customHeight="1">
      <c r="E459" s="202"/>
      <c r="G459" s="177"/>
      <c r="H459" s="178"/>
      <c r="L459" s="179"/>
    </row>
    <row r="460" ht="15.75" customHeight="1">
      <c r="E460" s="202"/>
      <c r="G460" s="177"/>
      <c r="H460" s="178"/>
      <c r="L460" s="179"/>
    </row>
    <row r="461" ht="15.75" customHeight="1">
      <c r="E461" s="202"/>
      <c r="G461" s="177"/>
      <c r="H461" s="178"/>
      <c r="L461" s="179"/>
    </row>
    <row r="462" ht="15.75" customHeight="1">
      <c r="E462" s="202"/>
      <c r="G462" s="177"/>
      <c r="H462" s="178"/>
      <c r="L462" s="179"/>
    </row>
    <row r="463" ht="15.75" customHeight="1">
      <c r="E463" s="202"/>
      <c r="G463" s="177"/>
      <c r="H463" s="178"/>
      <c r="L463" s="179"/>
    </row>
    <row r="464" ht="15.75" customHeight="1">
      <c r="E464" s="202"/>
      <c r="G464" s="177"/>
      <c r="H464" s="178"/>
      <c r="L464" s="179"/>
    </row>
    <row r="465" ht="15.75" customHeight="1">
      <c r="E465" s="202"/>
      <c r="G465" s="177"/>
      <c r="H465" s="178"/>
      <c r="L465" s="179"/>
    </row>
    <row r="466" ht="15.75" customHeight="1">
      <c r="E466" s="202"/>
      <c r="G466" s="177"/>
      <c r="H466" s="178"/>
      <c r="L466" s="179"/>
    </row>
    <row r="467" ht="15.75" customHeight="1">
      <c r="E467" s="202"/>
      <c r="G467" s="177"/>
      <c r="H467" s="178"/>
      <c r="L467" s="179"/>
    </row>
    <row r="468" ht="15.75" customHeight="1">
      <c r="E468" s="202"/>
      <c r="G468" s="177"/>
      <c r="H468" s="178"/>
      <c r="L468" s="179"/>
    </row>
    <row r="469" ht="15.75" customHeight="1">
      <c r="E469" s="202"/>
      <c r="G469" s="177"/>
      <c r="H469" s="178"/>
      <c r="L469" s="179"/>
    </row>
    <row r="470" ht="15.75" customHeight="1">
      <c r="E470" s="202"/>
      <c r="G470" s="177"/>
      <c r="H470" s="178"/>
      <c r="L470" s="179"/>
    </row>
    <row r="471" ht="15.75" customHeight="1">
      <c r="E471" s="202"/>
      <c r="G471" s="177"/>
      <c r="H471" s="178"/>
      <c r="L471" s="179"/>
    </row>
    <row r="472" ht="15.75" customHeight="1">
      <c r="E472" s="202"/>
      <c r="G472" s="177"/>
      <c r="H472" s="178"/>
      <c r="L472" s="179"/>
    </row>
    <row r="473" ht="15.75" customHeight="1">
      <c r="E473" s="202"/>
      <c r="G473" s="177"/>
      <c r="H473" s="178"/>
      <c r="L473" s="179"/>
    </row>
    <row r="474" ht="15.75" customHeight="1">
      <c r="E474" s="202"/>
      <c r="G474" s="177"/>
      <c r="H474" s="178"/>
      <c r="L474" s="179"/>
    </row>
    <row r="475" ht="15.75" customHeight="1">
      <c r="E475" s="202"/>
      <c r="G475" s="177"/>
      <c r="H475" s="178"/>
      <c r="L475" s="179"/>
    </row>
    <row r="476" ht="15.75" customHeight="1">
      <c r="E476" s="202"/>
      <c r="G476" s="177"/>
      <c r="H476" s="178"/>
      <c r="L476" s="179"/>
    </row>
    <row r="477" ht="15.75" customHeight="1">
      <c r="E477" s="202"/>
      <c r="G477" s="177"/>
      <c r="H477" s="178"/>
      <c r="L477" s="179"/>
    </row>
    <row r="478" ht="15.75" customHeight="1">
      <c r="E478" s="202"/>
      <c r="G478" s="177"/>
      <c r="H478" s="178"/>
      <c r="L478" s="179"/>
    </row>
    <row r="479" ht="15.75" customHeight="1">
      <c r="E479" s="202"/>
      <c r="G479" s="177"/>
      <c r="H479" s="178"/>
      <c r="L479" s="179"/>
    </row>
    <row r="480" ht="15.75" customHeight="1">
      <c r="E480" s="202"/>
      <c r="G480" s="177"/>
      <c r="H480" s="178"/>
      <c r="L480" s="179"/>
    </row>
    <row r="481" ht="15.75" customHeight="1">
      <c r="E481" s="202"/>
      <c r="G481" s="177"/>
      <c r="H481" s="178"/>
      <c r="L481" s="179"/>
    </row>
    <row r="482" ht="15.75" customHeight="1">
      <c r="E482" s="202"/>
      <c r="G482" s="177"/>
      <c r="H482" s="178"/>
      <c r="L482" s="179"/>
    </row>
    <row r="483" ht="15.75" customHeight="1">
      <c r="E483" s="202"/>
      <c r="G483" s="177"/>
      <c r="H483" s="178"/>
      <c r="L483" s="179"/>
    </row>
    <row r="484" ht="15.75" customHeight="1">
      <c r="E484" s="202"/>
      <c r="G484" s="177"/>
      <c r="H484" s="178"/>
      <c r="L484" s="179"/>
    </row>
    <row r="485" ht="15.75" customHeight="1">
      <c r="E485" s="202"/>
      <c r="G485" s="177"/>
      <c r="H485" s="178"/>
      <c r="L485" s="179"/>
    </row>
    <row r="486" ht="15.75" customHeight="1">
      <c r="E486" s="202"/>
      <c r="G486" s="177"/>
      <c r="H486" s="178"/>
      <c r="L486" s="179"/>
    </row>
    <row r="487" ht="15.75" customHeight="1">
      <c r="E487" s="202"/>
      <c r="G487" s="177"/>
      <c r="H487" s="178"/>
      <c r="L487" s="179"/>
    </row>
    <row r="488" ht="15.75" customHeight="1">
      <c r="E488" s="202"/>
      <c r="G488" s="177"/>
      <c r="H488" s="178"/>
      <c r="L488" s="179"/>
    </row>
    <row r="489" ht="15.75" customHeight="1">
      <c r="E489" s="202"/>
      <c r="G489" s="177"/>
      <c r="H489" s="178"/>
      <c r="L489" s="179"/>
    </row>
    <row r="490" ht="15.75" customHeight="1">
      <c r="E490" s="202"/>
      <c r="G490" s="177"/>
      <c r="H490" s="178"/>
      <c r="L490" s="179"/>
    </row>
    <row r="491" ht="15.75" customHeight="1">
      <c r="E491" s="202"/>
      <c r="G491" s="177"/>
      <c r="H491" s="178"/>
      <c r="L491" s="179"/>
    </row>
    <row r="492" ht="15.75" customHeight="1">
      <c r="E492" s="202"/>
      <c r="G492" s="177"/>
      <c r="H492" s="178"/>
      <c r="L492" s="179"/>
    </row>
    <row r="493" ht="15.75" customHeight="1">
      <c r="E493" s="202"/>
      <c r="G493" s="177"/>
      <c r="H493" s="178"/>
      <c r="L493" s="179"/>
    </row>
    <row r="494" ht="15.75" customHeight="1">
      <c r="E494" s="202"/>
      <c r="G494" s="177"/>
      <c r="H494" s="178"/>
      <c r="L494" s="179"/>
    </row>
    <row r="495" ht="15.75" customHeight="1">
      <c r="E495" s="202"/>
      <c r="G495" s="177"/>
      <c r="H495" s="178"/>
      <c r="L495" s="179"/>
    </row>
    <row r="496" ht="15.75" customHeight="1">
      <c r="E496" s="202"/>
      <c r="G496" s="177"/>
      <c r="H496" s="178"/>
      <c r="L496" s="179"/>
    </row>
    <row r="497" ht="15.75" customHeight="1">
      <c r="E497" s="202"/>
      <c r="G497" s="177"/>
      <c r="H497" s="178"/>
      <c r="L497" s="179"/>
    </row>
    <row r="498" ht="15.75" customHeight="1">
      <c r="E498" s="202"/>
      <c r="G498" s="177"/>
      <c r="H498" s="178"/>
      <c r="L498" s="179"/>
    </row>
    <row r="499" ht="15.75" customHeight="1">
      <c r="E499" s="202"/>
      <c r="G499" s="177"/>
      <c r="H499" s="178"/>
      <c r="L499" s="179"/>
    </row>
    <row r="500" ht="15.75" customHeight="1">
      <c r="E500" s="202"/>
      <c r="G500" s="177"/>
      <c r="H500" s="178"/>
      <c r="L500" s="179"/>
    </row>
    <row r="501" ht="15.75" customHeight="1">
      <c r="E501" s="202"/>
      <c r="G501" s="177"/>
      <c r="H501" s="178"/>
      <c r="L501" s="179"/>
    </row>
    <row r="502" ht="15.75" customHeight="1">
      <c r="E502" s="202"/>
      <c r="G502" s="177"/>
      <c r="H502" s="178"/>
      <c r="L502" s="179"/>
    </row>
    <row r="503" ht="15.75" customHeight="1">
      <c r="E503" s="202"/>
      <c r="G503" s="177"/>
      <c r="H503" s="178"/>
      <c r="L503" s="179"/>
    </row>
    <row r="504" ht="15.75" customHeight="1">
      <c r="E504" s="202"/>
      <c r="G504" s="177"/>
      <c r="H504" s="178"/>
      <c r="L504" s="179"/>
    </row>
    <row r="505" ht="15.75" customHeight="1">
      <c r="E505" s="202"/>
      <c r="G505" s="177"/>
      <c r="H505" s="178"/>
      <c r="L505" s="179"/>
    </row>
    <row r="506" ht="15.75" customHeight="1">
      <c r="E506" s="202"/>
      <c r="G506" s="177"/>
      <c r="H506" s="178"/>
      <c r="L506" s="179"/>
    </row>
    <row r="507" ht="15.75" customHeight="1">
      <c r="E507" s="202"/>
      <c r="G507" s="177"/>
      <c r="H507" s="178"/>
      <c r="L507" s="179"/>
    </row>
    <row r="508" ht="15.75" customHeight="1">
      <c r="E508" s="202"/>
      <c r="G508" s="177"/>
      <c r="H508" s="178"/>
      <c r="L508" s="179"/>
    </row>
    <row r="509" ht="15.75" customHeight="1">
      <c r="E509" s="202"/>
      <c r="G509" s="177"/>
      <c r="H509" s="178"/>
      <c r="L509" s="179"/>
    </row>
    <row r="510" ht="15.75" customHeight="1">
      <c r="E510" s="202"/>
      <c r="G510" s="177"/>
      <c r="H510" s="178"/>
      <c r="L510" s="179"/>
    </row>
    <row r="511" ht="15.75" customHeight="1">
      <c r="E511" s="202"/>
      <c r="G511" s="177"/>
      <c r="H511" s="178"/>
      <c r="L511" s="179"/>
    </row>
    <row r="512" ht="15.75" customHeight="1">
      <c r="E512" s="202"/>
      <c r="G512" s="177"/>
      <c r="H512" s="178"/>
      <c r="L512" s="179"/>
    </row>
    <row r="513" ht="15.75" customHeight="1">
      <c r="E513" s="202"/>
      <c r="G513" s="177"/>
      <c r="H513" s="178"/>
      <c r="L513" s="179"/>
    </row>
    <row r="514" ht="15.75" customHeight="1">
      <c r="E514" s="202"/>
      <c r="G514" s="177"/>
      <c r="H514" s="178"/>
      <c r="L514" s="179"/>
    </row>
    <row r="515" ht="15.75" customHeight="1">
      <c r="E515" s="202"/>
      <c r="G515" s="177"/>
      <c r="H515" s="178"/>
      <c r="L515" s="179"/>
    </row>
    <row r="516" ht="15.75" customHeight="1">
      <c r="E516" s="202"/>
      <c r="G516" s="177"/>
      <c r="H516" s="178"/>
      <c r="L516" s="179"/>
    </row>
    <row r="517" ht="15.75" customHeight="1">
      <c r="E517" s="202"/>
      <c r="G517" s="177"/>
      <c r="H517" s="178"/>
      <c r="L517" s="179"/>
    </row>
    <row r="518" ht="15.75" customHeight="1">
      <c r="E518" s="202"/>
      <c r="G518" s="177"/>
      <c r="H518" s="178"/>
      <c r="L518" s="179"/>
    </row>
    <row r="519" ht="15.75" customHeight="1">
      <c r="E519" s="202"/>
      <c r="G519" s="177"/>
      <c r="H519" s="178"/>
      <c r="L519" s="179"/>
    </row>
    <row r="520" ht="15.75" customHeight="1">
      <c r="E520" s="202"/>
      <c r="G520" s="177"/>
      <c r="H520" s="178"/>
      <c r="L520" s="179"/>
    </row>
    <row r="521" ht="15.75" customHeight="1">
      <c r="E521" s="202"/>
      <c r="G521" s="177"/>
      <c r="H521" s="178"/>
      <c r="L521" s="179"/>
    </row>
    <row r="522" ht="15.75" customHeight="1">
      <c r="E522" s="202"/>
      <c r="G522" s="177"/>
      <c r="H522" s="178"/>
      <c r="L522" s="179"/>
    </row>
    <row r="523" ht="15.75" customHeight="1">
      <c r="E523" s="202"/>
      <c r="G523" s="177"/>
      <c r="H523" s="178"/>
      <c r="L523" s="179"/>
    </row>
    <row r="524" ht="15.75" customHeight="1">
      <c r="E524" s="202"/>
      <c r="G524" s="177"/>
      <c r="H524" s="178"/>
      <c r="L524" s="179"/>
    </row>
    <row r="525" ht="15.75" customHeight="1">
      <c r="E525" s="202"/>
      <c r="G525" s="177"/>
      <c r="H525" s="178"/>
      <c r="L525" s="179"/>
    </row>
    <row r="526" ht="15.75" customHeight="1">
      <c r="E526" s="202"/>
      <c r="G526" s="177"/>
      <c r="H526" s="178"/>
      <c r="L526" s="179"/>
    </row>
    <row r="527" ht="15.75" customHeight="1">
      <c r="E527" s="202"/>
      <c r="G527" s="177"/>
      <c r="H527" s="178"/>
      <c r="L527" s="179"/>
    </row>
    <row r="528" ht="15.75" customHeight="1">
      <c r="E528" s="202"/>
      <c r="G528" s="177"/>
      <c r="H528" s="178"/>
      <c r="L528" s="179"/>
    </row>
    <row r="529" ht="15.75" customHeight="1">
      <c r="E529" s="202"/>
      <c r="G529" s="177"/>
      <c r="H529" s="178"/>
      <c r="L529" s="179"/>
    </row>
    <row r="530" ht="15.75" customHeight="1">
      <c r="E530" s="202"/>
      <c r="G530" s="177"/>
      <c r="H530" s="178"/>
      <c r="L530" s="179"/>
    </row>
    <row r="531" ht="15.75" customHeight="1">
      <c r="E531" s="202"/>
      <c r="G531" s="177"/>
      <c r="H531" s="178"/>
      <c r="L531" s="179"/>
    </row>
    <row r="532" ht="15.75" customHeight="1">
      <c r="E532" s="202"/>
      <c r="G532" s="177"/>
      <c r="H532" s="178"/>
      <c r="L532" s="179"/>
    </row>
    <row r="533" ht="15.75" customHeight="1">
      <c r="E533" s="202"/>
      <c r="G533" s="177"/>
      <c r="H533" s="178"/>
      <c r="L533" s="179"/>
    </row>
    <row r="534" ht="15.75" customHeight="1">
      <c r="E534" s="202"/>
      <c r="G534" s="177"/>
      <c r="H534" s="178"/>
      <c r="L534" s="179"/>
    </row>
    <row r="535" ht="15.75" customHeight="1">
      <c r="E535" s="202"/>
      <c r="G535" s="177"/>
      <c r="H535" s="178"/>
      <c r="L535" s="179"/>
    </row>
    <row r="536" ht="15.75" customHeight="1">
      <c r="E536" s="202"/>
      <c r="G536" s="177"/>
      <c r="H536" s="178"/>
      <c r="L536" s="179"/>
    </row>
    <row r="537" ht="15.75" customHeight="1">
      <c r="E537" s="202"/>
      <c r="G537" s="177"/>
      <c r="H537" s="178"/>
      <c r="L537" s="179"/>
    </row>
    <row r="538" ht="15.75" customHeight="1">
      <c r="E538" s="202"/>
      <c r="G538" s="177"/>
      <c r="H538" s="178"/>
      <c r="L538" s="179"/>
    </row>
    <row r="539" ht="15.75" customHeight="1">
      <c r="E539" s="202"/>
      <c r="G539" s="177"/>
      <c r="H539" s="178"/>
      <c r="L539" s="179"/>
    </row>
    <row r="540" ht="15.75" customHeight="1">
      <c r="E540" s="202"/>
      <c r="G540" s="177"/>
      <c r="H540" s="178"/>
      <c r="L540" s="179"/>
    </row>
    <row r="541" ht="15.75" customHeight="1">
      <c r="E541" s="202"/>
      <c r="G541" s="177"/>
      <c r="H541" s="178"/>
      <c r="L541" s="179"/>
    </row>
    <row r="542" ht="15.75" customHeight="1">
      <c r="E542" s="202"/>
      <c r="G542" s="177"/>
      <c r="H542" s="178"/>
      <c r="L542" s="179"/>
    </row>
    <row r="543" ht="15.75" customHeight="1">
      <c r="E543" s="202"/>
      <c r="G543" s="177"/>
      <c r="H543" s="178"/>
      <c r="L543" s="179"/>
    </row>
    <row r="544" ht="15.75" customHeight="1">
      <c r="E544" s="202"/>
      <c r="G544" s="177"/>
      <c r="H544" s="178"/>
      <c r="L544" s="179"/>
    </row>
    <row r="545" ht="15.75" customHeight="1">
      <c r="E545" s="202"/>
      <c r="G545" s="177"/>
      <c r="H545" s="178"/>
      <c r="L545" s="179"/>
    </row>
    <row r="546" ht="15.75" customHeight="1">
      <c r="E546" s="202"/>
      <c r="G546" s="177"/>
      <c r="H546" s="178"/>
      <c r="L546" s="179"/>
    </row>
    <row r="547" ht="15.75" customHeight="1">
      <c r="E547" s="202"/>
      <c r="G547" s="177"/>
      <c r="H547" s="178"/>
      <c r="L547" s="179"/>
    </row>
    <row r="548" ht="15.75" customHeight="1">
      <c r="E548" s="202"/>
      <c r="G548" s="177"/>
      <c r="H548" s="178"/>
      <c r="L548" s="179"/>
    </row>
    <row r="549" ht="15.75" customHeight="1">
      <c r="E549" s="202"/>
      <c r="G549" s="177"/>
      <c r="H549" s="178"/>
      <c r="L549" s="179"/>
    </row>
    <row r="550" ht="15.75" customHeight="1">
      <c r="E550" s="202"/>
      <c r="G550" s="177"/>
      <c r="H550" s="178"/>
      <c r="L550" s="179"/>
    </row>
    <row r="551" ht="15.75" customHeight="1">
      <c r="E551" s="202"/>
      <c r="G551" s="177"/>
      <c r="H551" s="178"/>
      <c r="L551" s="179"/>
    </row>
    <row r="552" ht="15.75" customHeight="1">
      <c r="E552" s="202"/>
      <c r="G552" s="177"/>
      <c r="H552" s="178"/>
      <c r="L552" s="179"/>
    </row>
    <row r="553" ht="15.75" customHeight="1">
      <c r="E553" s="202"/>
      <c r="G553" s="177"/>
      <c r="H553" s="178"/>
      <c r="L553" s="179"/>
    </row>
    <row r="554" ht="15.75" customHeight="1">
      <c r="E554" s="202"/>
      <c r="G554" s="177"/>
      <c r="H554" s="178"/>
      <c r="L554" s="179"/>
    </row>
    <row r="555" ht="15.75" customHeight="1">
      <c r="E555" s="202"/>
      <c r="G555" s="177"/>
      <c r="H555" s="178"/>
      <c r="L555" s="179"/>
    </row>
    <row r="556" ht="15.75" customHeight="1">
      <c r="E556" s="202"/>
      <c r="G556" s="177"/>
      <c r="H556" s="178"/>
      <c r="L556" s="179"/>
    </row>
    <row r="557" ht="15.75" customHeight="1">
      <c r="E557" s="202"/>
      <c r="G557" s="177"/>
      <c r="H557" s="178"/>
      <c r="L557" s="179"/>
    </row>
    <row r="558" ht="15.75" customHeight="1">
      <c r="E558" s="202"/>
      <c r="G558" s="177"/>
      <c r="H558" s="178"/>
      <c r="L558" s="179"/>
    </row>
    <row r="559" ht="15.75" customHeight="1">
      <c r="E559" s="202"/>
      <c r="G559" s="177"/>
      <c r="H559" s="178"/>
      <c r="L559" s="179"/>
    </row>
    <row r="560" ht="15.75" customHeight="1">
      <c r="E560" s="202"/>
      <c r="G560" s="177"/>
      <c r="H560" s="178"/>
      <c r="L560" s="179"/>
    </row>
    <row r="561" ht="15.75" customHeight="1">
      <c r="E561" s="202"/>
      <c r="G561" s="177"/>
      <c r="H561" s="178"/>
      <c r="L561" s="179"/>
    </row>
    <row r="562" ht="15.75" customHeight="1">
      <c r="E562" s="202"/>
      <c r="G562" s="177"/>
      <c r="H562" s="178"/>
      <c r="L562" s="179"/>
    </row>
    <row r="563" ht="15.75" customHeight="1">
      <c r="E563" s="202"/>
      <c r="G563" s="177"/>
      <c r="H563" s="178"/>
      <c r="L563" s="179"/>
    </row>
    <row r="564" ht="15.75" customHeight="1">
      <c r="E564" s="202"/>
      <c r="G564" s="177"/>
      <c r="H564" s="178"/>
      <c r="L564" s="179"/>
    </row>
    <row r="565" ht="15.75" customHeight="1">
      <c r="E565" s="202"/>
      <c r="G565" s="177"/>
      <c r="H565" s="178"/>
      <c r="L565" s="179"/>
    </row>
    <row r="566" ht="15.75" customHeight="1">
      <c r="E566" s="202"/>
      <c r="G566" s="177"/>
      <c r="H566" s="178"/>
      <c r="L566" s="179"/>
    </row>
    <row r="567" ht="15.75" customHeight="1">
      <c r="E567" s="202"/>
      <c r="G567" s="177"/>
      <c r="H567" s="178"/>
      <c r="L567" s="179"/>
    </row>
    <row r="568" ht="15.75" customHeight="1">
      <c r="E568" s="202"/>
      <c r="G568" s="177"/>
      <c r="H568" s="178"/>
      <c r="L568" s="179"/>
    </row>
    <row r="569" ht="15.75" customHeight="1">
      <c r="E569" s="202"/>
      <c r="G569" s="177"/>
      <c r="H569" s="178"/>
      <c r="L569" s="179"/>
    </row>
    <row r="570" ht="15.75" customHeight="1">
      <c r="E570" s="202"/>
      <c r="G570" s="177"/>
      <c r="H570" s="178"/>
      <c r="L570" s="179"/>
    </row>
    <row r="571" ht="15.75" customHeight="1">
      <c r="E571" s="202"/>
      <c r="G571" s="177"/>
      <c r="H571" s="178"/>
      <c r="L571" s="179"/>
    </row>
    <row r="572" ht="15.75" customHeight="1">
      <c r="E572" s="202"/>
      <c r="G572" s="177"/>
      <c r="H572" s="178"/>
      <c r="L572" s="179"/>
    </row>
    <row r="573" ht="15.75" customHeight="1">
      <c r="E573" s="202"/>
      <c r="G573" s="177"/>
      <c r="H573" s="178"/>
      <c r="L573" s="179"/>
    </row>
    <row r="574" ht="15.75" customHeight="1">
      <c r="E574" s="202"/>
      <c r="G574" s="177"/>
      <c r="H574" s="178"/>
      <c r="L574" s="179"/>
    </row>
    <row r="575" ht="15.75" customHeight="1">
      <c r="E575" s="202"/>
      <c r="G575" s="177"/>
      <c r="H575" s="178"/>
      <c r="L575" s="179"/>
    </row>
    <row r="576" ht="15.75" customHeight="1">
      <c r="E576" s="202"/>
      <c r="G576" s="177"/>
      <c r="H576" s="178"/>
      <c r="L576" s="179"/>
    </row>
    <row r="577" ht="15.75" customHeight="1">
      <c r="E577" s="202"/>
      <c r="G577" s="177"/>
      <c r="H577" s="178"/>
      <c r="L577" s="179"/>
    </row>
    <row r="578" ht="15.75" customHeight="1">
      <c r="E578" s="202"/>
      <c r="G578" s="177"/>
      <c r="H578" s="178"/>
      <c r="L578" s="179"/>
    </row>
    <row r="579" ht="15.75" customHeight="1">
      <c r="E579" s="202"/>
      <c r="G579" s="177"/>
      <c r="H579" s="178"/>
      <c r="L579" s="179"/>
    </row>
    <row r="580" ht="15.75" customHeight="1">
      <c r="E580" s="202"/>
      <c r="G580" s="177"/>
      <c r="H580" s="178"/>
      <c r="L580" s="179"/>
    </row>
    <row r="581" ht="15.75" customHeight="1">
      <c r="E581" s="202"/>
      <c r="G581" s="177"/>
      <c r="H581" s="178"/>
      <c r="L581" s="179"/>
    </row>
    <row r="582" ht="15.75" customHeight="1">
      <c r="E582" s="202"/>
      <c r="G582" s="177"/>
      <c r="H582" s="178"/>
      <c r="L582" s="179"/>
    </row>
    <row r="583" ht="15.75" customHeight="1">
      <c r="E583" s="202"/>
      <c r="G583" s="177"/>
      <c r="H583" s="178"/>
      <c r="L583" s="179"/>
    </row>
    <row r="584" ht="15.75" customHeight="1">
      <c r="E584" s="202"/>
      <c r="G584" s="177"/>
      <c r="H584" s="178"/>
      <c r="L584" s="179"/>
    </row>
    <row r="585" ht="15.75" customHeight="1">
      <c r="E585" s="202"/>
      <c r="G585" s="177"/>
      <c r="H585" s="178"/>
      <c r="L585" s="179"/>
    </row>
    <row r="586" ht="15.75" customHeight="1">
      <c r="E586" s="202"/>
      <c r="G586" s="177"/>
      <c r="H586" s="178"/>
      <c r="L586" s="179"/>
    </row>
    <row r="587" ht="15.75" customHeight="1">
      <c r="E587" s="202"/>
      <c r="G587" s="177"/>
      <c r="H587" s="178"/>
      <c r="L587" s="179"/>
    </row>
    <row r="588" ht="15.75" customHeight="1">
      <c r="E588" s="202"/>
      <c r="G588" s="177"/>
      <c r="H588" s="178"/>
      <c r="L588" s="179"/>
    </row>
    <row r="589" ht="15.75" customHeight="1">
      <c r="E589" s="202"/>
      <c r="G589" s="177"/>
      <c r="H589" s="178"/>
      <c r="L589" s="179"/>
    </row>
    <row r="590" ht="15.75" customHeight="1">
      <c r="E590" s="202"/>
      <c r="G590" s="177"/>
      <c r="H590" s="178"/>
      <c r="L590" s="179"/>
    </row>
    <row r="591" ht="15.75" customHeight="1">
      <c r="E591" s="202"/>
      <c r="G591" s="177"/>
      <c r="H591" s="178"/>
      <c r="L591" s="179"/>
    </row>
    <row r="592" ht="15.75" customHeight="1">
      <c r="E592" s="202"/>
      <c r="G592" s="177"/>
      <c r="H592" s="178"/>
      <c r="L592" s="179"/>
    </row>
    <row r="593" ht="15.75" customHeight="1">
      <c r="E593" s="202"/>
      <c r="G593" s="177"/>
      <c r="H593" s="178"/>
      <c r="L593" s="179"/>
    </row>
    <row r="594" ht="15.75" customHeight="1">
      <c r="E594" s="202"/>
      <c r="G594" s="177"/>
      <c r="H594" s="178"/>
      <c r="L594" s="179"/>
    </row>
    <row r="595" ht="15.75" customHeight="1">
      <c r="E595" s="202"/>
      <c r="G595" s="177"/>
      <c r="H595" s="178"/>
      <c r="L595" s="179"/>
    </row>
    <row r="596" ht="15.75" customHeight="1">
      <c r="E596" s="202"/>
      <c r="G596" s="177"/>
      <c r="H596" s="178"/>
      <c r="L596" s="179"/>
    </row>
    <row r="597" ht="15.75" customHeight="1">
      <c r="E597" s="202"/>
      <c r="G597" s="177"/>
      <c r="H597" s="178"/>
      <c r="L597" s="179"/>
    </row>
    <row r="598" ht="15.75" customHeight="1">
      <c r="E598" s="202"/>
      <c r="G598" s="177"/>
      <c r="H598" s="178"/>
      <c r="L598" s="179"/>
    </row>
    <row r="599" ht="15.75" customHeight="1">
      <c r="E599" s="202"/>
      <c r="G599" s="177"/>
      <c r="H599" s="178"/>
      <c r="L599" s="179"/>
    </row>
    <row r="600" ht="15.75" customHeight="1">
      <c r="E600" s="202"/>
      <c r="G600" s="177"/>
      <c r="H600" s="178"/>
      <c r="L600" s="179"/>
    </row>
    <row r="601" ht="15.75" customHeight="1">
      <c r="E601" s="202"/>
      <c r="G601" s="177"/>
      <c r="H601" s="178"/>
      <c r="L601" s="179"/>
    </row>
    <row r="602" ht="15.75" customHeight="1">
      <c r="E602" s="202"/>
      <c r="G602" s="177"/>
      <c r="H602" s="178"/>
      <c r="L602" s="179"/>
    </row>
    <row r="603" ht="15.75" customHeight="1">
      <c r="E603" s="202"/>
      <c r="G603" s="177"/>
      <c r="H603" s="178"/>
      <c r="L603" s="179"/>
    </row>
    <row r="604" ht="15.75" customHeight="1">
      <c r="E604" s="202"/>
      <c r="G604" s="177"/>
      <c r="H604" s="178"/>
      <c r="L604" s="179"/>
    </row>
    <row r="605" ht="15.75" customHeight="1">
      <c r="E605" s="202"/>
      <c r="G605" s="177"/>
      <c r="H605" s="178"/>
      <c r="L605" s="179"/>
    </row>
    <row r="606" ht="15.75" customHeight="1">
      <c r="E606" s="202"/>
      <c r="G606" s="177"/>
      <c r="H606" s="178"/>
      <c r="L606" s="179"/>
    </row>
    <row r="607" ht="15.75" customHeight="1">
      <c r="E607" s="202"/>
      <c r="G607" s="177"/>
      <c r="H607" s="178"/>
      <c r="L607" s="179"/>
    </row>
    <row r="608" ht="15.75" customHeight="1">
      <c r="E608" s="202"/>
      <c r="G608" s="177"/>
      <c r="H608" s="178"/>
      <c r="L608" s="179"/>
    </row>
    <row r="609" ht="15.75" customHeight="1">
      <c r="E609" s="202"/>
      <c r="G609" s="177"/>
      <c r="H609" s="178"/>
      <c r="L609" s="179"/>
    </row>
    <row r="610" ht="15.75" customHeight="1">
      <c r="E610" s="202"/>
      <c r="G610" s="177"/>
      <c r="H610" s="178"/>
      <c r="L610" s="179"/>
    </row>
    <row r="611" ht="15.75" customHeight="1">
      <c r="E611" s="202"/>
      <c r="G611" s="177"/>
      <c r="H611" s="178"/>
      <c r="L611" s="179"/>
    </row>
    <row r="612" ht="15.75" customHeight="1">
      <c r="E612" s="202"/>
      <c r="G612" s="177"/>
      <c r="H612" s="178"/>
      <c r="L612" s="179"/>
    </row>
    <row r="613" ht="15.75" customHeight="1">
      <c r="E613" s="202"/>
      <c r="G613" s="177"/>
      <c r="H613" s="178"/>
      <c r="L613" s="179"/>
    </row>
    <row r="614" ht="15.75" customHeight="1">
      <c r="E614" s="202"/>
      <c r="G614" s="177"/>
      <c r="H614" s="178"/>
      <c r="L614" s="179"/>
    </row>
    <row r="615" ht="15.75" customHeight="1">
      <c r="E615" s="202"/>
      <c r="G615" s="177"/>
      <c r="H615" s="178"/>
      <c r="L615" s="179"/>
    </row>
    <row r="616" ht="15.75" customHeight="1">
      <c r="E616" s="202"/>
      <c r="G616" s="177"/>
      <c r="H616" s="178"/>
      <c r="L616" s="179"/>
    </row>
    <row r="617" ht="15.75" customHeight="1">
      <c r="E617" s="202"/>
      <c r="G617" s="177"/>
      <c r="H617" s="178"/>
      <c r="L617" s="179"/>
    </row>
    <row r="618" ht="15.75" customHeight="1">
      <c r="E618" s="202"/>
      <c r="G618" s="177"/>
      <c r="H618" s="178"/>
      <c r="L618" s="179"/>
    </row>
    <row r="619" ht="15.75" customHeight="1">
      <c r="E619" s="202"/>
      <c r="G619" s="177"/>
      <c r="H619" s="178"/>
      <c r="L619" s="179"/>
    </row>
    <row r="620" ht="15.75" customHeight="1">
      <c r="E620" s="202"/>
      <c r="G620" s="177"/>
      <c r="H620" s="178"/>
      <c r="L620" s="179"/>
    </row>
    <row r="621" ht="15.75" customHeight="1">
      <c r="E621" s="202"/>
      <c r="G621" s="177"/>
      <c r="H621" s="178"/>
      <c r="L621" s="179"/>
    </row>
    <row r="622" ht="15.75" customHeight="1">
      <c r="E622" s="202"/>
      <c r="G622" s="177"/>
      <c r="H622" s="178"/>
      <c r="L622" s="179"/>
    </row>
    <row r="623" ht="15.75" customHeight="1">
      <c r="E623" s="202"/>
      <c r="G623" s="177"/>
      <c r="H623" s="178"/>
      <c r="L623" s="179"/>
    </row>
    <row r="624" ht="15.75" customHeight="1">
      <c r="E624" s="202"/>
      <c r="G624" s="177"/>
      <c r="H624" s="178"/>
      <c r="L624" s="179"/>
    </row>
    <row r="625" ht="15.75" customHeight="1">
      <c r="E625" s="202"/>
      <c r="G625" s="177"/>
      <c r="H625" s="178"/>
      <c r="L625" s="179"/>
    </row>
    <row r="626" ht="15.75" customHeight="1">
      <c r="E626" s="202"/>
      <c r="G626" s="177"/>
      <c r="H626" s="178"/>
      <c r="L626" s="179"/>
    </row>
    <row r="627" ht="15.75" customHeight="1">
      <c r="E627" s="202"/>
      <c r="G627" s="177"/>
      <c r="H627" s="178"/>
      <c r="L627" s="179"/>
    </row>
    <row r="628" ht="15.75" customHeight="1">
      <c r="E628" s="202"/>
      <c r="G628" s="177"/>
      <c r="H628" s="178"/>
      <c r="L628" s="179"/>
    </row>
    <row r="629" ht="15.75" customHeight="1">
      <c r="E629" s="202"/>
      <c r="G629" s="177"/>
      <c r="H629" s="178"/>
      <c r="L629" s="179"/>
    </row>
    <row r="630" ht="15.75" customHeight="1">
      <c r="E630" s="202"/>
      <c r="G630" s="177"/>
      <c r="H630" s="178"/>
      <c r="L630" s="179"/>
    </row>
    <row r="631" ht="15.75" customHeight="1">
      <c r="E631" s="202"/>
      <c r="G631" s="177"/>
      <c r="H631" s="178"/>
      <c r="L631" s="179"/>
    </row>
    <row r="632" ht="15.75" customHeight="1">
      <c r="E632" s="202"/>
      <c r="G632" s="177"/>
      <c r="H632" s="178"/>
      <c r="L632" s="179"/>
    </row>
    <row r="633" ht="15.75" customHeight="1">
      <c r="E633" s="202"/>
      <c r="G633" s="177"/>
      <c r="H633" s="178"/>
      <c r="L633" s="179"/>
    </row>
    <row r="634" ht="15.75" customHeight="1">
      <c r="E634" s="202"/>
      <c r="G634" s="177"/>
      <c r="H634" s="178"/>
      <c r="L634" s="179"/>
    </row>
    <row r="635" ht="15.75" customHeight="1">
      <c r="E635" s="202"/>
      <c r="G635" s="177"/>
      <c r="H635" s="178"/>
      <c r="L635" s="179"/>
    </row>
    <row r="636" ht="15.75" customHeight="1">
      <c r="E636" s="202"/>
      <c r="G636" s="177"/>
      <c r="H636" s="178"/>
      <c r="L636" s="179"/>
    </row>
    <row r="637" ht="15.75" customHeight="1">
      <c r="E637" s="202"/>
      <c r="G637" s="177"/>
      <c r="H637" s="178"/>
      <c r="L637" s="179"/>
    </row>
    <row r="638" ht="15.75" customHeight="1">
      <c r="E638" s="202"/>
      <c r="G638" s="177"/>
      <c r="H638" s="178"/>
      <c r="L638" s="179"/>
    </row>
    <row r="639" ht="15.75" customHeight="1">
      <c r="E639" s="202"/>
      <c r="G639" s="177"/>
      <c r="H639" s="178"/>
      <c r="L639" s="179"/>
    </row>
    <row r="640" ht="15.75" customHeight="1">
      <c r="E640" s="202"/>
      <c r="G640" s="177"/>
      <c r="H640" s="178"/>
      <c r="L640" s="179"/>
    </row>
    <row r="641" ht="15.75" customHeight="1">
      <c r="E641" s="202"/>
      <c r="G641" s="177"/>
      <c r="H641" s="178"/>
      <c r="L641" s="179"/>
    </row>
    <row r="642" ht="15.75" customHeight="1">
      <c r="E642" s="202"/>
      <c r="G642" s="177"/>
      <c r="H642" s="178"/>
      <c r="L642" s="179"/>
    </row>
    <row r="643" ht="15.75" customHeight="1">
      <c r="E643" s="202"/>
      <c r="G643" s="177"/>
      <c r="H643" s="178"/>
      <c r="L643" s="179"/>
    </row>
    <row r="644" ht="15.75" customHeight="1">
      <c r="E644" s="202"/>
      <c r="G644" s="177"/>
      <c r="H644" s="178"/>
      <c r="L644" s="179"/>
    </row>
    <row r="645" ht="15.75" customHeight="1">
      <c r="E645" s="202"/>
      <c r="G645" s="177"/>
      <c r="H645" s="178"/>
      <c r="L645" s="179"/>
    </row>
    <row r="646" ht="15.75" customHeight="1">
      <c r="E646" s="202"/>
      <c r="G646" s="177"/>
      <c r="H646" s="178"/>
      <c r="L646" s="179"/>
    </row>
    <row r="647" ht="15.75" customHeight="1">
      <c r="E647" s="202"/>
      <c r="G647" s="177"/>
      <c r="H647" s="178"/>
      <c r="L647" s="179"/>
    </row>
    <row r="648" ht="15.75" customHeight="1">
      <c r="E648" s="202"/>
      <c r="G648" s="177"/>
      <c r="H648" s="178"/>
      <c r="L648" s="179"/>
    </row>
    <row r="649" ht="15.75" customHeight="1">
      <c r="E649" s="202"/>
      <c r="G649" s="177"/>
      <c r="H649" s="178"/>
      <c r="L649" s="179"/>
    </row>
    <row r="650" ht="15.75" customHeight="1">
      <c r="E650" s="202"/>
      <c r="G650" s="177"/>
      <c r="H650" s="178"/>
      <c r="L650" s="179"/>
    </row>
    <row r="651" ht="15.75" customHeight="1">
      <c r="E651" s="202"/>
      <c r="G651" s="177"/>
      <c r="H651" s="178"/>
      <c r="L651" s="179"/>
    </row>
    <row r="652" ht="15.75" customHeight="1">
      <c r="E652" s="202"/>
      <c r="G652" s="177"/>
      <c r="H652" s="178"/>
      <c r="L652" s="179"/>
    </row>
    <row r="653" ht="15.75" customHeight="1">
      <c r="E653" s="202"/>
      <c r="G653" s="177"/>
      <c r="H653" s="178"/>
      <c r="L653" s="179"/>
    </row>
    <row r="654" ht="15.75" customHeight="1">
      <c r="E654" s="202"/>
      <c r="G654" s="177"/>
      <c r="H654" s="178"/>
      <c r="L654" s="179"/>
    </row>
    <row r="655" ht="15.75" customHeight="1">
      <c r="E655" s="202"/>
      <c r="G655" s="177"/>
      <c r="H655" s="178"/>
      <c r="L655" s="179"/>
    </row>
    <row r="656" ht="15.75" customHeight="1">
      <c r="E656" s="202"/>
      <c r="G656" s="177"/>
      <c r="H656" s="178"/>
      <c r="L656" s="179"/>
    </row>
    <row r="657" ht="15.75" customHeight="1">
      <c r="E657" s="202"/>
      <c r="G657" s="177"/>
      <c r="H657" s="178"/>
      <c r="L657" s="179"/>
    </row>
    <row r="658" ht="15.75" customHeight="1">
      <c r="E658" s="202"/>
      <c r="G658" s="177"/>
      <c r="H658" s="178"/>
      <c r="L658" s="179"/>
    </row>
    <row r="659" ht="15.75" customHeight="1">
      <c r="E659" s="202"/>
      <c r="G659" s="177"/>
      <c r="H659" s="178"/>
      <c r="L659" s="179"/>
    </row>
    <row r="660" ht="15.75" customHeight="1">
      <c r="E660" s="202"/>
      <c r="G660" s="177"/>
      <c r="H660" s="178"/>
      <c r="L660" s="179"/>
    </row>
    <row r="661" ht="15.75" customHeight="1">
      <c r="E661" s="202"/>
      <c r="G661" s="177"/>
      <c r="H661" s="178"/>
      <c r="L661" s="179"/>
    </row>
    <row r="662" ht="15.75" customHeight="1">
      <c r="E662" s="202"/>
      <c r="G662" s="177"/>
      <c r="H662" s="178"/>
      <c r="L662" s="179"/>
    </row>
    <row r="663" ht="15.75" customHeight="1">
      <c r="E663" s="202"/>
      <c r="G663" s="177"/>
      <c r="H663" s="178"/>
      <c r="L663" s="179"/>
    </row>
    <row r="664" ht="15.75" customHeight="1">
      <c r="E664" s="202"/>
      <c r="G664" s="177"/>
      <c r="H664" s="178"/>
      <c r="L664" s="179"/>
    </row>
    <row r="665" ht="15.75" customHeight="1">
      <c r="E665" s="202"/>
      <c r="G665" s="177"/>
      <c r="H665" s="178"/>
      <c r="L665" s="179"/>
    </row>
    <row r="666" ht="15.75" customHeight="1">
      <c r="E666" s="202"/>
      <c r="G666" s="177"/>
      <c r="H666" s="178"/>
      <c r="L666" s="179"/>
    </row>
    <row r="667" ht="15.75" customHeight="1">
      <c r="E667" s="202"/>
      <c r="G667" s="177"/>
      <c r="H667" s="178"/>
      <c r="L667" s="179"/>
    </row>
    <row r="668" ht="15.75" customHeight="1">
      <c r="E668" s="202"/>
      <c r="G668" s="177"/>
      <c r="H668" s="178"/>
      <c r="L668" s="179"/>
    </row>
    <row r="669" ht="15.75" customHeight="1">
      <c r="E669" s="202"/>
      <c r="G669" s="177"/>
      <c r="H669" s="178"/>
      <c r="L669" s="179"/>
    </row>
    <row r="670" ht="15.75" customHeight="1">
      <c r="E670" s="202"/>
      <c r="G670" s="177"/>
      <c r="H670" s="178"/>
      <c r="L670" s="179"/>
    </row>
    <row r="671" ht="15.75" customHeight="1">
      <c r="E671" s="202"/>
      <c r="G671" s="177"/>
      <c r="H671" s="178"/>
      <c r="L671" s="179"/>
    </row>
    <row r="672" ht="15.75" customHeight="1">
      <c r="E672" s="202"/>
      <c r="G672" s="177"/>
      <c r="H672" s="178"/>
      <c r="L672" s="179"/>
    </row>
    <row r="673" ht="15.75" customHeight="1">
      <c r="E673" s="202"/>
      <c r="G673" s="177"/>
      <c r="H673" s="178"/>
      <c r="L673" s="179"/>
    </row>
    <row r="674" ht="15.75" customHeight="1">
      <c r="E674" s="202"/>
      <c r="G674" s="177"/>
      <c r="H674" s="178"/>
      <c r="L674" s="179"/>
    </row>
    <row r="675" ht="15.75" customHeight="1">
      <c r="E675" s="202"/>
      <c r="G675" s="177"/>
      <c r="H675" s="178"/>
      <c r="L675" s="179"/>
    </row>
    <row r="676" ht="15.75" customHeight="1">
      <c r="E676" s="202"/>
      <c r="G676" s="177"/>
      <c r="H676" s="178"/>
      <c r="L676" s="179"/>
    </row>
    <row r="677" ht="15.75" customHeight="1">
      <c r="E677" s="202"/>
      <c r="G677" s="177"/>
      <c r="H677" s="178"/>
      <c r="L677" s="179"/>
    </row>
    <row r="678" ht="15.75" customHeight="1">
      <c r="E678" s="202"/>
      <c r="G678" s="177"/>
      <c r="H678" s="178"/>
      <c r="L678" s="179"/>
    </row>
    <row r="679" ht="15.75" customHeight="1">
      <c r="E679" s="202"/>
      <c r="G679" s="177"/>
      <c r="H679" s="178"/>
      <c r="L679" s="179"/>
    </row>
    <row r="680" ht="15.75" customHeight="1">
      <c r="E680" s="202"/>
      <c r="G680" s="177"/>
      <c r="H680" s="178"/>
      <c r="L680" s="179"/>
    </row>
    <row r="681" ht="15.75" customHeight="1">
      <c r="E681" s="202"/>
      <c r="G681" s="177"/>
      <c r="H681" s="178"/>
      <c r="L681" s="179"/>
    </row>
    <row r="682" ht="15.75" customHeight="1">
      <c r="E682" s="202"/>
      <c r="G682" s="177"/>
      <c r="H682" s="178"/>
      <c r="L682" s="179"/>
    </row>
    <row r="683" ht="15.75" customHeight="1">
      <c r="E683" s="202"/>
      <c r="G683" s="177"/>
      <c r="H683" s="178"/>
      <c r="L683" s="179"/>
    </row>
    <row r="684" ht="15.75" customHeight="1">
      <c r="E684" s="202"/>
      <c r="G684" s="177"/>
      <c r="H684" s="178"/>
      <c r="L684" s="179"/>
    </row>
    <row r="685" ht="15.75" customHeight="1">
      <c r="E685" s="202"/>
      <c r="G685" s="177"/>
      <c r="H685" s="178"/>
      <c r="L685" s="179"/>
    </row>
    <row r="686" ht="15.75" customHeight="1">
      <c r="E686" s="202"/>
      <c r="G686" s="177"/>
      <c r="H686" s="178"/>
      <c r="L686" s="179"/>
    </row>
    <row r="687" ht="15.75" customHeight="1">
      <c r="E687" s="202"/>
      <c r="G687" s="177"/>
      <c r="H687" s="178"/>
      <c r="L687" s="179"/>
    </row>
    <row r="688" ht="15.75" customHeight="1">
      <c r="E688" s="202"/>
      <c r="G688" s="177"/>
      <c r="H688" s="178"/>
      <c r="L688" s="179"/>
    </row>
    <row r="689" ht="15.75" customHeight="1">
      <c r="E689" s="202"/>
      <c r="G689" s="177"/>
      <c r="H689" s="178"/>
      <c r="L689" s="179"/>
    </row>
    <row r="690" ht="15.75" customHeight="1">
      <c r="E690" s="202"/>
      <c r="G690" s="177"/>
      <c r="H690" s="178"/>
      <c r="L690" s="179"/>
    </row>
    <row r="691" ht="15.75" customHeight="1">
      <c r="E691" s="202"/>
      <c r="G691" s="177"/>
      <c r="H691" s="178"/>
      <c r="L691" s="179"/>
    </row>
    <row r="692" ht="15.75" customHeight="1">
      <c r="E692" s="202"/>
      <c r="G692" s="177"/>
      <c r="H692" s="178"/>
      <c r="L692" s="179"/>
    </row>
    <row r="693" ht="15.75" customHeight="1">
      <c r="E693" s="202"/>
      <c r="G693" s="177"/>
      <c r="H693" s="178"/>
      <c r="L693" s="179"/>
    </row>
    <row r="694" ht="15.75" customHeight="1">
      <c r="E694" s="202"/>
      <c r="G694" s="177"/>
      <c r="H694" s="178"/>
      <c r="L694" s="179"/>
    </row>
    <row r="695" ht="15.75" customHeight="1">
      <c r="E695" s="202"/>
      <c r="G695" s="177"/>
      <c r="H695" s="178"/>
      <c r="L695" s="179"/>
    </row>
    <row r="696" ht="15.75" customHeight="1">
      <c r="E696" s="202"/>
      <c r="G696" s="177"/>
      <c r="H696" s="178"/>
      <c r="L696" s="179"/>
    </row>
    <row r="697" ht="15.75" customHeight="1">
      <c r="E697" s="202"/>
      <c r="G697" s="177"/>
      <c r="H697" s="178"/>
      <c r="L697" s="179"/>
    </row>
    <row r="698" ht="15.75" customHeight="1">
      <c r="E698" s="202"/>
      <c r="G698" s="177"/>
      <c r="H698" s="178"/>
      <c r="L698" s="179"/>
    </row>
    <row r="699" ht="15.75" customHeight="1">
      <c r="E699" s="202"/>
      <c r="G699" s="177"/>
      <c r="H699" s="178"/>
      <c r="L699" s="179"/>
    </row>
    <row r="700" ht="15.75" customHeight="1">
      <c r="E700" s="202"/>
      <c r="G700" s="177"/>
      <c r="H700" s="178"/>
      <c r="L700" s="179"/>
    </row>
    <row r="701" ht="15.75" customHeight="1">
      <c r="E701" s="202"/>
      <c r="G701" s="177"/>
      <c r="H701" s="178"/>
      <c r="L701" s="179"/>
    </row>
    <row r="702" ht="15.75" customHeight="1">
      <c r="E702" s="202"/>
      <c r="G702" s="177"/>
      <c r="H702" s="178"/>
      <c r="L702" s="179"/>
    </row>
    <row r="703" ht="15.75" customHeight="1">
      <c r="E703" s="202"/>
      <c r="G703" s="177"/>
      <c r="H703" s="178"/>
      <c r="L703" s="179"/>
    </row>
    <row r="704" ht="15.75" customHeight="1">
      <c r="E704" s="202"/>
      <c r="G704" s="177"/>
      <c r="H704" s="178"/>
      <c r="L704" s="179"/>
    </row>
    <row r="705" ht="15.75" customHeight="1">
      <c r="E705" s="202"/>
      <c r="G705" s="177"/>
      <c r="H705" s="178"/>
      <c r="L705" s="179"/>
    </row>
    <row r="706" ht="15.75" customHeight="1">
      <c r="E706" s="202"/>
      <c r="G706" s="177"/>
      <c r="H706" s="178"/>
      <c r="L706" s="179"/>
    </row>
    <row r="707" ht="15.75" customHeight="1">
      <c r="E707" s="202"/>
      <c r="G707" s="177"/>
      <c r="H707" s="178"/>
      <c r="L707" s="179"/>
    </row>
    <row r="708" ht="15.75" customHeight="1">
      <c r="E708" s="202"/>
      <c r="G708" s="177"/>
      <c r="H708" s="178"/>
      <c r="L708" s="179"/>
    </row>
    <row r="709" ht="15.75" customHeight="1">
      <c r="E709" s="202"/>
      <c r="G709" s="177"/>
      <c r="H709" s="178"/>
      <c r="L709" s="179"/>
    </row>
    <row r="710" ht="15.75" customHeight="1">
      <c r="E710" s="202"/>
      <c r="G710" s="177"/>
      <c r="H710" s="178"/>
      <c r="L710" s="179"/>
    </row>
    <row r="711" ht="15.75" customHeight="1">
      <c r="E711" s="202"/>
      <c r="G711" s="177"/>
      <c r="H711" s="178"/>
      <c r="L711" s="179"/>
    </row>
    <row r="712" ht="15.75" customHeight="1">
      <c r="E712" s="202"/>
      <c r="G712" s="177"/>
      <c r="H712" s="178"/>
      <c r="L712" s="179"/>
    </row>
    <row r="713" ht="15.75" customHeight="1">
      <c r="E713" s="202"/>
      <c r="G713" s="177"/>
      <c r="H713" s="178"/>
      <c r="L713" s="179"/>
    </row>
    <row r="714" ht="15.75" customHeight="1">
      <c r="E714" s="202"/>
      <c r="G714" s="177"/>
      <c r="H714" s="178"/>
      <c r="L714" s="179"/>
    </row>
    <row r="715" ht="15.75" customHeight="1">
      <c r="E715" s="202"/>
      <c r="G715" s="177"/>
      <c r="H715" s="178"/>
      <c r="L715" s="179"/>
    </row>
    <row r="716" ht="15.75" customHeight="1">
      <c r="E716" s="202"/>
      <c r="G716" s="177"/>
      <c r="H716" s="178"/>
      <c r="L716" s="179"/>
    </row>
    <row r="717" ht="15.75" customHeight="1">
      <c r="E717" s="202"/>
      <c r="G717" s="177"/>
      <c r="H717" s="178"/>
      <c r="L717" s="179"/>
    </row>
    <row r="718" ht="15.75" customHeight="1">
      <c r="E718" s="202"/>
      <c r="G718" s="177"/>
      <c r="H718" s="178"/>
      <c r="L718" s="179"/>
    </row>
    <row r="719" ht="15.75" customHeight="1">
      <c r="E719" s="202"/>
      <c r="G719" s="177"/>
      <c r="H719" s="178"/>
      <c r="L719" s="179"/>
    </row>
    <row r="720" ht="15.75" customHeight="1">
      <c r="E720" s="202"/>
      <c r="G720" s="177"/>
      <c r="H720" s="178"/>
      <c r="L720" s="179"/>
    </row>
    <row r="721" ht="15.75" customHeight="1">
      <c r="E721" s="202"/>
      <c r="G721" s="177"/>
      <c r="H721" s="178"/>
      <c r="L721" s="179"/>
    </row>
    <row r="722" ht="15.75" customHeight="1">
      <c r="E722" s="202"/>
      <c r="G722" s="177"/>
      <c r="H722" s="178"/>
      <c r="L722" s="179"/>
    </row>
    <row r="723" ht="15.75" customHeight="1">
      <c r="E723" s="202"/>
      <c r="G723" s="177"/>
      <c r="H723" s="178"/>
      <c r="L723" s="179"/>
    </row>
    <row r="724" ht="15.75" customHeight="1">
      <c r="E724" s="202"/>
      <c r="G724" s="177"/>
      <c r="H724" s="178"/>
      <c r="L724" s="179"/>
    </row>
    <row r="725" ht="15.75" customHeight="1">
      <c r="E725" s="202"/>
      <c r="G725" s="177"/>
      <c r="H725" s="178"/>
      <c r="L725" s="179"/>
    </row>
    <row r="726" ht="15.75" customHeight="1">
      <c r="E726" s="202"/>
      <c r="G726" s="177"/>
      <c r="H726" s="178"/>
      <c r="L726" s="179"/>
    </row>
    <row r="727" ht="15.75" customHeight="1">
      <c r="E727" s="202"/>
      <c r="G727" s="177"/>
      <c r="H727" s="178"/>
      <c r="L727" s="179"/>
    </row>
    <row r="728" ht="15.75" customHeight="1">
      <c r="E728" s="202"/>
      <c r="G728" s="177"/>
      <c r="H728" s="178"/>
      <c r="L728" s="179"/>
    </row>
    <row r="729" ht="15.75" customHeight="1">
      <c r="E729" s="202"/>
      <c r="G729" s="177"/>
      <c r="H729" s="178"/>
      <c r="L729" s="179"/>
    </row>
    <row r="730" ht="15.75" customHeight="1">
      <c r="E730" s="202"/>
      <c r="G730" s="177"/>
      <c r="H730" s="178"/>
      <c r="L730" s="179"/>
    </row>
    <row r="731" ht="15.75" customHeight="1">
      <c r="E731" s="202"/>
      <c r="G731" s="177"/>
      <c r="H731" s="178"/>
      <c r="L731" s="179"/>
    </row>
    <row r="732" ht="15.75" customHeight="1">
      <c r="E732" s="202"/>
      <c r="G732" s="177"/>
      <c r="H732" s="178"/>
      <c r="L732" s="179"/>
    </row>
    <row r="733" ht="15.75" customHeight="1">
      <c r="E733" s="202"/>
      <c r="G733" s="177"/>
      <c r="H733" s="178"/>
      <c r="L733" s="179"/>
    </row>
    <row r="734" ht="15.75" customHeight="1">
      <c r="E734" s="202"/>
      <c r="G734" s="177"/>
      <c r="H734" s="178"/>
      <c r="L734" s="179"/>
    </row>
    <row r="735" ht="15.75" customHeight="1">
      <c r="E735" s="202"/>
      <c r="G735" s="177"/>
      <c r="H735" s="178"/>
      <c r="L735" s="179"/>
    </row>
    <row r="736" ht="15.75" customHeight="1">
      <c r="E736" s="202"/>
      <c r="G736" s="177"/>
      <c r="H736" s="178"/>
      <c r="L736" s="179"/>
    </row>
    <row r="737" ht="15.75" customHeight="1">
      <c r="E737" s="202"/>
      <c r="G737" s="177"/>
      <c r="H737" s="178"/>
      <c r="L737" s="179"/>
    </row>
    <row r="738" ht="15.75" customHeight="1">
      <c r="E738" s="202"/>
      <c r="G738" s="177"/>
      <c r="H738" s="178"/>
      <c r="L738" s="179"/>
    </row>
    <row r="739" ht="15.75" customHeight="1">
      <c r="E739" s="202"/>
      <c r="G739" s="177"/>
      <c r="H739" s="178"/>
      <c r="L739" s="179"/>
    </row>
    <row r="740" ht="15.75" customHeight="1">
      <c r="E740" s="202"/>
      <c r="G740" s="177"/>
      <c r="H740" s="178"/>
      <c r="L740" s="179"/>
    </row>
    <row r="741" ht="15.75" customHeight="1">
      <c r="E741" s="202"/>
      <c r="G741" s="177"/>
      <c r="H741" s="178"/>
      <c r="L741" s="179"/>
    </row>
    <row r="742" ht="15.75" customHeight="1">
      <c r="E742" s="202"/>
      <c r="G742" s="177"/>
      <c r="H742" s="178"/>
      <c r="L742" s="179"/>
    </row>
    <row r="743" ht="15.75" customHeight="1">
      <c r="E743" s="202"/>
      <c r="G743" s="177"/>
      <c r="H743" s="178"/>
      <c r="L743" s="179"/>
    </row>
    <row r="744" ht="15.75" customHeight="1">
      <c r="E744" s="202"/>
      <c r="G744" s="177"/>
      <c r="H744" s="178"/>
      <c r="L744" s="179"/>
    </row>
    <row r="745" ht="15.75" customHeight="1">
      <c r="E745" s="202"/>
      <c r="G745" s="177"/>
      <c r="H745" s="178"/>
      <c r="L745" s="179"/>
    </row>
    <row r="746" ht="15.75" customHeight="1">
      <c r="E746" s="202"/>
      <c r="G746" s="177"/>
      <c r="H746" s="178"/>
      <c r="L746" s="179"/>
    </row>
    <row r="747" ht="15.75" customHeight="1">
      <c r="E747" s="202"/>
      <c r="G747" s="177"/>
      <c r="H747" s="178"/>
      <c r="L747" s="179"/>
    </row>
    <row r="748" ht="15.75" customHeight="1">
      <c r="E748" s="202"/>
      <c r="G748" s="177"/>
      <c r="H748" s="178"/>
      <c r="L748" s="179"/>
    </row>
    <row r="749" ht="15.75" customHeight="1">
      <c r="E749" s="202"/>
      <c r="G749" s="177"/>
      <c r="H749" s="178"/>
      <c r="L749" s="179"/>
    </row>
    <row r="750" ht="15.75" customHeight="1">
      <c r="E750" s="202"/>
      <c r="G750" s="177"/>
      <c r="H750" s="178"/>
      <c r="L750" s="179"/>
    </row>
    <row r="751" ht="15.75" customHeight="1">
      <c r="E751" s="202"/>
      <c r="G751" s="177"/>
      <c r="H751" s="178"/>
      <c r="L751" s="179"/>
    </row>
    <row r="752" ht="15.75" customHeight="1">
      <c r="E752" s="202"/>
      <c r="G752" s="177"/>
      <c r="H752" s="178"/>
      <c r="L752" s="179"/>
    </row>
    <row r="753" ht="15.75" customHeight="1">
      <c r="E753" s="202"/>
      <c r="G753" s="177"/>
      <c r="H753" s="178"/>
      <c r="L753" s="179"/>
    </row>
    <row r="754" ht="15.75" customHeight="1">
      <c r="E754" s="202"/>
      <c r="G754" s="177"/>
      <c r="H754" s="178"/>
      <c r="L754" s="179"/>
    </row>
    <row r="755" ht="15.75" customHeight="1">
      <c r="E755" s="202"/>
      <c r="G755" s="177"/>
      <c r="H755" s="178"/>
      <c r="L755" s="179"/>
    </row>
    <row r="756" ht="15.75" customHeight="1">
      <c r="E756" s="202"/>
      <c r="G756" s="177"/>
      <c r="H756" s="178"/>
      <c r="L756" s="179"/>
    </row>
    <row r="757" ht="15.75" customHeight="1">
      <c r="E757" s="202"/>
      <c r="G757" s="177"/>
      <c r="H757" s="178"/>
      <c r="L757" s="179"/>
    </row>
    <row r="758" ht="15.75" customHeight="1">
      <c r="E758" s="202"/>
      <c r="G758" s="177"/>
      <c r="H758" s="178"/>
      <c r="L758" s="179"/>
    </row>
    <row r="759" ht="15.75" customHeight="1">
      <c r="E759" s="202"/>
      <c r="G759" s="177"/>
      <c r="H759" s="178"/>
      <c r="L759" s="179"/>
    </row>
    <row r="760" ht="15.75" customHeight="1">
      <c r="E760" s="202"/>
      <c r="G760" s="177"/>
      <c r="H760" s="178"/>
      <c r="L760" s="179"/>
    </row>
    <row r="761" ht="15.75" customHeight="1">
      <c r="E761" s="202"/>
      <c r="G761" s="177"/>
      <c r="H761" s="178"/>
      <c r="L761" s="179"/>
    </row>
    <row r="762" ht="15.75" customHeight="1">
      <c r="E762" s="202"/>
      <c r="G762" s="177"/>
      <c r="H762" s="178"/>
      <c r="L762" s="179"/>
    </row>
    <row r="763" ht="15.75" customHeight="1">
      <c r="E763" s="202"/>
      <c r="G763" s="177"/>
      <c r="H763" s="178"/>
      <c r="L763" s="179"/>
    </row>
    <row r="764" ht="15.75" customHeight="1">
      <c r="E764" s="202"/>
      <c r="G764" s="177"/>
      <c r="H764" s="178"/>
      <c r="L764" s="179"/>
    </row>
    <row r="765" ht="15.75" customHeight="1">
      <c r="E765" s="202"/>
      <c r="G765" s="177"/>
      <c r="H765" s="178"/>
      <c r="L765" s="179"/>
    </row>
    <row r="766" ht="15.75" customHeight="1">
      <c r="E766" s="202"/>
      <c r="G766" s="177"/>
      <c r="H766" s="178"/>
      <c r="L766" s="179"/>
    </row>
    <row r="767" ht="15.75" customHeight="1">
      <c r="E767" s="202"/>
      <c r="G767" s="177"/>
      <c r="H767" s="178"/>
      <c r="L767" s="179"/>
    </row>
    <row r="768" ht="15.75" customHeight="1">
      <c r="E768" s="202"/>
      <c r="G768" s="177"/>
      <c r="H768" s="178"/>
      <c r="L768" s="179"/>
    </row>
    <row r="769" ht="15.75" customHeight="1">
      <c r="E769" s="202"/>
      <c r="G769" s="177"/>
      <c r="H769" s="178"/>
      <c r="L769" s="179"/>
    </row>
    <row r="770" ht="15.75" customHeight="1">
      <c r="E770" s="202"/>
      <c r="G770" s="177"/>
      <c r="H770" s="178"/>
      <c r="L770" s="179"/>
    </row>
    <row r="771" ht="15.75" customHeight="1">
      <c r="E771" s="202"/>
      <c r="G771" s="177"/>
      <c r="H771" s="178"/>
      <c r="L771" s="179"/>
    </row>
    <row r="772" ht="15.75" customHeight="1">
      <c r="E772" s="202"/>
      <c r="G772" s="177"/>
      <c r="H772" s="178"/>
      <c r="L772" s="179"/>
    </row>
    <row r="773" ht="15.75" customHeight="1">
      <c r="E773" s="202"/>
      <c r="G773" s="177"/>
      <c r="H773" s="178"/>
      <c r="L773" s="179"/>
    </row>
    <row r="774" ht="15.75" customHeight="1">
      <c r="E774" s="202"/>
      <c r="G774" s="177"/>
      <c r="H774" s="178"/>
      <c r="L774" s="179"/>
    </row>
    <row r="775" ht="15.75" customHeight="1">
      <c r="E775" s="202"/>
      <c r="G775" s="177"/>
      <c r="H775" s="178"/>
      <c r="L775" s="179"/>
    </row>
    <row r="776" ht="15.75" customHeight="1">
      <c r="E776" s="202"/>
      <c r="G776" s="177"/>
      <c r="H776" s="178"/>
      <c r="L776" s="179"/>
    </row>
    <row r="777" ht="15.75" customHeight="1">
      <c r="E777" s="202"/>
      <c r="G777" s="177"/>
      <c r="H777" s="178"/>
      <c r="L777" s="179"/>
    </row>
    <row r="778" ht="15.75" customHeight="1">
      <c r="E778" s="202"/>
      <c r="G778" s="177"/>
      <c r="H778" s="178"/>
      <c r="L778" s="179"/>
    </row>
    <row r="779" ht="15.75" customHeight="1">
      <c r="E779" s="202"/>
      <c r="G779" s="177"/>
      <c r="H779" s="178"/>
      <c r="L779" s="179"/>
    </row>
    <row r="780" ht="15.75" customHeight="1">
      <c r="E780" s="202"/>
      <c r="G780" s="177"/>
      <c r="H780" s="178"/>
      <c r="L780" s="179"/>
    </row>
    <row r="781" ht="15.75" customHeight="1">
      <c r="E781" s="202"/>
      <c r="G781" s="177"/>
      <c r="H781" s="178"/>
      <c r="L781" s="179"/>
    </row>
    <row r="782" ht="15.75" customHeight="1">
      <c r="E782" s="202"/>
      <c r="G782" s="177"/>
      <c r="H782" s="178"/>
      <c r="L782" s="179"/>
    </row>
    <row r="783" ht="15.75" customHeight="1">
      <c r="E783" s="202"/>
      <c r="G783" s="177"/>
      <c r="H783" s="178"/>
      <c r="L783" s="179"/>
    </row>
    <row r="784" ht="15.75" customHeight="1">
      <c r="E784" s="202"/>
      <c r="G784" s="177"/>
      <c r="H784" s="178"/>
      <c r="L784" s="179"/>
    </row>
    <row r="785" ht="15.75" customHeight="1">
      <c r="E785" s="202"/>
      <c r="G785" s="177"/>
      <c r="H785" s="178"/>
      <c r="L785" s="179"/>
    </row>
    <row r="786" ht="15.75" customHeight="1">
      <c r="E786" s="202"/>
      <c r="G786" s="177"/>
      <c r="H786" s="178"/>
      <c r="L786" s="179"/>
    </row>
    <row r="787" ht="15.75" customHeight="1">
      <c r="E787" s="202"/>
      <c r="G787" s="177"/>
      <c r="H787" s="178"/>
      <c r="L787" s="179"/>
    </row>
    <row r="788" ht="15.75" customHeight="1">
      <c r="E788" s="202"/>
      <c r="G788" s="177"/>
      <c r="H788" s="178"/>
      <c r="L788" s="179"/>
    </row>
    <row r="789" ht="15.75" customHeight="1">
      <c r="E789" s="202"/>
      <c r="G789" s="177"/>
      <c r="H789" s="178"/>
      <c r="L789" s="179"/>
    </row>
    <row r="790" ht="15.75" customHeight="1">
      <c r="E790" s="202"/>
      <c r="G790" s="177"/>
      <c r="H790" s="178"/>
      <c r="L790" s="179"/>
    </row>
    <row r="791" ht="15.75" customHeight="1">
      <c r="E791" s="202"/>
      <c r="G791" s="177"/>
      <c r="H791" s="178"/>
      <c r="L791" s="179"/>
    </row>
    <row r="792" ht="15.75" customHeight="1">
      <c r="E792" s="202"/>
      <c r="G792" s="177"/>
      <c r="H792" s="178"/>
      <c r="L792" s="179"/>
    </row>
    <row r="793" ht="15.75" customHeight="1">
      <c r="E793" s="202"/>
      <c r="G793" s="177"/>
      <c r="H793" s="178"/>
      <c r="L793" s="179"/>
    </row>
    <row r="794" ht="15.75" customHeight="1">
      <c r="E794" s="202"/>
      <c r="G794" s="177"/>
      <c r="H794" s="178"/>
      <c r="L794" s="179"/>
    </row>
    <row r="795" ht="15.75" customHeight="1">
      <c r="E795" s="202"/>
      <c r="G795" s="177"/>
      <c r="H795" s="178"/>
      <c r="L795" s="179"/>
    </row>
    <row r="796" ht="15.75" customHeight="1">
      <c r="E796" s="202"/>
      <c r="G796" s="177"/>
      <c r="H796" s="178"/>
      <c r="L796" s="179"/>
    </row>
    <row r="797" ht="15.75" customHeight="1">
      <c r="E797" s="202"/>
      <c r="G797" s="177"/>
      <c r="H797" s="178"/>
      <c r="L797" s="179"/>
    </row>
    <row r="798" ht="15.75" customHeight="1">
      <c r="E798" s="202"/>
      <c r="G798" s="177"/>
      <c r="H798" s="178"/>
      <c r="L798" s="179"/>
    </row>
    <row r="799" ht="15.75" customHeight="1">
      <c r="E799" s="202"/>
      <c r="G799" s="177"/>
      <c r="H799" s="178"/>
      <c r="L799" s="179"/>
    </row>
    <row r="800" ht="15.75" customHeight="1">
      <c r="E800" s="202"/>
      <c r="G800" s="177"/>
      <c r="H800" s="178"/>
      <c r="L800" s="179"/>
    </row>
    <row r="801" ht="15.75" customHeight="1">
      <c r="E801" s="202"/>
      <c r="G801" s="177"/>
      <c r="H801" s="178"/>
      <c r="L801" s="179"/>
    </row>
    <row r="802" ht="15.75" customHeight="1">
      <c r="E802" s="202"/>
      <c r="G802" s="177"/>
      <c r="H802" s="178"/>
      <c r="L802" s="179"/>
    </row>
    <row r="803" ht="15.75" customHeight="1">
      <c r="E803" s="202"/>
      <c r="G803" s="177"/>
      <c r="H803" s="178"/>
      <c r="L803" s="179"/>
    </row>
    <row r="804" ht="15.75" customHeight="1">
      <c r="E804" s="202"/>
      <c r="G804" s="177"/>
      <c r="H804" s="178"/>
      <c r="L804" s="179"/>
    </row>
    <row r="805" ht="15.75" customHeight="1">
      <c r="E805" s="202"/>
      <c r="G805" s="177"/>
      <c r="H805" s="178"/>
      <c r="L805" s="179"/>
    </row>
    <row r="806" ht="15.75" customHeight="1">
      <c r="E806" s="202"/>
      <c r="G806" s="177"/>
      <c r="H806" s="178"/>
      <c r="L806" s="179"/>
    </row>
    <row r="807" ht="15.75" customHeight="1">
      <c r="E807" s="202"/>
      <c r="G807" s="177"/>
      <c r="H807" s="178"/>
      <c r="L807" s="179"/>
    </row>
    <row r="808" ht="15.75" customHeight="1">
      <c r="E808" s="202"/>
      <c r="G808" s="177"/>
      <c r="H808" s="178"/>
      <c r="L808" s="179"/>
    </row>
    <row r="809" ht="15.75" customHeight="1">
      <c r="E809" s="202"/>
      <c r="G809" s="177"/>
      <c r="H809" s="178"/>
      <c r="L809" s="179"/>
    </row>
    <row r="810" ht="15.75" customHeight="1">
      <c r="E810" s="202"/>
      <c r="G810" s="177"/>
      <c r="H810" s="178"/>
      <c r="L810" s="179"/>
    </row>
    <row r="811" ht="15.75" customHeight="1">
      <c r="E811" s="202"/>
      <c r="G811" s="177"/>
      <c r="H811" s="178"/>
      <c r="L811" s="179"/>
    </row>
    <row r="812" ht="15.75" customHeight="1">
      <c r="E812" s="202"/>
      <c r="G812" s="177"/>
      <c r="H812" s="178"/>
      <c r="L812" s="179"/>
    </row>
    <row r="813" ht="15.75" customHeight="1">
      <c r="E813" s="202"/>
      <c r="G813" s="177"/>
      <c r="H813" s="178"/>
      <c r="L813" s="179"/>
    </row>
    <row r="814" ht="15.75" customHeight="1">
      <c r="E814" s="202"/>
      <c r="G814" s="177"/>
      <c r="H814" s="178"/>
      <c r="L814" s="179"/>
    </row>
    <row r="815" ht="15.75" customHeight="1">
      <c r="E815" s="202"/>
      <c r="G815" s="177"/>
      <c r="H815" s="178"/>
      <c r="L815" s="179"/>
    </row>
    <row r="816" ht="15.75" customHeight="1">
      <c r="E816" s="202"/>
      <c r="G816" s="177"/>
      <c r="H816" s="178"/>
      <c r="L816" s="179"/>
    </row>
    <row r="817" ht="15.75" customHeight="1">
      <c r="E817" s="202"/>
      <c r="G817" s="177"/>
      <c r="H817" s="178"/>
      <c r="L817" s="179"/>
    </row>
    <row r="818" ht="15.75" customHeight="1">
      <c r="E818" s="202"/>
      <c r="G818" s="177"/>
      <c r="H818" s="178"/>
      <c r="L818" s="179"/>
    </row>
    <row r="819" ht="15.75" customHeight="1">
      <c r="E819" s="202"/>
      <c r="G819" s="177"/>
      <c r="H819" s="178"/>
      <c r="L819" s="179"/>
    </row>
    <row r="820" ht="15.75" customHeight="1">
      <c r="E820" s="202"/>
      <c r="G820" s="177"/>
      <c r="H820" s="178"/>
      <c r="L820" s="179"/>
    </row>
    <row r="821" ht="15.75" customHeight="1">
      <c r="E821" s="202"/>
      <c r="G821" s="177"/>
      <c r="H821" s="178"/>
      <c r="L821" s="179"/>
    </row>
    <row r="822" ht="15.75" customHeight="1">
      <c r="E822" s="202"/>
      <c r="G822" s="177"/>
      <c r="H822" s="178"/>
      <c r="L822" s="179"/>
    </row>
    <row r="823" ht="15.75" customHeight="1">
      <c r="E823" s="202"/>
      <c r="G823" s="177"/>
      <c r="H823" s="178"/>
      <c r="L823" s="179"/>
    </row>
    <row r="824" ht="15.75" customHeight="1">
      <c r="E824" s="202"/>
      <c r="G824" s="177"/>
      <c r="H824" s="178"/>
      <c r="L824" s="179"/>
    </row>
    <row r="825" ht="15.75" customHeight="1">
      <c r="E825" s="202"/>
      <c r="G825" s="177"/>
      <c r="H825" s="178"/>
      <c r="L825" s="179"/>
    </row>
    <row r="826" ht="15.75" customHeight="1">
      <c r="E826" s="202"/>
      <c r="G826" s="177"/>
      <c r="H826" s="178"/>
      <c r="L826" s="179"/>
    </row>
    <row r="827" ht="15.75" customHeight="1">
      <c r="E827" s="202"/>
      <c r="G827" s="177"/>
      <c r="H827" s="178"/>
      <c r="L827" s="179"/>
    </row>
    <row r="828" ht="15.75" customHeight="1">
      <c r="E828" s="202"/>
      <c r="G828" s="177"/>
      <c r="H828" s="178"/>
      <c r="L828" s="179"/>
    </row>
    <row r="829" ht="15.75" customHeight="1">
      <c r="E829" s="202"/>
      <c r="G829" s="177"/>
      <c r="H829" s="178"/>
      <c r="L829" s="179"/>
    </row>
    <row r="830" ht="15.75" customHeight="1">
      <c r="E830" s="202"/>
      <c r="G830" s="177"/>
      <c r="H830" s="178"/>
      <c r="L830" s="179"/>
    </row>
    <row r="831" ht="15.75" customHeight="1">
      <c r="E831" s="202"/>
      <c r="G831" s="177"/>
      <c r="H831" s="178"/>
      <c r="L831" s="179"/>
    </row>
    <row r="832" ht="15.75" customHeight="1">
      <c r="E832" s="202"/>
      <c r="G832" s="177"/>
      <c r="H832" s="178"/>
      <c r="L832" s="179"/>
    </row>
    <row r="833" ht="15.75" customHeight="1">
      <c r="E833" s="202"/>
      <c r="G833" s="177"/>
      <c r="H833" s="178"/>
      <c r="L833" s="179"/>
    </row>
    <row r="834" ht="15.75" customHeight="1">
      <c r="E834" s="202"/>
      <c r="G834" s="177"/>
      <c r="H834" s="178"/>
      <c r="L834" s="179"/>
    </row>
    <row r="835" ht="15.75" customHeight="1">
      <c r="E835" s="202"/>
      <c r="G835" s="177"/>
      <c r="H835" s="178"/>
      <c r="L835" s="179"/>
    </row>
    <row r="836" ht="15.75" customHeight="1">
      <c r="E836" s="202"/>
      <c r="G836" s="177"/>
      <c r="H836" s="178"/>
      <c r="L836" s="179"/>
    </row>
    <row r="837" ht="15.75" customHeight="1">
      <c r="E837" s="202"/>
      <c r="G837" s="177"/>
      <c r="H837" s="178"/>
      <c r="L837" s="179"/>
    </row>
    <row r="838" ht="15.75" customHeight="1">
      <c r="E838" s="202"/>
      <c r="G838" s="177"/>
      <c r="H838" s="178"/>
      <c r="L838" s="179"/>
    </row>
    <row r="839" ht="15.75" customHeight="1">
      <c r="E839" s="202"/>
      <c r="G839" s="177"/>
      <c r="H839" s="178"/>
      <c r="L839" s="179"/>
    </row>
    <row r="840" ht="15.75" customHeight="1">
      <c r="E840" s="202"/>
      <c r="G840" s="177"/>
      <c r="H840" s="178"/>
      <c r="L840" s="179"/>
    </row>
    <row r="841" ht="15.75" customHeight="1">
      <c r="E841" s="202"/>
      <c r="G841" s="177"/>
      <c r="H841" s="178"/>
      <c r="L841" s="179"/>
    </row>
    <row r="842" ht="15.75" customHeight="1">
      <c r="E842" s="202"/>
      <c r="G842" s="177"/>
      <c r="H842" s="178"/>
      <c r="L842" s="179"/>
    </row>
    <row r="843" ht="15.75" customHeight="1">
      <c r="E843" s="202"/>
      <c r="G843" s="177"/>
      <c r="H843" s="178"/>
      <c r="L843" s="179"/>
    </row>
    <row r="844" ht="15.75" customHeight="1">
      <c r="E844" s="202"/>
      <c r="G844" s="177"/>
      <c r="H844" s="178"/>
      <c r="L844" s="179"/>
    </row>
    <row r="845" ht="15.75" customHeight="1">
      <c r="E845" s="202"/>
      <c r="G845" s="177"/>
      <c r="H845" s="178"/>
      <c r="L845" s="179"/>
    </row>
    <row r="846" ht="15.75" customHeight="1">
      <c r="E846" s="202"/>
      <c r="G846" s="177"/>
      <c r="H846" s="178"/>
      <c r="L846" s="179"/>
    </row>
    <row r="847" ht="15.75" customHeight="1">
      <c r="E847" s="202"/>
      <c r="G847" s="177"/>
      <c r="H847" s="178"/>
      <c r="L847" s="179"/>
    </row>
    <row r="848" ht="15.75" customHeight="1">
      <c r="E848" s="202"/>
      <c r="G848" s="177"/>
      <c r="H848" s="178"/>
      <c r="L848" s="179"/>
    </row>
    <row r="849" ht="15.75" customHeight="1">
      <c r="E849" s="202"/>
      <c r="G849" s="177"/>
      <c r="H849" s="178"/>
      <c r="L849" s="179"/>
    </row>
    <row r="850" ht="15.75" customHeight="1">
      <c r="E850" s="202"/>
      <c r="G850" s="177"/>
      <c r="H850" s="178"/>
      <c r="L850" s="179"/>
    </row>
    <row r="851" ht="15.75" customHeight="1">
      <c r="E851" s="202"/>
      <c r="G851" s="177"/>
      <c r="H851" s="178"/>
      <c r="L851" s="179"/>
    </row>
    <row r="852" ht="15.75" customHeight="1">
      <c r="E852" s="202"/>
      <c r="G852" s="177"/>
      <c r="H852" s="178"/>
      <c r="L852" s="179"/>
    </row>
    <row r="853" ht="15.75" customHeight="1">
      <c r="E853" s="202"/>
      <c r="G853" s="177"/>
      <c r="H853" s="178"/>
      <c r="L853" s="179"/>
    </row>
    <row r="854" ht="15.75" customHeight="1">
      <c r="E854" s="202"/>
      <c r="G854" s="177"/>
      <c r="H854" s="178"/>
      <c r="L854" s="179"/>
    </row>
    <row r="855" ht="15.75" customHeight="1">
      <c r="E855" s="202"/>
      <c r="G855" s="177"/>
      <c r="H855" s="178"/>
      <c r="L855" s="179"/>
    </row>
    <row r="856" ht="15.75" customHeight="1">
      <c r="E856" s="202"/>
      <c r="G856" s="177"/>
      <c r="H856" s="178"/>
      <c r="L856" s="179"/>
    </row>
    <row r="857" ht="15.75" customHeight="1">
      <c r="E857" s="202"/>
      <c r="G857" s="177"/>
      <c r="H857" s="178"/>
      <c r="L857" s="179"/>
    </row>
    <row r="858" ht="15.75" customHeight="1">
      <c r="E858" s="202"/>
      <c r="G858" s="177"/>
      <c r="H858" s="178"/>
      <c r="L858" s="179"/>
    </row>
    <row r="859" ht="15.75" customHeight="1">
      <c r="E859" s="202"/>
      <c r="G859" s="177"/>
      <c r="H859" s="178"/>
      <c r="L859" s="179"/>
    </row>
    <row r="860" ht="15.75" customHeight="1">
      <c r="E860" s="202"/>
      <c r="G860" s="177"/>
      <c r="H860" s="178"/>
      <c r="L860" s="179"/>
    </row>
    <row r="861" ht="15.75" customHeight="1">
      <c r="E861" s="202"/>
      <c r="G861" s="177"/>
      <c r="H861" s="178"/>
      <c r="L861" s="179"/>
    </row>
    <row r="862" ht="15.75" customHeight="1">
      <c r="E862" s="202"/>
      <c r="G862" s="177"/>
      <c r="H862" s="178"/>
      <c r="L862" s="179"/>
    </row>
    <row r="863" ht="15.75" customHeight="1">
      <c r="E863" s="202"/>
      <c r="G863" s="177"/>
      <c r="H863" s="178"/>
      <c r="L863" s="179"/>
    </row>
    <row r="864" ht="15.75" customHeight="1">
      <c r="E864" s="202"/>
      <c r="G864" s="177"/>
      <c r="H864" s="178"/>
      <c r="L864" s="179"/>
    </row>
    <row r="865" ht="15.75" customHeight="1">
      <c r="E865" s="202"/>
      <c r="G865" s="177"/>
      <c r="H865" s="178"/>
      <c r="L865" s="179"/>
    </row>
    <row r="866" ht="15.75" customHeight="1">
      <c r="E866" s="202"/>
      <c r="G866" s="177"/>
      <c r="H866" s="178"/>
      <c r="L866" s="179"/>
    </row>
    <row r="867" ht="15.75" customHeight="1">
      <c r="E867" s="202"/>
      <c r="G867" s="177"/>
      <c r="H867" s="178"/>
      <c r="L867" s="179"/>
    </row>
    <row r="868" ht="15.75" customHeight="1">
      <c r="E868" s="202"/>
      <c r="G868" s="177"/>
      <c r="H868" s="178"/>
      <c r="L868" s="179"/>
    </row>
    <row r="869" ht="15.75" customHeight="1">
      <c r="E869" s="202"/>
      <c r="G869" s="177"/>
      <c r="H869" s="178"/>
      <c r="L869" s="179"/>
    </row>
    <row r="870" ht="15.75" customHeight="1">
      <c r="E870" s="202"/>
      <c r="G870" s="177"/>
      <c r="H870" s="178"/>
      <c r="L870" s="179"/>
    </row>
    <row r="871" ht="15.75" customHeight="1">
      <c r="E871" s="202"/>
      <c r="G871" s="177"/>
      <c r="H871" s="178"/>
      <c r="L871" s="179"/>
    </row>
    <row r="872" ht="15.75" customHeight="1">
      <c r="E872" s="202"/>
      <c r="G872" s="177"/>
      <c r="H872" s="178"/>
      <c r="L872" s="179"/>
    </row>
    <row r="873" ht="15.75" customHeight="1">
      <c r="E873" s="202"/>
      <c r="G873" s="177"/>
      <c r="H873" s="178"/>
      <c r="L873" s="179"/>
    </row>
    <row r="874" ht="15.75" customHeight="1">
      <c r="E874" s="202"/>
      <c r="G874" s="177"/>
      <c r="H874" s="178"/>
      <c r="L874" s="179"/>
    </row>
    <row r="875" ht="15.75" customHeight="1">
      <c r="E875" s="202"/>
      <c r="G875" s="177"/>
      <c r="H875" s="178"/>
      <c r="L875" s="179"/>
    </row>
    <row r="876" ht="15.75" customHeight="1">
      <c r="E876" s="202"/>
      <c r="G876" s="177"/>
      <c r="H876" s="178"/>
      <c r="L876" s="179"/>
    </row>
    <row r="877" ht="15.75" customHeight="1">
      <c r="E877" s="202"/>
      <c r="G877" s="177"/>
      <c r="H877" s="178"/>
      <c r="L877" s="179"/>
    </row>
    <row r="878" ht="15.75" customHeight="1">
      <c r="E878" s="202"/>
      <c r="G878" s="177"/>
      <c r="H878" s="178"/>
      <c r="L878" s="179"/>
    </row>
    <row r="879" ht="15.75" customHeight="1">
      <c r="E879" s="202"/>
      <c r="G879" s="177"/>
      <c r="H879" s="178"/>
      <c r="L879" s="179"/>
    </row>
    <row r="880" ht="15.75" customHeight="1">
      <c r="E880" s="202"/>
      <c r="G880" s="177"/>
      <c r="H880" s="178"/>
      <c r="L880" s="179"/>
    </row>
    <row r="881" ht="15.75" customHeight="1">
      <c r="E881" s="202"/>
      <c r="G881" s="177"/>
      <c r="H881" s="178"/>
      <c r="L881" s="179"/>
    </row>
    <row r="882" ht="15.75" customHeight="1">
      <c r="E882" s="202"/>
      <c r="G882" s="177"/>
      <c r="H882" s="178"/>
      <c r="L882" s="179"/>
    </row>
    <row r="883" ht="15.75" customHeight="1">
      <c r="E883" s="202"/>
      <c r="G883" s="177"/>
      <c r="H883" s="178"/>
      <c r="L883" s="179"/>
    </row>
    <row r="884" ht="15.75" customHeight="1">
      <c r="E884" s="202"/>
      <c r="G884" s="177"/>
      <c r="H884" s="178"/>
      <c r="L884" s="179"/>
    </row>
    <row r="885" ht="15.75" customHeight="1">
      <c r="E885" s="202"/>
      <c r="G885" s="177"/>
      <c r="H885" s="178"/>
      <c r="L885" s="179"/>
    </row>
    <row r="886" ht="15.75" customHeight="1">
      <c r="E886" s="202"/>
      <c r="G886" s="177"/>
      <c r="H886" s="178"/>
      <c r="L886" s="179"/>
    </row>
    <row r="887" ht="15.75" customHeight="1">
      <c r="E887" s="202"/>
      <c r="G887" s="177"/>
      <c r="H887" s="178"/>
      <c r="L887" s="179"/>
    </row>
    <row r="888" ht="15.75" customHeight="1">
      <c r="E888" s="202"/>
      <c r="G888" s="177"/>
      <c r="H888" s="178"/>
      <c r="L888" s="179"/>
    </row>
    <row r="889" ht="15.75" customHeight="1">
      <c r="E889" s="202"/>
      <c r="G889" s="177"/>
      <c r="H889" s="178"/>
      <c r="L889" s="179"/>
    </row>
    <row r="890" ht="15.75" customHeight="1">
      <c r="E890" s="202"/>
      <c r="G890" s="177"/>
      <c r="H890" s="178"/>
      <c r="L890" s="179"/>
    </row>
    <row r="891" ht="15.75" customHeight="1">
      <c r="E891" s="202"/>
      <c r="G891" s="177"/>
      <c r="H891" s="178"/>
      <c r="L891" s="179"/>
    </row>
    <row r="892" ht="15.75" customHeight="1">
      <c r="E892" s="202"/>
      <c r="G892" s="177"/>
      <c r="H892" s="178"/>
      <c r="L892" s="179"/>
    </row>
    <row r="893" ht="15.75" customHeight="1">
      <c r="E893" s="202"/>
      <c r="G893" s="177"/>
      <c r="H893" s="178"/>
      <c r="L893" s="179"/>
    </row>
    <row r="894" ht="15.75" customHeight="1">
      <c r="E894" s="202"/>
      <c r="G894" s="177"/>
      <c r="H894" s="178"/>
      <c r="L894" s="179"/>
    </row>
    <row r="895" ht="15.75" customHeight="1">
      <c r="E895" s="202"/>
      <c r="G895" s="177"/>
      <c r="H895" s="178"/>
      <c r="L895" s="179"/>
    </row>
    <row r="896" ht="15.75" customHeight="1">
      <c r="E896" s="202"/>
      <c r="G896" s="177"/>
      <c r="H896" s="178"/>
      <c r="L896" s="179"/>
    </row>
    <row r="897" ht="15.75" customHeight="1">
      <c r="E897" s="202"/>
      <c r="G897" s="177"/>
      <c r="H897" s="178"/>
      <c r="L897" s="179"/>
    </row>
    <row r="898" ht="15.75" customHeight="1">
      <c r="E898" s="202"/>
      <c r="G898" s="177"/>
      <c r="H898" s="178"/>
      <c r="L898" s="179"/>
    </row>
    <row r="899" ht="15.75" customHeight="1">
      <c r="E899" s="202"/>
      <c r="G899" s="177"/>
      <c r="H899" s="178"/>
      <c r="L899" s="179"/>
    </row>
    <row r="900" ht="15.75" customHeight="1">
      <c r="E900" s="202"/>
      <c r="G900" s="177"/>
      <c r="H900" s="178"/>
      <c r="L900" s="179"/>
    </row>
    <row r="901" ht="15.75" customHeight="1">
      <c r="E901" s="202"/>
      <c r="G901" s="177"/>
      <c r="H901" s="178"/>
      <c r="L901" s="179"/>
    </row>
    <row r="902" ht="15.75" customHeight="1">
      <c r="E902" s="202"/>
      <c r="G902" s="177"/>
      <c r="H902" s="178"/>
      <c r="L902" s="179"/>
    </row>
    <row r="903" ht="15.75" customHeight="1">
      <c r="E903" s="202"/>
      <c r="G903" s="177"/>
      <c r="H903" s="178"/>
      <c r="L903" s="179"/>
    </row>
    <row r="904" ht="15.75" customHeight="1">
      <c r="E904" s="202"/>
      <c r="G904" s="177"/>
      <c r="H904" s="178"/>
      <c r="L904" s="179"/>
    </row>
    <row r="905" ht="15.75" customHeight="1">
      <c r="E905" s="202"/>
      <c r="G905" s="177"/>
      <c r="H905" s="178"/>
      <c r="L905" s="179"/>
    </row>
    <row r="906" ht="15.75" customHeight="1">
      <c r="E906" s="202"/>
      <c r="G906" s="177"/>
      <c r="H906" s="178"/>
      <c r="L906" s="179"/>
    </row>
    <row r="907" ht="15.75" customHeight="1">
      <c r="E907" s="202"/>
      <c r="G907" s="177"/>
      <c r="H907" s="178"/>
      <c r="L907" s="179"/>
    </row>
    <row r="908" ht="15.75" customHeight="1">
      <c r="E908" s="202"/>
      <c r="G908" s="177"/>
      <c r="H908" s="178"/>
      <c r="L908" s="179"/>
    </row>
    <row r="909" ht="15.75" customHeight="1">
      <c r="E909" s="202"/>
      <c r="G909" s="177"/>
      <c r="H909" s="178"/>
      <c r="L909" s="179"/>
    </row>
    <row r="910" ht="15.75" customHeight="1">
      <c r="E910" s="202"/>
      <c r="G910" s="177"/>
      <c r="H910" s="178"/>
      <c r="L910" s="179"/>
    </row>
    <row r="911" ht="15.75" customHeight="1">
      <c r="E911" s="202"/>
      <c r="G911" s="177"/>
      <c r="H911" s="178"/>
      <c r="L911" s="179"/>
    </row>
    <row r="912" ht="15.75" customHeight="1">
      <c r="E912" s="202"/>
      <c r="G912" s="177"/>
      <c r="H912" s="178"/>
      <c r="L912" s="179"/>
    </row>
    <row r="913" ht="15.75" customHeight="1">
      <c r="E913" s="202"/>
      <c r="G913" s="177"/>
      <c r="H913" s="178"/>
      <c r="L913" s="179"/>
    </row>
    <row r="914" ht="15.75" customHeight="1">
      <c r="E914" s="202"/>
      <c r="G914" s="177"/>
      <c r="H914" s="178"/>
      <c r="L914" s="179"/>
    </row>
    <row r="915" ht="15.75" customHeight="1">
      <c r="E915" s="202"/>
      <c r="G915" s="177"/>
      <c r="H915" s="178"/>
      <c r="L915" s="179"/>
    </row>
    <row r="916" ht="15.75" customHeight="1">
      <c r="E916" s="202"/>
      <c r="G916" s="177"/>
      <c r="H916" s="178"/>
      <c r="L916" s="179"/>
    </row>
    <row r="917" ht="15.75" customHeight="1">
      <c r="E917" s="202"/>
      <c r="G917" s="177"/>
      <c r="H917" s="178"/>
      <c r="L917" s="179"/>
    </row>
    <row r="918" ht="15.75" customHeight="1">
      <c r="E918" s="202"/>
      <c r="G918" s="177"/>
      <c r="H918" s="178"/>
      <c r="L918" s="179"/>
    </row>
    <row r="919" ht="15.75" customHeight="1">
      <c r="E919" s="202"/>
      <c r="G919" s="177"/>
      <c r="H919" s="178"/>
      <c r="L919" s="179"/>
    </row>
    <row r="920" ht="15.75" customHeight="1">
      <c r="E920" s="202"/>
      <c r="G920" s="177"/>
      <c r="H920" s="178"/>
      <c r="L920" s="179"/>
    </row>
    <row r="921" ht="15.75" customHeight="1">
      <c r="E921" s="202"/>
      <c r="G921" s="177"/>
      <c r="H921" s="178"/>
      <c r="L921" s="179"/>
    </row>
    <row r="922" ht="15.75" customHeight="1">
      <c r="E922" s="202"/>
      <c r="G922" s="177"/>
      <c r="H922" s="178"/>
      <c r="L922" s="179"/>
    </row>
    <row r="923" ht="15.75" customHeight="1">
      <c r="E923" s="202"/>
      <c r="G923" s="177"/>
      <c r="H923" s="178"/>
      <c r="L923" s="179"/>
    </row>
    <row r="924" ht="15.75" customHeight="1">
      <c r="E924" s="202"/>
      <c r="G924" s="177"/>
      <c r="H924" s="178"/>
      <c r="L924" s="179"/>
    </row>
    <row r="925" ht="15.75" customHeight="1">
      <c r="E925" s="202"/>
      <c r="G925" s="177"/>
      <c r="H925" s="178"/>
      <c r="L925" s="179"/>
    </row>
    <row r="926" ht="15.75" customHeight="1">
      <c r="E926" s="202"/>
      <c r="G926" s="177"/>
      <c r="H926" s="178"/>
      <c r="L926" s="179"/>
    </row>
    <row r="927" ht="15.75" customHeight="1">
      <c r="E927" s="202"/>
      <c r="G927" s="177"/>
      <c r="H927" s="178"/>
      <c r="L927" s="179"/>
    </row>
    <row r="928" ht="15.75" customHeight="1">
      <c r="E928" s="202"/>
      <c r="G928" s="177"/>
      <c r="H928" s="178"/>
      <c r="L928" s="179"/>
    </row>
    <row r="929" ht="15.75" customHeight="1">
      <c r="E929" s="202"/>
      <c r="G929" s="177"/>
      <c r="H929" s="178"/>
      <c r="L929" s="179"/>
    </row>
    <row r="930" ht="15.75" customHeight="1">
      <c r="E930" s="202"/>
      <c r="G930" s="177"/>
      <c r="H930" s="178"/>
      <c r="L930" s="179"/>
    </row>
    <row r="931" ht="15.75" customHeight="1">
      <c r="E931" s="202"/>
      <c r="G931" s="177"/>
      <c r="H931" s="178"/>
      <c r="L931" s="179"/>
    </row>
    <row r="932" ht="15.75" customHeight="1">
      <c r="E932" s="202"/>
      <c r="G932" s="177"/>
      <c r="H932" s="178"/>
      <c r="L932" s="179"/>
    </row>
    <row r="933" ht="15.75" customHeight="1">
      <c r="E933" s="202"/>
      <c r="G933" s="177"/>
      <c r="H933" s="178"/>
      <c r="L933" s="179"/>
    </row>
    <row r="934" ht="15.75" customHeight="1">
      <c r="E934" s="202"/>
      <c r="G934" s="177"/>
      <c r="H934" s="178"/>
      <c r="L934" s="179"/>
    </row>
    <row r="935" ht="15.75" customHeight="1">
      <c r="E935" s="202"/>
      <c r="G935" s="177"/>
      <c r="H935" s="178"/>
      <c r="L935" s="179"/>
    </row>
    <row r="936" ht="15.75" customHeight="1">
      <c r="E936" s="202"/>
      <c r="G936" s="177"/>
      <c r="H936" s="178"/>
      <c r="L936" s="179"/>
    </row>
    <row r="937" ht="15.75" customHeight="1">
      <c r="E937" s="202"/>
      <c r="G937" s="177"/>
      <c r="H937" s="178"/>
      <c r="L937" s="179"/>
    </row>
    <row r="938" ht="15.75" customHeight="1">
      <c r="E938" s="202"/>
      <c r="G938" s="177"/>
      <c r="H938" s="178"/>
      <c r="L938" s="179"/>
    </row>
    <row r="939" ht="15.75" customHeight="1">
      <c r="E939" s="202"/>
      <c r="G939" s="177"/>
      <c r="H939" s="178"/>
      <c r="L939" s="179"/>
    </row>
    <row r="940" ht="15.75" customHeight="1">
      <c r="E940" s="202"/>
      <c r="G940" s="177"/>
      <c r="H940" s="178"/>
      <c r="L940" s="179"/>
    </row>
    <row r="941" ht="15.75" customHeight="1">
      <c r="E941" s="202"/>
      <c r="G941" s="177"/>
      <c r="H941" s="178"/>
      <c r="L941" s="179"/>
    </row>
    <row r="942" ht="15.75" customHeight="1">
      <c r="E942" s="202"/>
      <c r="G942" s="177"/>
      <c r="H942" s="178"/>
      <c r="L942" s="179"/>
    </row>
    <row r="943" ht="15.75" customHeight="1">
      <c r="E943" s="202"/>
      <c r="G943" s="177"/>
      <c r="H943" s="178"/>
      <c r="L943" s="179"/>
    </row>
    <row r="944" ht="15.75" customHeight="1">
      <c r="E944" s="202"/>
      <c r="G944" s="177"/>
      <c r="H944" s="178"/>
      <c r="L944" s="179"/>
    </row>
    <row r="945" ht="15.75" customHeight="1">
      <c r="E945" s="202"/>
      <c r="G945" s="177"/>
      <c r="H945" s="178"/>
      <c r="L945" s="179"/>
    </row>
    <row r="946" ht="15.75" customHeight="1">
      <c r="E946" s="202"/>
      <c r="G946" s="177"/>
      <c r="H946" s="178"/>
      <c r="L946" s="179"/>
    </row>
    <row r="947" ht="15.75" customHeight="1">
      <c r="E947" s="202"/>
      <c r="G947" s="177"/>
      <c r="H947" s="178"/>
      <c r="L947" s="179"/>
    </row>
    <row r="948" ht="15.75" customHeight="1">
      <c r="E948" s="202"/>
      <c r="G948" s="177"/>
      <c r="H948" s="178"/>
      <c r="L948" s="179"/>
    </row>
    <row r="949" ht="15.75" customHeight="1">
      <c r="E949" s="202"/>
      <c r="G949" s="177"/>
      <c r="H949" s="178"/>
      <c r="L949" s="179"/>
    </row>
    <row r="950" ht="15.75" customHeight="1">
      <c r="E950" s="202"/>
      <c r="G950" s="177"/>
      <c r="H950" s="178"/>
      <c r="L950" s="179"/>
    </row>
    <row r="951" ht="15.75" customHeight="1">
      <c r="E951" s="202"/>
      <c r="G951" s="177"/>
      <c r="H951" s="178"/>
      <c r="L951" s="179"/>
    </row>
    <row r="952" ht="15.75" customHeight="1">
      <c r="E952" s="202"/>
      <c r="G952" s="177"/>
      <c r="H952" s="178"/>
      <c r="L952" s="179"/>
    </row>
    <row r="953" ht="15.75" customHeight="1">
      <c r="E953" s="202"/>
      <c r="G953" s="177"/>
      <c r="H953" s="178"/>
      <c r="L953" s="179"/>
    </row>
    <row r="954" ht="15.75" customHeight="1">
      <c r="E954" s="202"/>
      <c r="G954" s="177"/>
      <c r="H954" s="178"/>
      <c r="L954" s="179"/>
    </row>
    <row r="955" ht="15.75" customHeight="1">
      <c r="E955" s="202"/>
      <c r="G955" s="177"/>
      <c r="H955" s="178"/>
      <c r="L955" s="179"/>
    </row>
    <row r="956" ht="15.75" customHeight="1">
      <c r="E956" s="202"/>
      <c r="G956" s="177"/>
      <c r="H956" s="178"/>
      <c r="L956" s="179"/>
    </row>
    <row r="957" ht="15.75" customHeight="1">
      <c r="E957" s="202"/>
      <c r="G957" s="177"/>
      <c r="H957" s="178"/>
      <c r="L957" s="179"/>
    </row>
    <row r="958" ht="15.75" customHeight="1">
      <c r="E958" s="202"/>
      <c r="G958" s="177"/>
      <c r="H958" s="178"/>
      <c r="L958" s="179"/>
    </row>
    <row r="959" ht="15.75" customHeight="1">
      <c r="E959" s="202"/>
      <c r="G959" s="177"/>
      <c r="H959" s="178"/>
      <c r="L959" s="179"/>
    </row>
    <row r="960" ht="15.75" customHeight="1">
      <c r="E960" s="202"/>
      <c r="G960" s="177"/>
      <c r="H960" s="178"/>
      <c r="L960" s="179"/>
    </row>
    <row r="961" ht="15.75" customHeight="1">
      <c r="E961" s="202"/>
      <c r="G961" s="177"/>
      <c r="H961" s="178"/>
      <c r="L961" s="179"/>
    </row>
    <row r="962" ht="15.75" customHeight="1">
      <c r="E962" s="202"/>
      <c r="G962" s="177"/>
      <c r="H962" s="178"/>
      <c r="L962" s="179"/>
    </row>
    <row r="963" ht="15.75" customHeight="1">
      <c r="E963" s="202"/>
      <c r="G963" s="177"/>
      <c r="H963" s="178"/>
      <c r="L963" s="179"/>
    </row>
    <row r="964" ht="15.75" customHeight="1">
      <c r="E964" s="202"/>
      <c r="G964" s="177"/>
      <c r="H964" s="178"/>
      <c r="L964" s="179"/>
    </row>
    <row r="965" ht="15.75" customHeight="1">
      <c r="E965" s="202"/>
      <c r="G965" s="177"/>
      <c r="H965" s="178"/>
      <c r="L965" s="179"/>
    </row>
    <row r="966" ht="15.75" customHeight="1">
      <c r="E966" s="202"/>
      <c r="G966" s="177"/>
      <c r="H966" s="178"/>
      <c r="L966" s="179"/>
    </row>
    <row r="967" ht="15.75" customHeight="1">
      <c r="E967" s="202"/>
      <c r="G967" s="177"/>
      <c r="H967" s="178"/>
      <c r="L967" s="179"/>
    </row>
    <row r="968" ht="15.75" customHeight="1">
      <c r="E968" s="202"/>
      <c r="G968" s="177"/>
      <c r="H968" s="178"/>
      <c r="L968" s="179"/>
    </row>
    <row r="969" ht="15.75" customHeight="1">
      <c r="E969" s="202"/>
      <c r="G969" s="177"/>
      <c r="H969" s="178"/>
      <c r="L969" s="179"/>
    </row>
    <row r="970" ht="15.75" customHeight="1">
      <c r="E970" s="202"/>
      <c r="G970" s="177"/>
      <c r="H970" s="178"/>
      <c r="L970" s="179"/>
    </row>
    <row r="971" ht="15.75" customHeight="1">
      <c r="E971" s="202"/>
      <c r="G971" s="177"/>
      <c r="H971" s="178"/>
      <c r="L971" s="179"/>
    </row>
    <row r="972" ht="15.75" customHeight="1">
      <c r="E972" s="202"/>
      <c r="G972" s="177"/>
      <c r="H972" s="178"/>
      <c r="L972" s="179"/>
    </row>
    <row r="973" ht="15.75" customHeight="1">
      <c r="E973" s="202"/>
      <c r="G973" s="177"/>
      <c r="H973" s="178"/>
      <c r="L973" s="179"/>
    </row>
    <row r="974" ht="15.75" customHeight="1">
      <c r="E974" s="202"/>
      <c r="G974" s="177"/>
      <c r="H974" s="178"/>
      <c r="L974" s="179"/>
    </row>
    <row r="975" ht="15.75" customHeight="1">
      <c r="E975" s="202"/>
      <c r="G975" s="177"/>
      <c r="H975" s="178"/>
      <c r="L975" s="179"/>
    </row>
    <row r="976" ht="15.75" customHeight="1">
      <c r="E976" s="202"/>
      <c r="G976" s="177"/>
      <c r="H976" s="178"/>
      <c r="L976" s="179"/>
    </row>
    <row r="977" ht="15.75" customHeight="1">
      <c r="E977" s="202"/>
      <c r="G977" s="177"/>
      <c r="H977" s="178"/>
      <c r="L977" s="179"/>
    </row>
    <row r="978" ht="15.75" customHeight="1">
      <c r="E978" s="202"/>
      <c r="G978" s="177"/>
      <c r="H978" s="178"/>
      <c r="L978" s="179"/>
    </row>
    <row r="979" ht="15.75" customHeight="1">
      <c r="E979" s="202"/>
      <c r="G979" s="177"/>
      <c r="H979" s="178"/>
      <c r="L979" s="179"/>
    </row>
    <row r="980" ht="15.75" customHeight="1">
      <c r="E980" s="202"/>
      <c r="G980" s="177"/>
      <c r="H980" s="178"/>
      <c r="L980" s="179"/>
    </row>
    <row r="981" ht="15.75" customHeight="1">
      <c r="E981" s="202"/>
      <c r="G981" s="177"/>
      <c r="H981" s="178"/>
      <c r="L981" s="179"/>
    </row>
    <row r="982" ht="15.75" customHeight="1">
      <c r="E982" s="202"/>
      <c r="G982" s="177"/>
      <c r="H982" s="178"/>
      <c r="L982" s="179"/>
    </row>
    <row r="983" ht="15.75" customHeight="1">
      <c r="E983" s="202"/>
      <c r="G983" s="177"/>
      <c r="H983" s="178"/>
      <c r="L983" s="179"/>
    </row>
    <row r="984" ht="15.75" customHeight="1">
      <c r="E984" s="202"/>
      <c r="G984" s="177"/>
      <c r="H984" s="178"/>
      <c r="L984" s="179"/>
    </row>
    <row r="985" ht="15.75" customHeight="1">
      <c r="E985" s="202"/>
      <c r="G985" s="177"/>
      <c r="H985" s="178"/>
      <c r="L985" s="179"/>
    </row>
    <row r="986" ht="15.75" customHeight="1">
      <c r="E986" s="202"/>
      <c r="G986" s="177"/>
      <c r="H986" s="178"/>
      <c r="L986" s="179"/>
    </row>
    <row r="987" ht="15.75" customHeight="1">
      <c r="E987" s="202"/>
      <c r="G987" s="177"/>
      <c r="H987" s="178"/>
      <c r="L987" s="179"/>
    </row>
    <row r="988" ht="15.75" customHeight="1">
      <c r="E988" s="202"/>
      <c r="G988" s="177"/>
      <c r="H988" s="178"/>
      <c r="L988" s="179"/>
    </row>
    <row r="989" ht="15.75" customHeight="1">
      <c r="E989" s="202"/>
      <c r="G989" s="177"/>
      <c r="H989" s="178"/>
      <c r="L989" s="179"/>
    </row>
    <row r="990" ht="15.75" customHeight="1">
      <c r="E990" s="202"/>
      <c r="G990" s="177"/>
      <c r="H990" s="178"/>
      <c r="L990" s="179"/>
    </row>
    <row r="991" ht="15.75" customHeight="1">
      <c r="E991" s="202"/>
      <c r="G991" s="177"/>
      <c r="H991" s="178"/>
      <c r="L991" s="179"/>
    </row>
    <row r="992" ht="15.75" customHeight="1">
      <c r="E992" s="202"/>
      <c r="G992" s="177"/>
      <c r="H992" s="178"/>
      <c r="L992" s="179"/>
    </row>
    <row r="993" ht="15.75" customHeight="1">
      <c r="E993" s="202"/>
      <c r="G993" s="177"/>
      <c r="H993" s="178"/>
      <c r="L993" s="179"/>
    </row>
    <row r="994" ht="15.75" customHeight="1">
      <c r="E994" s="202"/>
      <c r="G994" s="177"/>
      <c r="H994" s="178"/>
      <c r="L994" s="179"/>
    </row>
    <row r="995" ht="15.75" customHeight="1">
      <c r="E995" s="202"/>
      <c r="G995" s="177"/>
      <c r="H995" s="178"/>
      <c r="L995" s="179"/>
    </row>
    <row r="996" ht="15.75" customHeight="1">
      <c r="E996" s="202"/>
      <c r="G996" s="177"/>
      <c r="H996" s="178"/>
      <c r="L996" s="179"/>
    </row>
    <row r="997" ht="15.75" customHeight="1">
      <c r="E997" s="202"/>
      <c r="G997" s="177"/>
      <c r="H997" s="178"/>
      <c r="L997" s="179"/>
    </row>
    <row r="998" ht="15.75" customHeight="1">
      <c r="E998" s="202"/>
      <c r="G998" s="177"/>
      <c r="H998" s="178"/>
      <c r="L998" s="179"/>
    </row>
    <row r="999" ht="15.75" customHeight="1">
      <c r="E999" s="202"/>
      <c r="G999" s="177"/>
      <c r="H999" s="178"/>
      <c r="L999" s="179"/>
    </row>
    <row r="1000" ht="15.75" customHeight="1">
      <c r="E1000" s="202"/>
      <c r="G1000" s="177"/>
      <c r="H1000" s="178"/>
      <c r="L1000" s="179"/>
    </row>
  </sheetData>
  <mergeCells count="55">
    <mergeCell ref="A1:A2"/>
    <mergeCell ref="B1:B2"/>
    <mergeCell ref="C1:E1"/>
    <mergeCell ref="A21:K21"/>
    <mergeCell ref="A22:K22"/>
    <mergeCell ref="A23:K23"/>
    <mergeCell ref="A24:K24"/>
    <mergeCell ref="E26:E29"/>
    <mergeCell ref="H26:H29"/>
    <mergeCell ref="A49:K49"/>
    <mergeCell ref="A50:K50"/>
    <mergeCell ref="A51:K51"/>
    <mergeCell ref="A52:K52"/>
    <mergeCell ref="J54:J57"/>
    <mergeCell ref="A77:K77"/>
    <mergeCell ref="A78:K78"/>
    <mergeCell ref="A79:K79"/>
    <mergeCell ref="A80:K80"/>
    <mergeCell ref="E82:G82"/>
    <mergeCell ref="K82:K85"/>
    <mergeCell ref="L82:L85"/>
    <mergeCell ref="A107:K107"/>
    <mergeCell ref="A108:K108"/>
    <mergeCell ref="A109:K109"/>
    <mergeCell ref="A110:K110"/>
    <mergeCell ref="A135:K135"/>
    <mergeCell ref="A136:K136"/>
    <mergeCell ref="A137:K137"/>
    <mergeCell ref="A138:K138"/>
    <mergeCell ref="A167:K167"/>
    <mergeCell ref="A168:K168"/>
    <mergeCell ref="A169:K169"/>
    <mergeCell ref="A170:K170"/>
    <mergeCell ref="A196:K196"/>
    <mergeCell ref="A197:K197"/>
    <mergeCell ref="A198:K198"/>
    <mergeCell ref="A199:K199"/>
    <mergeCell ref="A225:K225"/>
    <mergeCell ref="A226:K226"/>
    <mergeCell ref="A227:K227"/>
    <mergeCell ref="A228:K228"/>
    <mergeCell ref="J230:J233"/>
    <mergeCell ref="A286:K286"/>
    <mergeCell ref="A315:K315"/>
    <mergeCell ref="A316:K316"/>
    <mergeCell ref="A317:K317"/>
    <mergeCell ref="A318:K318"/>
    <mergeCell ref="J320:J323"/>
    <mergeCell ref="A254:K254"/>
    <mergeCell ref="A255:K255"/>
    <mergeCell ref="A256:K256"/>
    <mergeCell ref="A257:K257"/>
    <mergeCell ref="A283:K283"/>
    <mergeCell ref="A284:K284"/>
    <mergeCell ref="A285:K285"/>
  </mergeCells>
  <printOptions/>
  <pageMargins bottom="0.75" footer="0.0" header="0.0" left="0.7" right="0.7" top="0.75"/>
  <pageSetup paperSize="9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2" width="8.5"/>
    <col customWidth="1" min="3" max="3" width="12.5"/>
    <col customWidth="1" min="4" max="26" width="8.5"/>
  </cols>
  <sheetData>
    <row r="2">
      <c r="A2" s="10"/>
      <c r="B2" s="11"/>
    </row>
    <row r="3">
      <c r="A3" s="17" t="s">
        <v>6</v>
      </c>
      <c r="B3" s="18" t="s">
        <v>7</v>
      </c>
    </row>
    <row r="4">
      <c r="A4" s="17"/>
      <c r="B4" s="18"/>
    </row>
    <row r="5">
      <c r="A5" s="24"/>
      <c r="B5" s="25"/>
    </row>
    <row r="6">
      <c r="A6" s="30">
        <v>1.0</v>
      </c>
      <c r="B6" s="31" t="s">
        <v>21</v>
      </c>
      <c r="C6" s="370">
        <v>6.1</v>
      </c>
    </row>
    <row r="7">
      <c r="A7" s="30">
        <v>2.0</v>
      </c>
      <c r="B7" s="31" t="s">
        <v>23</v>
      </c>
      <c r="C7" s="370">
        <v>6.1</v>
      </c>
    </row>
    <row r="8">
      <c r="A8" s="30">
        <v>3.0</v>
      </c>
      <c r="B8" s="31" t="s">
        <v>25</v>
      </c>
      <c r="C8" s="370">
        <v>6.1</v>
      </c>
    </row>
    <row r="9">
      <c r="A9" s="30">
        <v>4.0</v>
      </c>
      <c r="B9" s="31" t="s">
        <v>27</v>
      </c>
      <c r="C9" s="370">
        <v>6.1</v>
      </c>
    </row>
    <row r="10">
      <c r="A10" s="30">
        <v>5.0</v>
      </c>
      <c r="B10" s="31" t="s">
        <v>28</v>
      </c>
      <c r="C10" s="370">
        <v>6.08</v>
      </c>
    </row>
    <row r="11">
      <c r="A11" s="30">
        <v>6.0</v>
      </c>
      <c r="B11" s="31" t="s">
        <v>29</v>
      </c>
      <c r="C11" s="370">
        <v>6.2</v>
      </c>
    </row>
    <row r="12">
      <c r="A12" s="30">
        <v>7.0</v>
      </c>
      <c r="B12" s="31" t="s">
        <v>30</v>
      </c>
      <c r="C12" s="370">
        <v>6.2</v>
      </c>
    </row>
    <row r="13">
      <c r="A13" s="30">
        <v>8.0</v>
      </c>
      <c r="B13" s="31" t="s">
        <v>31</v>
      </c>
      <c r="C13" s="370">
        <v>6.2</v>
      </c>
    </row>
    <row r="14">
      <c r="A14" s="30">
        <v>9.0</v>
      </c>
      <c r="B14" s="31" t="s">
        <v>32</v>
      </c>
      <c r="C14" s="370">
        <v>6.2</v>
      </c>
    </row>
    <row r="15">
      <c r="A15" s="30">
        <v>10.0</v>
      </c>
      <c r="B15" s="31" t="s">
        <v>33</v>
      </c>
      <c r="C15" s="370">
        <v>6.1</v>
      </c>
    </row>
    <row r="16">
      <c r="A16" s="30">
        <v>11.0</v>
      </c>
      <c r="B16" s="31" t="s">
        <v>34</v>
      </c>
      <c r="C16" s="370">
        <v>6.3</v>
      </c>
    </row>
    <row r="17">
      <c r="A17" s="30">
        <v>12.0</v>
      </c>
      <c r="B17" s="31" t="s">
        <v>35</v>
      </c>
      <c r="C17" s="370">
        <v>6.1</v>
      </c>
    </row>
    <row r="18">
      <c r="A18" s="30">
        <v>13.0</v>
      </c>
      <c r="B18" s="31" t="s">
        <v>36</v>
      </c>
      <c r="C18" s="370">
        <v>6.1</v>
      </c>
    </row>
    <row r="19">
      <c r="A19" s="30">
        <v>14.0</v>
      </c>
      <c r="B19" s="31" t="s">
        <v>37</v>
      </c>
      <c r="C19" s="370">
        <v>5.7</v>
      </c>
    </row>
    <row r="20">
      <c r="A20" s="30">
        <v>15.0</v>
      </c>
      <c r="B20" s="31" t="s">
        <v>38</v>
      </c>
      <c r="C20" s="370">
        <v>6.0</v>
      </c>
    </row>
    <row r="21" ht="15.75" customHeight="1">
      <c r="A21" s="30">
        <v>16.0</v>
      </c>
      <c r="B21" s="31" t="s">
        <v>39</v>
      </c>
      <c r="C21" s="370">
        <v>6.0</v>
      </c>
    </row>
    <row r="22" ht="15.75" customHeight="1">
      <c r="A22" s="30">
        <v>17.0</v>
      </c>
      <c r="B22" s="31" t="s">
        <v>40</v>
      </c>
      <c r="C22" s="370">
        <v>6.2</v>
      </c>
    </row>
    <row r="23" ht="15.75" customHeight="1">
      <c r="A23" s="30"/>
      <c r="B23" s="25" t="s">
        <v>41</v>
      </c>
      <c r="C23" s="370">
        <f>SUM(C6:C22)</f>
        <v>103.78</v>
      </c>
      <c r="D23" s="212">
        <f>C23/17</f>
        <v>6.104705882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2013-01-13T13:33:40Z</dcterms:created>
  <dc:creator>user</dc:creator>
</cp:coreProperties>
</file>